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85" yWindow="165" windowWidth="15090" windowHeight="9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'Položky'!$A$1:$H$41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'Položky'!$H$6</definedName>
    <definedName name="SloupecCisloPol">'Položky'!$B$6</definedName>
    <definedName name="SloupecJC">'Položky'!$G$6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<sst xmlns="http://schemas.openxmlformats.org/spreadsheetml/2006/main" count="193" uniqueCount="141">
  <si>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</si>
  <si>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</si>
  <si>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</si>
  <si>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</si>
  <si>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</si>
  <si>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</si>
  <si>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</si>
  <si>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</si>
  <si>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</si>
  <si>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</si>
  <si>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</si>
  <si>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</si>
  <si>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</si>
  <si>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</si>
  <si>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</si>
  <si>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</si>
  <si>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</si>
  <si>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</si>
  <si>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</si>
  <si>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</si>
  <si>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</si>
  <si>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</si>
  <si>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</si>
  <si>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</si>
  <si>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</si>
  <si>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</si>
  <si>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</si>
  <si>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</si>
  <si>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</si>
  <si>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</si>
  <si>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</si>
  <si>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</si>
  <si>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</si>
  <si>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</si>
  <si>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</si>
  <si>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</si>
  <si>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</si>
  <si>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</si>
  <si>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</si>
  <si>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</si>
  <si>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</si>
  <si>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</si>
  <si>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</si>
  <si>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</si>
  <si>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</si>
  <si>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</si>
  <si>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</si>
  <si>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</si>
  <si>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</si>
  <si>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</si>
  <si>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</si>
  <si>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</si>
  <si>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</si>
  <si>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</si>
  <si>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</si>
  <si>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</si>
  <si>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</si>
  <si>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</si>
  <si>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</si>
  <si>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</si>
  <si>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</si>
  <si>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</si>
  <si>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</si>
  <si>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</si>
  <si>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</si>
  <si>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</si>
  <si>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</si>
  <si>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</si>
  <si>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ÚP ČR Louny Rekonstrukce budovy st.p.č.1971/31</t>
  </si>
  <si>
    <t>Zařízení vytápění</t>
  </si>
  <si>
    <t>733</t>
  </si>
  <si>
    <t>Rozvod potrubí</t>
  </si>
  <si>
    <t>733 16-1103.R00</t>
  </si>
  <si>
    <t xml:space="preserve">Potrubí měděné Supersan 12 x 1 mm, polotvrdé </t>
  </si>
  <si>
    <t>m</t>
  </si>
  <si>
    <t>733 16-1104.R00</t>
  </si>
  <si>
    <t xml:space="preserve">Potrubí měděné Supersan 15 x 1 mm, polotvrdé </t>
  </si>
  <si>
    <t>733 16-1106.R00</t>
  </si>
  <si>
    <t xml:space="preserve">Potrubí měděné Supersan 18 x 1 mm, polotvrdé </t>
  </si>
  <si>
    <t>733 16-1107.R00</t>
  </si>
  <si>
    <t xml:space="preserve">Potrubí měděné Supersan 22 x 1 mm, polotvrdé </t>
  </si>
  <si>
    <t>733 16-1108.R00</t>
  </si>
  <si>
    <t xml:space="preserve">Potrubí měděné Supersan 28 x 1,5 mm, tvrdé </t>
  </si>
  <si>
    <t>733 16-5001.R00</t>
  </si>
  <si>
    <t>Montáž tvar.Cu pájené na měkko D 6 -12 mm 1 spoj vč.dodávky</t>
  </si>
  <si>
    <t>733 16-5002.R00</t>
  </si>
  <si>
    <t>Montáž tvar.Cu pájené na měkko D 15-22 mm 1 spoj vč.dodávky</t>
  </si>
  <si>
    <t>733 16-5003.R00</t>
  </si>
  <si>
    <t>Montáž tvar.Cu pájené na měkko D 28 mm 1 spoj vč.dodávky</t>
  </si>
  <si>
    <t>722 18-1211.RT8</t>
  </si>
  <si>
    <t>Izolace návleková MIRELON PRO tl. stěny 6 mm vnitřní průměr 25 mm</t>
  </si>
  <si>
    <t>733 16-6105.R00</t>
  </si>
  <si>
    <t xml:space="preserve">Zhotovení přechodu ocel-Cu </t>
  </si>
  <si>
    <t>kus</t>
  </si>
  <si>
    <t>733 19-1112.R00</t>
  </si>
  <si>
    <t xml:space="preserve">Manžety prostupové pro trubky do DN 32 </t>
  </si>
  <si>
    <t>733 19-0107.R00</t>
  </si>
  <si>
    <t xml:space="preserve">Tlaková zkouška potrubí ocel.závitového DN 40 </t>
  </si>
  <si>
    <t>733 11-3116.R00</t>
  </si>
  <si>
    <t xml:space="preserve">Příplatek za zhotovení přípojky DN 32 </t>
  </si>
  <si>
    <t>733 901</t>
  </si>
  <si>
    <t>Zednické výpomoce vztaženo na 1 m rozvodu</t>
  </si>
  <si>
    <t>998 73-3103.R00</t>
  </si>
  <si>
    <t xml:space="preserve">Přesun hmot pro rozvody potrubí, výšky do 24 m </t>
  </si>
  <si>
    <t>t</t>
  </si>
  <si>
    <t>734</t>
  </si>
  <si>
    <t>Armatury</t>
  </si>
  <si>
    <t>734 22-4421.R00</t>
  </si>
  <si>
    <t>Ventil radiátorový,rohový,vnitřní z.  DN 10 dvojregulační</t>
  </si>
  <si>
    <t>734 22-1672.R00</t>
  </si>
  <si>
    <t xml:space="preserve">Hlavice ovládání ventilů termostat. </t>
  </si>
  <si>
    <t>734 26-3111.R00</t>
  </si>
  <si>
    <t>Šroubení regulační, rohové, DN 10 uzavírací</t>
  </si>
  <si>
    <t>998 73-4103.R00</t>
  </si>
  <si>
    <t xml:space="preserve">Přesun hmot pro armatury, výšky do 24 m </t>
  </si>
  <si>
    <t>735</t>
  </si>
  <si>
    <t>Otopná tělesa</t>
  </si>
  <si>
    <t>735 19-1903.R00</t>
  </si>
  <si>
    <t xml:space="preserve">Propláchnutí otopných těles ocel., nebo Al </t>
  </si>
  <si>
    <t>m2</t>
  </si>
  <si>
    <t>735 19-1905.R00</t>
  </si>
  <si>
    <t xml:space="preserve">Oprava - odvzdušnění otopných těles </t>
  </si>
  <si>
    <t>735 19-1910.R00</t>
  </si>
  <si>
    <t xml:space="preserve">Napuštění vody do otopného systému - bez kotle </t>
  </si>
  <si>
    <t>735 49-4811.R00</t>
  </si>
  <si>
    <t xml:space="preserve">Vypuštění vody z otopných těles </t>
  </si>
  <si>
    <t>735 15-6264.R00</t>
  </si>
  <si>
    <t xml:space="preserve">Otopná tělesa panelová  Klasik 11   600/ 800 </t>
  </si>
  <si>
    <t>735 15-6263.R00</t>
  </si>
  <si>
    <t xml:space="preserve">Otopná tělesa panelová  Klasik 11   600/ 700 </t>
  </si>
  <si>
    <t>735 15-6262.R00</t>
  </si>
  <si>
    <t xml:space="preserve">Otopná tělesa panelová  Klasik 11   600/ 600 </t>
  </si>
  <si>
    <t>735 00-0912.R00</t>
  </si>
  <si>
    <t xml:space="preserve">Oprava-vyregulování ventilů s termost.ovládáním </t>
  </si>
  <si>
    <t>735 900</t>
  </si>
  <si>
    <t xml:space="preserve">Topná zkouška, dilatační zk. </t>
  </si>
  <si>
    <t>hod</t>
  </si>
  <si>
    <t>998 73-5102.R00</t>
  </si>
  <si>
    <t xml:space="preserve">Přesun hmot pro otopná tělesa, výšky do 12 m </t>
  </si>
  <si>
    <t>JJB Praha</t>
  </si>
  <si>
    <t>ÚP ČR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</si>
</sst>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0" fillId="0" borderId="0" xfId="46" applyNumberFormat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indowProtection="1" tabSelected="1" zoomScalePageLayoutView="0" workbookViewId="0" topLeftCell="A7">
      <selection activeCell="L33" sqref="L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 t="s">
        <v>140</v>
      </c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 t="s">
        <v>139</v>
      </c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85972.10467100001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85972.10467100001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85972.10467100001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85972.10467100001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/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85972.10467100001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18054.1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Zaklad22+F33</f>
        <v>104026.20467100001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7"/>
      <c r="C37" s="177"/>
      <c r="D37" s="177"/>
      <c r="E37" s="177"/>
      <c r="F37" s="177"/>
      <c r="G37" s="177"/>
      <c r="H37" t="s">
        <v>4</v>
      </c>
    </row>
    <row r="38" spans="1:8" ht="12.75" customHeight="1">
      <c r="A38" s="68"/>
      <c r="B38" s="177"/>
      <c r="C38" s="177"/>
      <c r="D38" s="177"/>
      <c r="E38" s="177"/>
      <c r="F38" s="177"/>
      <c r="G38" s="177"/>
      <c r="H38" t="s">
        <v>4</v>
      </c>
    </row>
    <row r="39" spans="1:8" ht="12.75">
      <c r="A39" s="68"/>
      <c r="B39" s="177"/>
      <c r="C39" s="177"/>
      <c r="D39" s="177"/>
      <c r="E39" s="177"/>
      <c r="F39" s="177"/>
      <c r="G39" s="177"/>
      <c r="H39" t="s">
        <v>4</v>
      </c>
    </row>
    <row r="40" spans="1:8" ht="12.75">
      <c r="A40" s="68"/>
      <c r="B40" s="177"/>
      <c r="C40" s="177"/>
      <c r="D40" s="177"/>
      <c r="E40" s="177"/>
      <c r="F40" s="177"/>
      <c r="G40" s="177"/>
      <c r="H40" t="s">
        <v>4</v>
      </c>
    </row>
    <row r="41" spans="1:8" ht="12.75">
      <c r="A41" s="68"/>
      <c r="B41" s="177"/>
      <c r="C41" s="177"/>
      <c r="D41" s="177"/>
      <c r="E41" s="177"/>
      <c r="F41" s="177"/>
      <c r="G41" s="177"/>
      <c r="H41" t="s">
        <v>4</v>
      </c>
    </row>
    <row r="42" spans="1:8" ht="12.75">
      <c r="A42" s="68"/>
      <c r="B42" s="177"/>
      <c r="C42" s="177"/>
      <c r="D42" s="177"/>
      <c r="E42" s="177"/>
      <c r="F42" s="177"/>
      <c r="G42" s="177"/>
      <c r="H42" t="s">
        <v>4</v>
      </c>
    </row>
    <row r="43" spans="1:8" ht="12.75">
      <c r="A43" s="68"/>
      <c r="B43" s="177"/>
      <c r="C43" s="177"/>
      <c r="D43" s="177"/>
      <c r="E43" s="177"/>
      <c r="F43" s="177"/>
      <c r="G43" s="177"/>
      <c r="H43" t="s">
        <v>4</v>
      </c>
    </row>
    <row r="44" spans="1:8" ht="12.75">
      <c r="A44" s="68"/>
      <c r="B44" s="177"/>
      <c r="C44" s="177"/>
      <c r="D44" s="177"/>
      <c r="E44" s="177"/>
      <c r="F44" s="177"/>
      <c r="G44" s="177"/>
      <c r="H44" t="s">
        <v>4</v>
      </c>
    </row>
    <row r="45" spans="1:8" ht="3" customHeight="1">
      <c r="A45" s="68"/>
      <c r="B45" s="177"/>
      <c r="C45" s="177"/>
      <c r="D45" s="177"/>
      <c r="E45" s="177"/>
      <c r="F45" s="177"/>
      <c r="G45" s="177"/>
      <c r="H45" t="s">
        <v>4</v>
      </c>
    </row>
    <row r="46" spans="2:7" ht="12.75">
      <c r="B46" s="176"/>
      <c r="C46" s="176"/>
      <c r="D46" s="176"/>
      <c r="E46" s="176"/>
      <c r="F46" s="176"/>
      <c r="G46" s="176"/>
    </row>
    <row r="47" spans="2:7" ht="12.75">
      <c r="B47" s="176"/>
      <c r="C47" s="176"/>
      <c r="D47" s="176"/>
      <c r="E47" s="176"/>
      <c r="F47" s="176"/>
      <c r="G47" s="176"/>
    </row>
    <row r="48" spans="2:7" ht="12.75">
      <c r="B48" s="176"/>
      <c r="C48" s="176"/>
      <c r="D48" s="176"/>
      <c r="E48" s="176"/>
      <c r="F48" s="176"/>
      <c r="G48" s="176"/>
    </row>
    <row r="49" spans="2:7" ht="12.75">
      <c r="B49" s="176"/>
      <c r="C49" s="176"/>
      <c r="D49" s="176"/>
      <c r="E49" s="176"/>
      <c r="F49" s="176"/>
      <c r="G49" s="176"/>
    </row>
    <row r="50" spans="2:7" ht="12.75">
      <c r="B50" s="176"/>
      <c r="C50" s="176"/>
      <c r="D50" s="176"/>
      <c r="E50" s="176"/>
      <c r="F50" s="176"/>
      <c r="G50" s="176"/>
    </row>
    <row r="51" spans="2:7" ht="12.75">
      <c r="B51" s="176"/>
      <c r="C51" s="176"/>
      <c r="D51" s="176"/>
      <c r="E51" s="176"/>
      <c r="F51" s="176"/>
      <c r="G51" s="176"/>
    </row>
    <row r="52" spans="2:7" ht="12.75">
      <c r="B52" s="176"/>
      <c r="C52" s="176"/>
      <c r="D52" s="176"/>
      <c r="E52" s="176"/>
      <c r="F52" s="176"/>
      <c r="G52" s="176"/>
    </row>
    <row r="53" spans="2:7" ht="12.75">
      <c r="B53" s="176"/>
      <c r="C53" s="176"/>
      <c r="D53" s="176"/>
      <c r="E53" s="176"/>
      <c r="F53" s="176"/>
      <c r="G53" s="176"/>
    </row>
    <row r="54" spans="2:7" ht="12.75">
      <c r="B54" s="176"/>
      <c r="C54" s="176"/>
      <c r="D54" s="176"/>
      <c r="E54" s="176"/>
      <c r="F54" s="176"/>
      <c r="G54" s="176"/>
    </row>
    <row r="55" spans="2:7" ht="12.75">
      <c r="B55" s="176"/>
      <c r="C55" s="176"/>
      <c r="D55" s="176"/>
      <c r="E55" s="176"/>
      <c r="F55" s="176"/>
      <c r="G55" s="176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7"/>
  <sheetViews>
    <sheetView windowProtection="1" zoomScalePageLayoutView="0"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5</v>
      </c>
      <c r="B1" s="186"/>
      <c r="C1" s="69" t="str">
        <f>CONCATENATE(cislostavby," ",nazevstavby)</f>
        <v> ÚP ČR Louny Rekonstrukce budovy st.p.č.1971/31</v>
      </c>
      <c r="D1" s="70"/>
      <c r="E1" s="71"/>
      <c r="F1" s="70"/>
      <c r="G1" s="72"/>
      <c r="H1" s="73"/>
      <c r="I1" s="74"/>
    </row>
    <row r="2" spans="1:9" ht="13.5" thickBot="1">
      <c r="A2" s="187" t="s">
        <v>1</v>
      </c>
      <c r="B2" s="188"/>
      <c r="C2" s="75" t="str">
        <f>CONCATENATE(cisloobjektu," ",nazevobjektu)</f>
        <v> Zařízení vytápění</v>
      </c>
      <c r="D2" s="76"/>
      <c r="E2" s="77"/>
      <c r="F2" s="76"/>
      <c r="G2" s="189"/>
      <c r="H2" s="189"/>
      <c r="I2" s="19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733</v>
      </c>
      <c r="B7" s="86" t="str">
        <f>Položky!C7</f>
        <v>Rozvod potrubí</v>
      </c>
      <c r="C7" s="87"/>
      <c r="D7" s="88"/>
      <c r="E7" s="172">
        <f>Položky!BB23</f>
        <v>0</v>
      </c>
      <c r="F7" s="173">
        <f>Položky!BC23</f>
        <v>43891.610870000004</v>
      </c>
      <c r="G7" s="173">
        <f>Položky!BD23</f>
        <v>0</v>
      </c>
      <c r="H7" s="173">
        <f>Položky!BE23</f>
        <v>0</v>
      </c>
      <c r="I7" s="174">
        <f>Položky!BF23</f>
        <v>0</v>
      </c>
    </row>
    <row r="8" spans="1:9" s="11" customFormat="1" ht="12.75">
      <c r="A8" s="171" t="str">
        <f>Položky!B24</f>
        <v>734</v>
      </c>
      <c r="B8" s="86" t="str">
        <f>Položky!C24</f>
        <v>Armatury</v>
      </c>
      <c r="C8" s="87"/>
      <c r="D8" s="88"/>
      <c r="E8" s="172">
        <f>Položky!BB29</f>
        <v>0</v>
      </c>
      <c r="F8" s="173">
        <f>Položky!BC29</f>
        <v>9436.231025</v>
      </c>
      <c r="G8" s="173">
        <f>Položky!BD29</f>
        <v>0</v>
      </c>
      <c r="H8" s="173">
        <f>Položky!BE29</f>
        <v>0</v>
      </c>
      <c r="I8" s="174">
        <f>Položky!BF29</f>
        <v>0</v>
      </c>
    </row>
    <row r="9" spans="1:9" s="11" customFormat="1" ht="13.5" thickBot="1">
      <c r="A9" s="171" t="str">
        <f>Položky!B30</f>
        <v>735</v>
      </c>
      <c r="B9" s="86" t="str">
        <f>Položky!C30</f>
        <v>Otopná tělesa</v>
      </c>
      <c r="C9" s="87"/>
      <c r="D9" s="88"/>
      <c r="E9" s="172">
        <f>Položky!BB41</f>
        <v>0</v>
      </c>
      <c r="F9" s="173">
        <f>Položky!BC41</f>
        <v>32644.262776000003</v>
      </c>
      <c r="G9" s="173">
        <f>Položky!BD41</f>
        <v>0</v>
      </c>
      <c r="H9" s="173">
        <f>Položky!BE41</f>
        <v>0</v>
      </c>
      <c r="I9" s="174">
        <f>Položky!BF41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85972.10467100001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83">
        <f>SUM(H15:H15)</f>
        <v>0</v>
      </c>
      <c r="I16" s="184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sheetProtection/>
  <mergeCells count="4">
    <mergeCell ref="H16:I1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scale="9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14"/>
  <sheetViews>
    <sheetView windowProtection="1" showGridLines="0" showZeros="0" zoomScalePageLayoutView="0" workbookViewId="0" topLeftCell="A1">
      <selection activeCell="K23" sqref="K23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375" style="165" customWidth="1"/>
    <col min="6" max="6" width="0.2421875" style="165" hidden="1" customWidth="1"/>
    <col min="7" max="7" width="9.875" style="123" customWidth="1"/>
    <col min="8" max="8" width="13.875" style="123" customWidth="1"/>
    <col min="9" max="9" width="13.00390625" style="123" hidden="1" customWidth="1"/>
    <col min="10" max="16384" width="9.125" style="123" customWidth="1"/>
  </cols>
  <sheetData>
    <row r="1" spans="1:8" ht="15.75">
      <c r="A1" s="191" t="s">
        <v>57</v>
      </c>
      <c r="B1" s="191"/>
      <c r="C1" s="191"/>
      <c r="D1" s="191"/>
      <c r="E1" s="191"/>
      <c r="F1" s="191"/>
      <c r="G1" s="191"/>
      <c r="H1" s="191"/>
    </row>
    <row r="2" spans="1:8" ht="13.5" thickBot="1">
      <c r="A2" s="124"/>
      <c r="B2" s="125"/>
      <c r="C2" s="126"/>
      <c r="D2" s="126"/>
      <c r="E2" s="127"/>
      <c r="F2" s="127"/>
      <c r="G2" s="126"/>
      <c r="H2" s="126"/>
    </row>
    <row r="3" spans="1:8" ht="13.5" thickTop="1">
      <c r="A3" s="192" t="s">
        <v>5</v>
      </c>
      <c r="B3" s="193"/>
      <c r="C3" s="128" t="str">
        <f>CONCATENATE(cislostavby," ",nazevstavby)</f>
        <v> ÚP ČR Louny Rekonstrukce budovy st.p.č.1971/31</v>
      </c>
      <c r="D3" s="129"/>
      <c r="E3" s="130"/>
      <c r="F3" s="130"/>
      <c r="G3" s="131">
        <f>Rekapitulace!H1</f>
        <v>0</v>
      </c>
      <c r="H3" s="132"/>
    </row>
    <row r="4" spans="1:8" ht="13.5" thickBot="1">
      <c r="A4" s="194" t="s">
        <v>1</v>
      </c>
      <c r="B4" s="195"/>
      <c r="C4" s="133" t="str">
        <f>CONCATENATE(cisloobjektu," ",nazevobjektu)</f>
        <v> Zařízení vytápění</v>
      </c>
      <c r="D4" s="134"/>
      <c r="E4" s="196"/>
      <c r="F4" s="196"/>
      <c r="G4" s="196"/>
      <c r="H4" s="197"/>
    </row>
    <row r="5" spans="1:8" ht="13.5" thickTop="1">
      <c r="A5" s="135"/>
      <c r="B5" s="136"/>
      <c r="C5" s="136"/>
      <c r="D5" s="124"/>
      <c r="E5" s="137"/>
      <c r="F5" s="137"/>
      <c r="G5" s="124"/>
      <c r="H5" s="138"/>
    </row>
    <row r="6" spans="1:8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1"/>
      <c r="G6" s="140" t="s">
        <v>63</v>
      </c>
      <c r="H6" s="142" t="s">
        <v>64</v>
      </c>
    </row>
    <row r="7" spans="1:16" ht="12.75">
      <c r="A7" s="143" t="s">
        <v>65</v>
      </c>
      <c r="B7" s="144" t="s">
        <v>70</v>
      </c>
      <c r="C7" s="145" t="s">
        <v>71</v>
      </c>
      <c r="D7" s="146"/>
      <c r="E7" s="147"/>
      <c r="F7" s="147"/>
      <c r="G7" s="147"/>
      <c r="H7" s="148"/>
      <c r="I7" s="149"/>
      <c r="J7" s="149"/>
      <c r="P7" s="150">
        <v>1</v>
      </c>
    </row>
    <row r="8" spans="1:105" ht="12.75">
      <c r="A8" s="151">
        <v>1</v>
      </c>
      <c r="B8" s="152" t="s">
        <v>72</v>
      </c>
      <c r="C8" s="153" t="s">
        <v>73</v>
      </c>
      <c r="D8" s="154" t="s">
        <v>74</v>
      </c>
      <c r="E8" s="155">
        <v>13</v>
      </c>
      <c r="F8" s="155">
        <f>G8*I8</f>
        <v>85.707</v>
      </c>
      <c r="G8" s="155">
        <v>80.1</v>
      </c>
      <c r="H8" s="156">
        <f>E8*G8</f>
        <v>1041.3</v>
      </c>
      <c r="I8" s="123">
        <v>1.07</v>
      </c>
      <c r="P8" s="150">
        <v>2</v>
      </c>
      <c r="AB8" s="123">
        <v>12</v>
      </c>
      <c r="AC8" s="123">
        <v>0</v>
      </c>
      <c r="AD8" s="123">
        <v>1</v>
      </c>
      <c r="BA8" s="123">
        <v>2</v>
      </c>
      <c r="BB8" s="123">
        <f aca="true" t="shared" si="0" ref="BB8:BB22">IF(BA8=1,H8,0)</f>
        <v>0</v>
      </c>
      <c r="BC8" s="123">
        <f aca="true" t="shared" si="1" ref="BC8:BC22">IF(BA8=2,H8,0)</f>
        <v>1041.3</v>
      </c>
      <c r="BD8" s="123">
        <f aca="true" t="shared" si="2" ref="BD8:BD22">IF(BA8=3,H8,0)</f>
        <v>0</v>
      </c>
      <c r="BE8" s="123">
        <f aca="true" t="shared" si="3" ref="BE8:BE22">IF(BA8=4,H8,0)</f>
        <v>0</v>
      </c>
      <c r="BF8" s="123">
        <f aca="true" t="shared" si="4" ref="BF8:BF22">IF(BA8=5,H8,0)</f>
        <v>0</v>
      </c>
      <c r="DA8" s="123">
        <v>0.00627</v>
      </c>
    </row>
    <row r="9" spans="1:105" ht="12.75">
      <c r="A9" s="151">
        <v>2</v>
      </c>
      <c r="B9" s="152" t="s">
        <v>75</v>
      </c>
      <c r="C9" s="153" t="s">
        <v>76</v>
      </c>
      <c r="D9" s="154" t="s">
        <v>74</v>
      </c>
      <c r="E9" s="155">
        <v>33</v>
      </c>
      <c r="F9" s="155">
        <f>G9*I9</f>
        <v>88.596</v>
      </c>
      <c r="G9" s="155">
        <v>82.8</v>
      </c>
      <c r="H9" s="156">
        <f aca="true" t="shared" si="5" ref="H9:H22">E9*G9</f>
        <v>2732.4</v>
      </c>
      <c r="I9" s="123">
        <v>1.07</v>
      </c>
      <c r="P9" s="150">
        <v>2</v>
      </c>
      <c r="AB9" s="123">
        <v>12</v>
      </c>
      <c r="AC9" s="123">
        <v>0</v>
      </c>
      <c r="AD9" s="123">
        <v>2</v>
      </c>
      <c r="BA9" s="123">
        <v>2</v>
      </c>
      <c r="BB9" s="123">
        <f t="shared" si="0"/>
        <v>0</v>
      </c>
      <c r="BC9" s="123">
        <f t="shared" si="1"/>
        <v>2732.4</v>
      </c>
      <c r="BD9" s="123">
        <f t="shared" si="2"/>
        <v>0</v>
      </c>
      <c r="BE9" s="123">
        <f t="shared" si="3"/>
        <v>0</v>
      </c>
      <c r="BF9" s="123">
        <f t="shared" si="4"/>
        <v>0</v>
      </c>
      <c r="DA9" s="123">
        <v>0.00634</v>
      </c>
    </row>
    <row r="10" spans="1:105" ht="12.75">
      <c r="A10" s="151">
        <v>3</v>
      </c>
      <c r="B10" s="152" t="s">
        <v>77</v>
      </c>
      <c r="C10" s="153" t="s">
        <v>78</v>
      </c>
      <c r="D10" s="154" t="s">
        <v>74</v>
      </c>
      <c r="E10" s="155">
        <v>18</v>
      </c>
      <c r="F10" s="155">
        <f>G10*I10</f>
        <v>108.926</v>
      </c>
      <c r="G10" s="155">
        <v>101.8</v>
      </c>
      <c r="H10" s="156">
        <f t="shared" si="5"/>
        <v>1832.3999999999999</v>
      </c>
      <c r="I10" s="123">
        <v>1.07</v>
      </c>
      <c r="P10" s="150">
        <v>2</v>
      </c>
      <c r="AB10" s="123">
        <v>12</v>
      </c>
      <c r="AC10" s="123">
        <v>0</v>
      </c>
      <c r="AD10" s="123">
        <v>3</v>
      </c>
      <c r="BA10" s="123">
        <v>2</v>
      </c>
      <c r="BB10" s="123">
        <f t="shared" si="0"/>
        <v>0</v>
      </c>
      <c r="BC10" s="123">
        <f t="shared" si="1"/>
        <v>1832.3999999999999</v>
      </c>
      <c r="BD10" s="123">
        <f t="shared" si="2"/>
        <v>0</v>
      </c>
      <c r="BE10" s="123">
        <f t="shared" si="3"/>
        <v>0</v>
      </c>
      <c r="BF10" s="123">
        <f t="shared" si="4"/>
        <v>0</v>
      </c>
      <c r="DA10" s="123">
        <v>0.00649</v>
      </c>
    </row>
    <row r="11" spans="1:105" ht="12.75">
      <c r="A11" s="151">
        <v>4</v>
      </c>
      <c r="B11" s="152" t="s">
        <v>79</v>
      </c>
      <c r="C11" s="153" t="s">
        <v>80</v>
      </c>
      <c r="D11" s="154" t="s">
        <v>74</v>
      </c>
      <c r="E11" s="155">
        <v>22</v>
      </c>
      <c r="F11" s="155">
        <f>G11*I11</f>
        <v>139.95600000000002</v>
      </c>
      <c r="G11" s="155">
        <v>130.8</v>
      </c>
      <c r="H11" s="156">
        <f t="shared" si="5"/>
        <v>2877.6000000000004</v>
      </c>
      <c r="I11" s="123">
        <v>1.07</v>
      </c>
      <c r="P11" s="150">
        <v>2</v>
      </c>
      <c r="AB11" s="123">
        <v>12</v>
      </c>
      <c r="AC11" s="123">
        <v>0</v>
      </c>
      <c r="AD11" s="123">
        <v>4</v>
      </c>
      <c r="BA11" s="123">
        <v>2</v>
      </c>
      <c r="BB11" s="123">
        <f t="shared" si="0"/>
        <v>0</v>
      </c>
      <c r="BC11" s="123">
        <f t="shared" si="1"/>
        <v>2877.6000000000004</v>
      </c>
      <c r="BD11" s="123">
        <f t="shared" si="2"/>
        <v>0</v>
      </c>
      <c r="BE11" s="123">
        <f t="shared" si="3"/>
        <v>0</v>
      </c>
      <c r="BF11" s="123">
        <f t="shared" si="4"/>
        <v>0</v>
      </c>
      <c r="DA11" s="123">
        <v>0.00662</v>
      </c>
    </row>
    <row r="12" spans="1:105" ht="12.75">
      <c r="A12" s="151">
        <v>5</v>
      </c>
      <c r="B12" s="152" t="s">
        <v>81</v>
      </c>
      <c r="C12" s="153" t="s">
        <v>82</v>
      </c>
      <c r="D12" s="154" t="s">
        <v>74</v>
      </c>
      <c r="E12" s="155">
        <v>18</v>
      </c>
      <c r="F12" s="155">
        <f>G12*I12</f>
        <v>185.645</v>
      </c>
      <c r="G12" s="155">
        <v>173.5</v>
      </c>
      <c r="H12" s="156">
        <f t="shared" si="5"/>
        <v>3123</v>
      </c>
      <c r="I12" s="123">
        <v>1.07</v>
      </c>
      <c r="P12" s="150">
        <v>2</v>
      </c>
      <c r="AB12" s="123">
        <v>12</v>
      </c>
      <c r="AC12" s="123">
        <v>0</v>
      </c>
      <c r="AD12" s="123">
        <v>5</v>
      </c>
      <c r="BA12" s="123">
        <v>2</v>
      </c>
      <c r="BB12" s="123">
        <f t="shared" si="0"/>
        <v>0</v>
      </c>
      <c r="BC12" s="123">
        <f t="shared" si="1"/>
        <v>3123</v>
      </c>
      <c r="BD12" s="123">
        <f t="shared" si="2"/>
        <v>0</v>
      </c>
      <c r="BE12" s="123">
        <f t="shared" si="3"/>
        <v>0</v>
      </c>
      <c r="BF12" s="123">
        <f t="shared" si="4"/>
        <v>0</v>
      </c>
      <c r="DA12" s="123">
        <v>0.00621</v>
      </c>
    </row>
    <row r="13" spans="1:105" ht="22.5">
      <c r="A13" s="151">
        <v>6</v>
      </c>
      <c r="B13" s="152" t="s">
        <v>83</v>
      </c>
      <c r="C13" s="153" t="s">
        <v>84</v>
      </c>
      <c r="D13" s="154" t="s">
        <v>66</v>
      </c>
      <c r="E13" s="155">
        <v>104</v>
      </c>
      <c r="F13" s="155"/>
      <c r="G13" s="155">
        <v>158.252</v>
      </c>
      <c r="H13" s="156">
        <f t="shared" si="5"/>
        <v>16458.208000000002</v>
      </c>
      <c r="I13" s="123">
        <v>1.07</v>
      </c>
      <c r="P13" s="150">
        <v>2</v>
      </c>
      <c r="AB13" s="123">
        <v>12</v>
      </c>
      <c r="AC13" s="123">
        <v>0</v>
      </c>
      <c r="AD13" s="123">
        <v>6</v>
      </c>
      <c r="BA13" s="123">
        <v>2</v>
      </c>
      <c r="BB13" s="123">
        <f t="shared" si="0"/>
        <v>0</v>
      </c>
      <c r="BC13" s="123">
        <f t="shared" si="1"/>
        <v>16458.208000000002</v>
      </c>
      <c r="BD13" s="123">
        <f t="shared" si="2"/>
        <v>0</v>
      </c>
      <c r="BE13" s="123">
        <f t="shared" si="3"/>
        <v>0</v>
      </c>
      <c r="BF13" s="123">
        <f t="shared" si="4"/>
        <v>0</v>
      </c>
      <c r="DA13" s="123">
        <v>1E-05</v>
      </c>
    </row>
    <row r="14" spans="1:105" ht="22.5">
      <c r="A14" s="151">
        <v>7</v>
      </c>
      <c r="B14" s="152" t="s">
        <v>85</v>
      </c>
      <c r="C14" s="153" t="s">
        <v>86</v>
      </c>
      <c r="D14" s="154" t="s">
        <v>66</v>
      </c>
      <c r="E14" s="155">
        <v>54</v>
      </c>
      <c r="F14" s="155"/>
      <c r="G14" s="155">
        <v>102.452</v>
      </c>
      <c r="H14" s="156">
        <f t="shared" si="5"/>
        <v>5532.407999999999</v>
      </c>
      <c r="I14" s="123">
        <v>1.07</v>
      </c>
      <c r="P14" s="150">
        <v>2</v>
      </c>
      <c r="AB14" s="123">
        <v>12</v>
      </c>
      <c r="AC14" s="123">
        <v>0</v>
      </c>
      <c r="AD14" s="123">
        <v>7</v>
      </c>
      <c r="BA14" s="123">
        <v>2</v>
      </c>
      <c r="BB14" s="123">
        <f t="shared" si="0"/>
        <v>0</v>
      </c>
      <c r="BC14" s="123">
        <f t="shared" si="1"/>
        <v>5532.407999999999</v>
      </c>
      <c r="BD14" s="123">
        <f t="shared" si="2"/>
        <v>0</v>
      </c>
      <c r="BE14" s="123">
        <f t="shared" si="3"/>
        <v>0</v>
      </c>
      <c r="BF14" s="123">
        <f t="shared" si="4"/>
        <v>0</v>
      </c>
      <c r="DA14" s="123">
        <v>1E-05</v>
      </c>
    </row>
    <row r="15" spans="1:105" ht="22.5">
      <c r="A15" s="151">
        <v>8</v>
      </c>
      <c r="B15" s="152" t="s">
        <v>87</v>
      </c>
      <c r="C15" s="153" t="s">
        <v>88</v>
      </c>
      <c r="D15" s="154" t="s">
        <v>66</v>
      </c>
      <c r="E15" s="155">
        <v>16</v>
      </c>
      <c r="F15" s="155"/>
      <c r="G15" s="155">
        <v>119.298</v>
      </c>
      <c r="H15" s="156">
        <f t="shared" si="5"/>
        <v>1908.768</v>
      </c>
      <c r="I15" s="123">
        <v>1.07</v>
      </c>
      <c r="P15" s="150">
        <v>2</v>
      </c>
      <c r="AB15" s="123">
        <v>12</v>
      </c>
      <c r="AC15" s="123">
        <v>0</v>
      </c>
      <c r="AD15" s="123">
        <v>8</v>
      </c>
      <c r="BA15" s="123">
        <v>2</v>
      </c>
      <c r="BB15" s="123">
        <f t="shared" si="0"/>
        <v>0</v>
      </c>
      <c r="BC15" s="123">
        <f t="shared" si="1"/>
        <v>1908.768</v>
      </c>
      <c r="BD15" s="123">
        <f t="shared" si="2"/>
        <v>0</v>
      </c>
      <c r="BE15" s="123">
        <f t="shared" si="3"/>
        <v>0</v>
      </c>
      <c r="BF15" s="123">
        <f t="shared" si="4"/>
        <v>0</v>
      </c>
      <c r="DA15" s="123">
        <v>1E-05</v>
      </c>
    </row>
    <row r="16" spans="1:105" ht="22.5">
      <c r="A16" s="151">
        <v>9</v>
      </c>
      <c r="B16" s="152" t="s">
        <v>89</v>
      </c>
      <c r="C16" s="153" t="s">
        <v>90</v>
      </c>
      <c r="D16" s="154" t="s">
        <v>74</v>
      </c>
      <c r="E16" s="155">
        <v>8</v>
      </c>
      <c r="F16" s="155">
        <f>G16*I16</f>
        <v>35.4919</v>
      </c>
      <c r="G16" s="155">
        <v>33.17</v>
      </c>
      <c r="H16" s="156">
        <f t="shared" si="5"/>
        <v>265.36</v>
      </c>
      <c r="I16" s="123">
        <v>1.07</v>
      </c>
      <c r="P16" s="150">
        <v>2</v>
      </c>
      <c r="AB16" s="123">
        <v>12</v>
      </c>
      <c r="AC16" s="123">
        <v>0</v>
      </c>
      <c r="AD16" s="123">
        <v>9</v>
      </c>
      <c r="BA16" s="123">
        <v>2</v>
      </c>
      <c r="BB16" s="123">
        <f t="shared" si="0"/>
        <v>0</v>
      </c>
      <c r="BC16" s="123">
        <f t="shared" si="1"/>
        <v>265.36</v>
      </c>
      <c r="BD16" s="123">
        <f t="shared" si="2"/>
        <v>0</v>
      </c>
      <c r="BE16" s="123">
        <f t="shared" si="3"/>
        <v>0</v>
      </c>
      <c r="BF16" s="123">
        <f t="shared" si="4"/>
        <v>0</v>
      </c>
      <c r="DA16" s="123">
        <v>6E-05</v>
      </c>
    </row>
    <row r="17" spans="1:105" ht="12.75">
      <c r="A17" s="151">
        <v>10</v>
      </c>
      <c r="B17" s="152" t="s">
        <v>91</v>
      </c>
      <c r="C17" s="153" t="s">
        <v>92</v>
      </c>
      <c r="D17" s="154" t="s">
        <v>93</v>
      </c>
      <c r="E17" s="155">
        <v>2</v>
      </c>
      <c r="F17" s="155">
        <f aca="true" t="shared" si="6" ref="F17:F22">G17*I17</f>
        <v>286.225</v>
      </c>
      <c r="G17" s="155">
        <v>267.5</v>
      </c>
      <c r="H17" s="156">
        <f t="shared" si="5"/>
        <v>535</v>
      </c>
      <c r="I17" s="123">
        <v>1.07</v>
      </c>
      <c r="P17" s="150">
        <v>2</v>
      </c>
      <c r="AB17" s="123">
        <v>12</v>
      </c>
      <c r="AC17" s="123">
        <v>0</v>
      </c>
      <c r="AD17" s="123">
        <v>10</v>
      </c>
      <c r="BA17" s="123">
        <v>2</v>
      </c>
      <c r="BB17" s="123">
        <f t="shared" si="0"/>
        <v>0</v>
      </c>
      <c r="BC17" s="123">
        <f t="shared" si="1"/>
        <v>535</v>
      </c>
      <c r="BD17" s="123">
        <f t="shared" si="2"/>
        <v>0</v>
      </c>
      <c r="BE17" s="123">
        <f t="shared" si="3"/>
        <v>0</v>
      </c>
      <c r="BF17" s="123">
        <f t="shared" si="4"/>
        <v>0</v>
      </c>
      <c r="DA17" s="123">
        <v>0</v>
      </c>
    </row>
    <row r="18" spans="1:105" ht="12.75">
      <c r="A18" s="151">
        <v>11</v>
      </c>
      <c r="B18" s="152" t="s">
        <v>94</v>
      </c>
      <c r="C18" s="153" t="s">
        <v>95</v>
      </c>
      <c r="D18" s="154" t="s">
        <v>93</v>
      </c>
      <c r="E18" s="155">
        <v>4</v>
      </c>
      <c r="F18" s="155">
        <f t="shared" si="6"/>
        <v>515.205</v>
      </c>
      <c r="G18" s="155">
        <v>481.5</v>
      </c>
      <c r="H18" s="156">
        <f t="shared" si="5"/>
        <v>1926</v>
      </c>
      <c r="I18" s="123">
        <v>1.07</v>
      </c>
      <c r="P18" s="150">
        <v>2</v>
      </c>
      <c r="AB18" s="123">
        <v>12</v>
      </c>
      <c r="AC18" s="123">
        <v>0</v>
      </c>
      <c r="AD18" s="123">
        <v>11</v>
      </c>
      <c r="BA18" s="123">
        <v>2</v>
      </c>
      <c r="BB18" s="123">
        <f t="shared" si="0"/>
        <v>0</v>
      </c>
      <c r="BC18" s="123">
        <f t="shared" si="1"/>
        <v>1926</v>
      </c>
      <c r="BD18" s="123">
        <f t="shared" si="2"/>
        <v>0</v>
      </c>
      <c r="BE18" s="123">
        <f t="shared" si="3"/>
        <v>0</v>
      </c>
      <c r="BF18" s="123">
        <f t="shared" si="4"/>
        <v>0</v>
      </c>
      <c r="DA18" s="123">
        <v>0.00188</v>
      </c>
    </row>
    <row r="19" spans="1:105" ht="12.75">
      <c r="A19" s="151">
        <v>12</v>
      </c>
      <c r="B19" s="152" t="s">
        <v>96</v>
      </c>
      <c r="C19" s="153" t="s">
        <v>97</v>
      </c>
      <c r="D19" s="154" t="s">
        <v>74</v>
      </c>
      <c r="E19" s="155">
        <v>104</v>
      </c>
      <c r="F19" s="155">
        <f t="shared" si="6"/>
        <v>11.449</v>
      </c>
      <c r="G19" s="155">
        <v>10.7</v>
      </c>
      <c r="H19" s="156">
        <f t="shared" si="5"/>
        <v>1112.8</v>
      </c>
      <c r="I19" s="123">
        <v>1.07</v>
      </c>
      <c r="P19" s="150">
        <v>2</v>
      </c>
      <c r="AB19" s="123">
        <v>12</v>
      </c>
      <c r="AC19" s="123">
        <v>0</v>
      </c>
      <c r="AD19" s="123">
        <v>12</v>
      </c>
      <c r="BA19" s="123">
        <v>2</v>
      </c>
      <c r="BB19" s="123">
        <f t="shared" si="0"/>
        <v>0</v>
      </c>
      <c r="BC19" s="123">
        <f t="shared" si="1"/>
        <v>1112.8</v>
      </c>
      <c r="BD19" s="123">
        <f t="shared" si="2"/>
        <v>0</v>
      </c>
      <c r="BE19" s="123">
        <f t="shared" si="3"/>
        <v>0</v>
      </c>
      <c r="BF19" s="123">
        <f t="shared" si="4"/>
        <v>0</v>
      </c>
      <c r="DA19" s="123">
        <v>0</v>
      </c>
    </row>
    <row r="20" spans="1:105" ht="12.75">
      <c r="A20" s="151">
        <v>13</v>
      </c>
      <c r="B20" s="152" t="s">
        <v>98</v>
      </c>
      <c r="C20" s="153" t="s">
        <v>99</v>
      </c>
      <c r="D20" s="154" t="s">
        <v>93</v>
      </c>
      <c r="E20" s="155">
        <v>2</v>
      </c>
      <c r="F20" s="155">
        <f t="shared" si="6"/>
        <v>248.44330000000002</v>
      </c>
      <c r="G20" s="155">
        <v>232.19</v>
      </c>
      <c r="H20" s="156">
        <f t="shared" si="5"/>
        <v>464.38</v>
      </c>
      <c r="I20" s="123">
        <v>1.07</v>
      </c>
      <c r="P20" s="150">
        <v>2</v>
      </c>
      <c r="AB20" s="123">
        <v>12</v>
      </c>
      <c r="AC20" s="123">
        <v>0</v>
      </c>
      <c r="AD20" s="123">
        <v>13</v>
      </c>
      <c r="BA20" s="123">
        <v>2</v>
      </c>
      <c r="BB20" s="123">
        <f t="shared" si="0"/>
        <v>0</v>
      </c>
      <c r="BC20" s="123">
        <f t="shared" si="1"/>
        <v>464.38</v>
      </c>
      <c r="BD20" s="123">
        <f t="shared" si="2"/>
        <v>0</v>
      </c>
      <c r="BE20" s="123">
        <f t="shared" si="3"/>
        <v>0</v>
      </c>
      <c r="BF20" s="123">
        <f t="shared" si="4"/>
        <v>0</v>
      </c>
      <c r="DA20" s="123">
        <v>0</v>
      </c>
    </row>
    <row r="21" spans="1:105" ht="12.75">
      <c r="A21" s="151">
        <v>14</v>
      </c>
      <c r="B21" s="152" t="s">
        <v>100</v>
      </c>
      <c r="C21" s="153" t="s">
        <v>101</v>
      </c>
      <c r="D21" s="154" t="s">
        <v>74</v>
      </c>
      <c r="E21" s="155">
        <v>104</v>
      </c>
      <c r="F21" s="155">
        <f t="shared" si="6"/>
        <v>34.347</v>
      </c>
      <c r="G21" s="155">
        <v>32.1</v>
      </c>
      <c r="H21" s="156">
        <f t="shared" si="5"/>
        <v>3338.4</v>
      </c>
      <c r="I21" s="123">
        <v>1.07</v>
      </c>
      <c r="P21" s="150">
        <v>2</v>
      </c>
      <c r="AB21" s="123">
        <v>12</v>
      </c>
      <c r="AC21" s="123">
        <v>0</v>
      </c>
      <c r="AD21" s="123">
        <v>14</v>
      </c>
      <c r="BA21" s="123">
        <v>2</v>
      </c>
      <c r="BB21" s="123">
        <f t="shared" si="0"/>
        <v>0</v>
      </c>
      <c r="BC21" s="123">
        <f t="shared" si="1"/>
        <v>3338.4</v>
      </c>
      <c r="BD21" s="123">
        <f t="shared" si="2"/>
        <v>0</v>
      </c>
      <c r="BE21" s="123">
        <f t="shared" si="3"/>
        <v>0</v>
      </c>
      <c r="BF21" s="123">
        <f t="shared" si="4"/>
        <v>0</v>
      </c>
      <c r="DA21" s="123">
        <v>0</v>
      </c>
    </row>
    <row r="22" spans="1:105" ht="12.75">
      <c r="A22" s="151">
        <v>15</v>
      </c>
      <c r="B22" s="152" t="s">
        <v>102</v>
      </c>
      <c r="C22" s="153" t="s">
        <v>103</v>
      </c>
      <c r="D22" s="154" t="s">
        <v>104</v>
      </c>
      <c r="E22" s="155">
        <v>0.6747</v>
      </c>
      <c r="F22" s="155">
        <f t="shared" si="6"/>
        <v>1179.247</v>
      </c>
      <c r="G22" s="155">
        <v>1102.1</v>
      </c>
      <c r="H22" s="156">
        <f t="shared" si="5"/>
        <v>743.5868699999999</v>
      </c>
      <c r="I22" s="123">
        <v>1.07</v>
      </c>
      <c r="P22" s="150">
        <v>2</v>
      </c>
      <c r="AB22" s="123">
        <v>12</v>
      </c>
      <c r="AC22" s="123">
        <v>0</v>
      </c>
      <c r="AD22" s="123">
        <v>15</v>
      </c>
      <c r="BA22" s="123">
        <v>2</v>
      </c>
      <c r="BB22" s="123">
        <f t="shared" si="0"/>
        <v>0</v>
      </c>
      <c r="BC22" s="123">
        <f t="shared" si="1"/>
        <v>743.5868699999999</v>
      </c>
      <c r="BD22" s="123">
        <f t="shared" si="2"/>
        <v>0</v>
      </c>
      <c r="BE22" s="123">
        <f t="shared" si="3"/>
        <v>0</v>
      </c>
      <c r="BF22" s="123">
        <f t="shared" si="4"/>
        <v>0</v>
      </c>
      <c r="DA22" s="123">
        <v>0</v>
      </c>
    </row>
    <row r="23" spans="1:58" ht="12.75">
      <c r="A23" s="157"/>
      <c r="B23" s="158" t="s">
        <v>67</v>
      </c>
      <c r="C23" s="159" t="str">
        <f>CONCATENATE(B7," ",C7)</f>
        <v>733 Rozvod potrubí</v>
      </c>
      <c r="D23" s="157"/>
      <c r="E23" s="160"/>
      <c r="F23" s="160"/>
      <c r="G23" s="160"/>
      <c r="H23" s="161">
        <f>SUM(H8:H22)</f>
        <v>43891.610870000004</v>
      </c>
      <c r="I23" s="123">
        <v>41016.94</v>
      </c>
      <c r="P23" s="150">
        <v>4</v>
      </c>
      <c r="BB23" s="162">
        <f>SUM(BB7:BB22)</f>
        <v>0</v>
      </c>
      <c r="BC23" s="162">
        <f>SUM(BC7:BC22)</f>
        <v>43891.610870000004</v>
      </c>
      <c r="BD23" s="162">
        <f>SUM(BD7:BD22)</f>
        <v>0</v>
      </c>
      <c r="BE23" s="162">
        <f>SUM(BE7:BE22)</f>
        <v>0</v>
      </c>
      <c r="BF23" s="162">
        <f>SUM(BF7:BF22)</f>
        <v>0</v>
      </c>
    </row>
    <row r="24" spans="1:16" ht="12.75">
      <c r="A24" s="143" t="s">
        <v>65</v>
      </c>
      <c r="B24" s="144" t="s">
        <v>105</v>
      </c>
      <c r="C24" s="145" t="s">
        <v>106</v>
      </c>
      <c r="D24" s="146"/>
      <c r="E24" s="147"/>
      <c r="F24" s="147"/>
      <c r="G24" s="147"/>
      <c r="H24" s="148"/>
      <c r="I24" s="149"/>
      <c r="J24" s="149"/>
      <c r="P24" s="150">
        <v>1</v>
      </c>
    </row>
    <row r="25" spans="1:105" ht="12.75">
      <c r="A25" s="151">
        <v>16</v>
      </c>
      <c r="B25" s="152" t="s">
        <v>107</v>
      </c>
      <c r="C25" s="153" t="s">
        <v>108</v>
      </c>
      <c r="D25" s="154" t="s">
        <v>93</v>
      </c>
      <c r="E25" s="155">
        <v>13</v>
      </c>
      <c r="F25" s="155">
        <f>G25*I25</f>
        <v>266.7617</v>
      </c>
      <c r="G25" s="155">
        <v>249.31</v>
      </c>
      <c r="H25" s="156">
        <f>E25*G25</f>
        <v>3241.03</v>
      </c>
      <c r="I25" s="123">
        <v>1.07</v>
      </c>
      <c r="P25" s="150">
        <v>2</v>
      </c>
      <c r="AB25" s="123">
        <v>12</v>
      </c>
      <c r="AC25" s="123">
        <v>0</v>
      </c>
      <c r="AD25" s="123">
        <v>16</v>
      </c>
      <c r="BA25" s="123">
        <v>2</v>
      </c>
      <c r="BB25" s="123">
        <f>IF(BA25=1,H25,0)</f>
        <v>0</v>
      </c>
      <c r="BC25" s="123">
        <f>IF(BA25=2,H25,0)</f>
        <v>3241.03</v>
      </c>
      <c r="BD25" s="123">
        <f>IF(BA25=3,H25,0)</f>
        <v>0</v>
      </c>
      <c r="BE25" s="123">
        <f>IF(BA25=4,H25,0)</f>
        <v>0</v>
      </c>
      <c r="BF25" s="123">
        <f>IF(BA25=5,H25,0)</f>
        <v>0</v>
      </c>
      <c r="DA25" s="123">
        <v>0.00024</v>
      </c>
    </row>
    <row r="26" spans="1:105" ht="12.75">
      <c r="A26" s="151">
        <v>17</v>
      </c>
      <c r="B26" s="152" t="s">
        <v>109</v>
      </c>
      <c r="C26" s="153" t="s">
        <v>110</v>
      </c>
      <c r="D26" s="154" t="s">
        <v>93</v>
      </c>
      <c r="E26" s="155">
        <v>13</v>
      </c>
      <c r="F26" s="155">
        <f>G26*I26</f>
        <v>332.021</v>
      </c>
      <c r="G26" s="155">
        <v>310.3</v>
      </c>
      <c r="H26" s="156">
        <f>E26*G26</f>
        <v>4033.9</v>
      </c>
      <c r="I26" s="123">
        <v>1.07</v>
      </c>
      <c r="P26" s="150">
        <v>2</v>
      </c>
      <c r="AB26" s="123">
        <v>12</v>
      </c>
      <c r="AC26" s="123">
        <v>0</v>
      </c>
      <c r="AD26" s="123">
        <v>17</v>
      </c>
      <c r="BA26" s="123">
        <v>2</v>
      </c>
      <c r="BB26" s="123">
        <f>IF(BA26=1,H26,0)</f>
        <v>0</v>
      </c>
      <c r="BC26" s="123">
        <f>IF(BA26=2,H26,0)</f>
        <v>4033.9</v>
      </c>
      <c r="BD26" s="123">
        <f>IF(BA26=3,H26,0)</f>
        <v>0</v>
      </c>
      <c r="BE26" s="123">
        <f>IF(BA26=4,H26,0)</f>
        <v>0</v>
      </c>
      <c r="BF26" s="123">
        <f>IF(BA26=5,H26,0)</f>
        <v>0</v>
      </c>
      <c r="DA26" s="123">
        <v>0.00026</v>
      </c>
    </row>
    <row r="27" spans="1:105" ht="12.75">
      <c r="A27" s="151">
        <v>18</v>
      </c>
      <c r="B27" s="152" t="s">
        <v>111</v>
      </c>
      <c r="C27" s="153" t="s">
        <v>112</v>
      </c>
      <c r="D27" s="154" t="s">
        <v>93</v>
      </c>
      <c r="E27" s="155">
        <v>13</v>
      </c>
      <c r="F27" s="155">
        <f>G27*I27</f>
        <v>177.4595</v>
      </c>
      <c r="G27" s="155">
        <v>165.85</v>
      </c>
      <c r="H27" s="156">
        <f>E27*G27</f>
        <v>2156.0499999999997</v>
      </c>
      <c r="I27" s="123">
        <v>1.07</v>
      </c>
      <c r="P27" s="150">
        <v>2</v>
      </c>
      <c r="AB27" s="123">
        <v>12</v>
      </c>
      <c r="AC27" s="123">
        <v>0</v>
      </c>
      <c r="AD27" s="123">
        <v>18</v>
      </c>
      <c r="BA27" s="123">
        <v>2</v>
      </c>
      <c r="BB27" s="123">
        <f>IF(BA27=1,H27,0)</f>
        <v>0</v>
      </c>
      <c r="BC27" s="123">
        <f>IF(BA27=2,H27,0)</f>
        <v>2156.0499999999997</v>
      </c>
      <c r="BD27" s="123">
        <f>IF(BA27=3,H27,0)</f>
        <v>0</v>
      </c>
      <c r="BE27" s="123">
        <f>IF(BA27=4,H27,0)</f>
        <v>0</v>
      </c>
      <c r="BF27" s="123">
        <f>IF(BA27=5,H27,0)</f>
        <v>0</v>
      </c>
      <c r="DA27" s="123">
        <v>0</v>
      </c>
    </row>
    <row r="28" spans="1:105" ht="12.75">
      <c r="A28" s="151">
        <v>19</v>
      </c>
      <c r="B28" s="152" t="s">
        <v>113</v>
      </c>
      <c r="C28" s="153" t="s">
        <v>114</v>
      </c>
      <c r="D28" s="154" t="s">
        <v>104</v>
      </c>
      <c r="E28" s="155">
        <v>0.0065</v>
      </c>
      <c r="F28" s="155">
        <f>G28*I28</f>
        <v>864.3995000000001</v>
      </c>
      <c r="G28" s="155">
        <v>807.85</v>
      </c>
      <c r="H28" s="156">
        <f>E28*G28</f>
        <v>5.251025</v>
      </c>
      <c r="I28" s="123">
        <v>1.07</v>
      </c>
      <c r="P28" s="150">
        <v>2</v>
      </c>
      <c r="AB28" s="123">
        <v>12</v>
      </c>
      <c r="AC28" s="123">
        <v>0</v>
      </c>
      <c r="AD28" s="123">
        <v>19</v>
      </c>
      <c r="BA28" s="123">
        <v>2</v>
      </c>
      <c r="BB28" s="123">
        <f>IF(BA28=1,H28,0)</f>
        <v>0</v>
      </c>
      <c r="BC28" s="123">
        <f>IF(BA28=2,H28,0)</f>
        <v>5.251025</v>
      </c>
      <c r="BD28" s="123">
        <f>IF(BA28=3,H28,0)</f>
        <v>0</v>
      </c>
      <c r="BE28" s="123">
        <f>IF(BA28=4,H28,0)</f>
        <v>0</v>
      </c>
      <c r="BF28" s="123">
        <f>IF(BA28=5,H28,0)</f>
        <v>0</v>
      </c>
      <c r="DA28" s="123">
        <v>0</v>
      </c>
    </row>
    <row r="29" spans="1:58" ht="12.75">
      <c r="A29" s="157"/>
      <c r="B29" s="158" t="s">
        <v>67</v>
      </c>
      <c r="C29" s="159" t="str">
        <f>CONCATENATE(B24," ",C24)</f>
        <v>734 Armatury</v>
      </c>
      <c r="D29" s="157"/>
      <c r="E29" s="160"/>
      <c r="F29" s="160"/>
      <c r="G29" s="160"/>
      <c r="H29" s="161">
        <f>SUM(H24:H28)</f>
        <v>9436.231025</v>
      </c>
      <c r="I29" s="123">
        <v>8818.91</v>
      </c>
      <c r="P29" s="150">
        <v>4</v>
      </c>
      <c r="BB29" s="162">
        <f>SUM(BB24:BB28)</f>
        <v>0</v>
      </c>
      <c r="BC29" s="162">
        <f>SUM(BC24:BC28)</f>
        <v>9436.231025</v>
      </c>
      <c r="BD29" s="162">
        <f>SUM(BD24:BD28)</f>
        <v>0</v>
      </c>
      <c r="BE29" s="162">
        <f>SUM(BE24:BE28)</f>
        <v>0</v>
      </c>
      <c r="BF29" s="162">
        <f>SUM(BF24:BF28)</f>
        <v>0</v>
      </c>
    </row>
    <row r="30" spans="1:16" ht="12.75">
      <c r="A30" s="143" t="s">
        <v>65</v>
      </c>
      <c r="B30" s="144" t="s">
        <v>115</v>
      </c>
      <c r="C30" s="145" t="s">
        <v>116</v>
      </c>
      <c r="D30" s="146"/>
      <c r="E30" s="147"/>
      <c r="F30" s="147"/>
      <c r="G30" s="147"/>
      <c r="H30" s="148"/>
      <c r="I30" s="149"/>
      <c r="J30" s="149"/>
      <c r="P30" s="150">
        <v>1</v>
      </c>
    </row>
    <row r="31" spans="1:105" ht="12.75">
      <c r="A31" s="151">
        <v>20</v>
      </c>
      <c r="B31" s="152" t="s">
        <v>117</v>
      </c>
      <c r="C31" s="153" t="s">
        <v>118</v>
      </c>
      <c r="D31" s="154" t="s">
        <v>119</v>
      </c>
      <c r="E31" s="155">
        <v>16</v>
      </c>
      <c r="F31" s="155">
        <f>G31*I31</f>
        <v>9.1592</v>
      </c>
      <c r="G31" s="155">
        <v>8.56</v>
      </c>
      <c r="H31" s="156">
        <f>E31*G31</f>
        <v>136.96</v>
      </c>
      <c r="I31" s="123">
        <v>1.07</v>
      </c>
      <c r="P31" s="150">
        <v>2</v>
      </c>
      <c r="AB31" s="123">
        <v>12</v>
      </c>
      <c r="AC31" s="123">
        <v>0</v>
      </c>
      <c r="AD31" s="123">
        <v>20</v>
      </c>
      <c r="BA31" s="123">
        <v>2</v>
      </c>
      <c r="BB31" s="123">
        <f aca="true" t="shared" si="7" ref="BB31:BB40">IF(BA31=1,H31,0)</f>
        <v>0</v>
      </c>
      <c r="BC31" s="123">
        <f aca="true" t="shared" si="8" ref="BC31:BC40">IF(BA31=2,H31,0)</f>
        <v>136.96</v>
      </c>
      <c r="BD31" s="123">
        <f aca="true" t="shared" si="9" ref="BD31:BD40">IF(BA31=3,H31,0)</f>
        <v>0</v>
      </c>
      <c r="BE31" s="123">
        <f aca="true" t="shared" si="10" ref="BE31:BE40">IF(BA31=4,H31,0)</f>
        <v>0</v>
      </c>
      <c r="BF31" s="123">
        <f aca="true" t="shared" si="11" ref="BF31:BF40">IF(BA31=5,H31,0)</f>
        <v>0</v>
      </c>
      <c r="DA31" s="123">
        <v>0</v>
      </c>
    </row>
    <row r="32" spans="1:105" ht="12.75">
      <c r="A32" s="151">
        <v>21</v>
      </c>
      <c r="B32" s="152" t="s">
        <v>120</v>
      </c>
      <c r="C32" s="153" t="s">
        <v>121</v>
      </c>
      <c r="D32" s="154" t="s">
        <v>93</v>
      </c>
      <c r="E32" s="155">
        <v>56</v>
      </c>
      <c r="F32" s="155">
        <f aca="true" t="shared" si="12" ref="F32:F40">G32*I32</f>
        <v>21.7531</v>
      </c>
      <c r="G32" s="155">
        <v>20.33</v>
      </c>
      <c r="H32" s="156">
        <f aca="true" t="shared" si="13" ref="H32:H40">E32*G32</f>
        <v>1138.48</v>
      </c>
      <c r="I32" s="123">
        <v>1.07</v>
      </c>
      <c r="P32" s="150">
        <v>2</v>
      </c>
      <c r="AB32" s="123">
        <v>12</v>
      </c>
      <c r="AC32" s="123">
        <v>0</v>
      </c>
      <c r="AD32" s="123">
        <v>21</v>
      </c>
      <c r="BA32" s="123">
        <v>2</v>
      </c>
      <c r="BB32" s="123">
        <f t="shared" si="7"/>
        <v>0</v>
      </c>
      <c r="BC32" s="123">
        <f t="shared" si="8"/>
        <v>1138.48</v>
      </c>
      <c r="BD32" s="123">
        <f t="shared" si="9"/>
        <v>0</v>
      </c>
      <c r="BE32" s="123">
        <f t="shared" si="10"/>
        <v>0</v>
      </c>
      <c r="BF32" s="123">
        <f t="shared" si="11"/>
        <v>0</v>
      </c>
      <c r="DA32" s="123">
        <v>0</v>
      </c>
    </row>
    <row r="33" spans="1:105" ht="12.75">
      <c r="A33" s="151">
        <v>22</v>
      </c>
      <c r="B33" s="152" t="s">
        <v>122</v>
      </c>
      <c r="C33" s="153" t="s">
        <v>123</v>
      </c>
      <c r="D33" s="154" t="s">
        <v>119</v>
      </c>
      <c r="E33" s="155">
        <v>110</v>
      </c>
      <c r="F33" s="155">
        <f t="shared" si="12"/>
        <v>11.449</v>
      </c>
      <c r="G33" s="155">
        <v>10.7</v>
      </c>
      <c r="H33" s="156">
        <f t="shared" si="13"/>
        <v>1177</v>
      </c>
      <c r="I33" s="123">
        <v>1.07</v>
      </c>
      <c r="P33" s="150">
        <v>2</v>
      </c>
      <c r="AB33" s="123">
        <v>12</v>
      </c>
      <c r="AC33" s="123">
        <v>0</v>
      </c>
      <c r="AD33" s="123">
        <v>22</v>
      </c>
      <c r="BA33" s="123">
        <v>2</v>
      </c>
      <c r="BB33" s="123">
        <f t="shared" si="7"/>
        <v>0</v>
      </c>
      <c r="BC33" s="123">
        <f t="shared" si="8"/>
        <v>1177</v>
      </c>
      <c r="BD33" s="123">
        <f t="shared" si="9"/>
        <v>0</v>
      </c>
      <c r="BE33" s="123">
        <f t="shared" si="10"/>
        <v>0</v>
      </c>
      <c r="BF33" s="123">
        <f t="shared" si="11"/>
        <v>0</v>
      </c>
      <c r="DA33" s="123">
        <v>0</v>
      </c>
    </row>
    <row r="34" spans="1:105" ht="12.75">
      <c r="A34" s="151">
        <v>23</v>
      </c>
      <c r="B34" s="152" t="s">
        <v>124</v>
      </c>
      <c r="C34" s="153" t="s">
        <v>125</v>
      </c>
      <c r="D34" s="154" t="s">
        <v>119</v>
      </c>
      <c r="E34" s="155">
        <v>110</v>
      </c>
      <c r="F34" s="155">
        <f t="shared" si="12"/>
        <v>8.0143</v>
      </c>
      <c r="G34" s="155">
        <v>7.49</v>
      </c>
      <c r="H34" s="156">
        <f t="shared" si="13"/>
        <v>823.9</v>
      </c>
      <c r="I34" s="123">
        <v>1.07</v>
      </c>
      <c r="P34" s="150">
        <v>2</v>
      </c>
      <c r="AB34" s="123">
        <v>12</v>
      </c>
      <c r="AC34" s="123">
        <v>0</v>
      </c>
      <c r="AD34" s="123">
        <v>23</v>
      </c>
      <c r="BA34" s="123">
        <v>2</v>
      </c>
      <c r="BB34" s="123">
        <f t="shared" si="7"/>
        <v>0</v>
      </c>
      <c r="BC34" s="123">
        <f t="shared" si="8"/>
        <v>823.9</v>
      </c>
      <c r="BD34" s="123">
        <f t="shared" si="9"/>
        <v>0</v>
      </c>
      <c r="BE34" s="123">
        <f t="shared" si="10"/>
        <v>0</v>
      </c>
      <c r="BF34" s="123">
        <f t="shared" si="11"/>
        <v>0</v>
      </c>
      <c r="DA34" s="123">
        <v>0</v>
      </c>
    </row>
    <row r="35" spans="1:105" ht="12.75">
      <c r="A35" s="151">
        <v>24</v>
      </c>
      <c r="B35" s="152" t="s">
        <v>126</v>
      </c>
      <c r="C35" s="153" t="s">
        <v>127</v>
      </c>
      <c r="D35" s="154" t="s">
        <v>93</v>
      </c>
      <c r="E35" s="155">
        <v>3</v>
      </c>
      <c r="F35" s="155">
        <f t="shared" si="12"/>
        <v>2174.1651</v>
      </c>
      <c r="G35" s="155">
        <v>2031.93</v>
      </c>
      <c r="H35" s="156">
        <f t="shared" si="13"/>
        <v>6095.79</v>
      </c>
      <c r="I35" s="123">
        <v>1.07</v>
      </c>
      <c r="P35" s="150">
        <v>2</v>
      </c>
      <c r="AB35" s="123">
        <v>12</v>
      </c>
      <c r="AC35" s="123">
        <v>0</v>
      </c>
      <c r="AD35" s="123">
        <v>24</v>
      </c>
      <c r="BA35" s="123">
        <v>2</v>
      </c>
      <c r="BB35" s="123">
        <f t="shared" si="7"/>
        <v>0</v>
      </c>
      <c r="BC35" s="123">
        <f t="shared" si="8"/>
        <v>6095.79</v>
      </c>
      <c r="BD35" s="123">
        <f t="shared" si="9"/>
        <v>0</v>
      </c>
      <c r="BE35" s="123">
        <f t="shared" si="10"/>
        <v>0</v>
      </c>
      <c r="BF35" s="123">
        <f t="shared" si="11"/>
        <v>0</v>
      </c>
      <c r="DA35" s="123">
        <v>0.01728</v>
      </c>
    </row>
    <row r="36" spans="1:105" ht="12.75">
      <c r="A36" s="151">
        <v>25</v>
      </c>
      <c r="B36" s="152" t="s">
        <v>128</v>
      </c>
      <c r="C36" s="153" t="s">
        <v>129</v>
      </c>
      <c r="D36" s="154" t="s">
        <v>93</v>
      </c>
      <c r="E36" s="155">
        <v>6</v>
      </c>
      <c r="F36" s="155">
        <f t="shared" si="12"/>
        <v>2005.8648000000003</v>
      </c>
      <c r="G36" s="155">
        <v>1874.64</v>
      </c>
      <c r="H36" s="156">
        <f t="shared" si="13"/>
        <v>11247.84</v>
      </c>
      <c r="I36" s="123">
        <v>1.07</v>
      </c>
      <c r="P36" s="150">
        <v>2</v>
      </c>
      <c r="AB36" s="123">
        <v>12</v>
      </c>
      <c r="AC36" s="123">
        <v>0</v>
      </c>
      <c r="AD36" s="123">
        <v>25</v>
      </c>
      <c r="BA36" s="123">
        <v>2</v>
      </c>
      <c r="BB36" s="123">
        <f t="shared" si="7"/>
        <v>0</v>
      </c>
      <c r="BC36" s="123">
        <f t="shared" si="8"/>
        <v>11247.84</v>
      </c>
      <c r="BD36" s="123">
        <f t="shared" si="9"/>
        <v>0</v>
      </c>
      <c r="BE36" s="123">
        <f t="shared" si="10"/>
        <v>0</v>
      </c>
      <c r="BF36" s="123">
        <f t="shared" si="11"/>
        <v>0</v>
      </c>
      <c r="DA36" s="123">
        <v>0.01512</v>
      </c>
    </row>
    <row r="37" spans="1:105" ht="12.75">
      <c r="A37" s="151">
        <v>26</v>
      </c>
      <c r="B37" s="152" t="s">
        <v>130</v>
      </c>
      <c r="C37" s="153" t="s">
        <v>131</v>
      </c>
      <c r="D37" s="154" t="s">
        <v>93</v>
      </c>
      <c r="E37" s="155">
        <v>4</v>
      </c>
      <c r="F37" s="155">
        <f t="shared" si="12"/>
        <v>1836.4196000000002</v>
      </c>
      <c r="G37" s="155">
        <v>1716.28</v>
      </c>
      <c r="H37" s="156">
        <f t="shared" si="13"/>
        <v>6865.12</v>
      </c>
      <c r="I37" s="123">
        <v>1.07</v>
      </c>
      <c r="P37" s="150">
        <v>2</v>
      </c>
      <c r="AB37" s="123">
        <v>12</v>
      </c>
      <c r="AC37" s="123">
        <v>0</v>
      </c>
      <c r="AD37" s="123">
        <v>26</v>
      </c>
      <c r="BA37" s="123">
        <v>2</v>
      </c>
      <c r="BB37" s="123">
        <f t="shared" si="7"/>
        <v>0</v>
      </c>
      <c r="BC37" s="123">
        <f t="shared" si="8"/>
        <v>6865.12</v>
      </c>
      <c r="BD37" s="123">
        <f t="shared" si="9"/>
        <v>0</v>
      </c>
      <c r="BE37" s="123">
        <f t="shared" si="10"/>
        <v>0</v>
      </c>
      <c r="BF37" s="123">
        <f t="shared" si="11"/>
        <v>0</v>
      </c>
      <c r="DA37" s="123">
        <v>0.01296</v>
      </c>
    </row>
    <row r="38" spans="1:105" ht="12.75">
      <c r="A38" s="151">
        <v>27</v>
      </c>
      <c r="B38" s="152" t="s">
        <v>132</v>
      </c>
      <c r="C38" s="153" t="s">
        <v>133</v>
      </c>
      <c r="D38" s="154" t="s">
        <v>93</v>
      </c>
      <c r="E38" s="155">
        <v>13</v>
      </c>
      <c r="F38" s="155">
        <f t="shared" si="12"/>
        <v>101.8961</v>
      </c>
      <c r="G38" s="155">
        <v>95.23</v>
      </c>
      <c r="H38" s="156">
        <f t="shared" si="13"/>
        <v>1237.99</v>
      </c>
      <c r="I38" s="123">
        <v>1.07</v>
      </c>
      <c r="P38" s="150">
        <v>2</v>
      </c>
      <c r="AB38" s="123">
        <v>12</v>
      </c>
      <c r="AC38" s="123">
        <v>0</v>
      </c>
      <c r="AD38" s="123">
        <v>27</v>
      </c>
      <c r="BA38" s="123">
        <v>2</v>
      </c>
      <c r="BB38" s="123">
        <f t="shared" si="7"/>
        <v>0</v>
      </c>
      <c r="BC38" s="123">
        <f t="shared" si="8"/>
        <v>1237.99</v>
      </c>
      <c r="BD38" s="123">
        <f t="shared" si="9"/>
        <v>0</v>
      </c>
      <c r="BE38" s="123">
        <f t="shared" si="10"/>
        <v>0</v>
      </c>
      <c r="BF38" s="123">
        <f t="shared" si="11"/>
        <v>0</v>
      </c>
      <c r="DA38" s="123">
        <v>0</v>
      </c>
    </row>
    <row r="39" spans="1:105" ht="12.75">
      <c r="A39" s="151">
        <v>28</v>
      </c>
      <c r="B39" s="152" t="s">
        <v>134</v>
      </c>
      <c r="C39" s="153" t="s">
        <v>135</v>
      </c>
      <c r="D39" s="154" t="s">
        <v>136</v>
      </c>
      <c r="E39" s="155">
        <v>35</v>
      </c>
      <c r="F39" s="155">
        <f t="shared" si="12"/>
        <v>114.49000000000001</v>
      </c>
      <c r="G39" s="155">
        <v>107</v>
      </c>
      <c r="H39" s="156">
        <f t="shared" si="13"/>
        <v>3745</v>
      </c>
      <c r="I39" s="123">
        <v>1.07</v>
      </c>
      <c r="P39" s="150">
        <v>2</v>
      </c>
      <c r="AB39" s="123">
        <v>12</v>
      </c>
      <c r="AC39" s="123">
        <v>0</v>
      </c>
      <c r="AD39" s="123">
        <v>28</v>
      </c>
      <c r="BA39" s="123">
        <v>2</v>
      </c>
      <c r="BB39" s="123">
        <f t="shared" si="7"/>
        <v>0</v>
      </c>
      <c r="BC39" s="123">
        <f t="shared" si="8"/>
        <v>3745</v>
      </c>
      <c r="BD39" s="123">
        <f t="shared" si="9"/>
        <v>0</v>
      </c>
      <c r="BE39" s="123">
        <f t="shared" si="10"/>
        <v>0</v>
      </c>
      <c r="BF39" s="123">
        <f t="shared" si="11"/>
        <v>0</v>
      </c>
      <c r="DA39" s="123">
        <v>0</v>
      </c>
    </row>
    <row r="40" spans="1:105" ht="12.75">
      <c r="A40" s="151">
        <v>29</v>
      </c>
      <c r="B40" s="152" t="s">
        <v>137</v>
      </c>
      <c r="C40" s="153" t="s">
        <v>138</v>
      </c>
      <c r="D40" s="154" t="s">
        <v>104</v>
      </c>
      <c r="E40" s="155">
        <v>0.1944</v>
      </c>
      <c r="F40" s="155">
        <f t="shared" si="12"/>
        <v>969.7303</v>
      </c>
      <c r="G40" s="155">
        <v>906.29</v>
      </c>
      <c r="H40" s="156">
        <f t="shared" si="13"/>
        <v>176.182776</v>
      </c>
      <c r="I40" s="123">
        <v>1.07</v>
      </c>
      <c r="P40" s="150">
        <v>2</v>
      </c>
      <c r="AB40" s="123">
        <v>12</v>
      </c>
      <c r="AC40" s="123">
        <v>0</v>
      </c>
      <c r="AD40" s="123">
        <v>29</v>
      </c>
      <c r="BA40" s="123">
        <v>2</v>
      </c>
      <c r="BB40" s="123">
        <f t="shared" si="7"/>
        <v>0</v>
      </c>
      <c r="BC40" s="123">
        <f t="shared" si="8"/>
        <v>176.182776</v>
      </c>
      <c r="BD40" s="123">
        <f t="shared" si="9"/>
        <v>0</v>
      </c>
      <c r="BE40" s="123">
        <f t="shared" si="10"/>
        <v>0</v>
      </c>
      <c r="BF40" s="123">
        <f t="shared" si="11"/>
        <v>0</v>
      </c>
      <c r="DA40" s="123">
        <v>0</v>
      </c>
    </row>
    <row r="41" spans="1:58" ht="12.75">
      <c r="A41" s="157"/>
      <c r="B41" s="158" t="s">
        <v>67</v>
      </c>
      <c r="C41" s="159" t="str">
        <f>CONCATENATE(B30," ",C30)</f>
        <v>735 Otopná tělesa</v>
      </c>
      <c r="D41" s="157"/>
      <c r="E41" s="160"/>
      <c r="F41" s="160"/>
      <c r="G41" s="160"/>
      <c r="H41" s="161">
        <f>SUM(H30:H40)</f>
        <v>32644.262776000003</v>
      </c>
      <c r="I41" s="123">
        <v>30508.66</v>
      </c>
      <c r="P41" s="150">
        <v>4</v>
      </c>
      <c r="BB41" s="162">
        <f>SUM(BB30:BB40)</f>
        <v>0</v>
      </c>
      <c r="BC41" s="162">
        <f>SUM(BC30:BC40)</f>
        <v>32644.262776000003</v>
      </c>
      <c r="BD41" s="162">
        <f>SUM(BD30:BD40)</f>
        <v>0</v>
      </c>
      <c r="BE41" s="162">
        <f>SUM(BE30:BE40)</f>
        <v>0</v>
      </c>
      <c r="BF41" s="162">
        <f>SUM(BF30:BF40)</f>
        <v>0</v>
      </c>
    </row>
    <row r="42" spans="1:8" ht="12.75">
      <c r="A42" s="124"/>
      <c r="B42" s="124"/>
      <c r="C42" s="124"/>
      <c r="D42" s="124"/>
      <c r="E42" s="124"/>
      <c r="F42" s="124"/>
      <c r="G42" s="124"/>
      <c r="H42" s="124"/>
    </row>
    <row r="43" spans="5:8" ht="12.75">
      <c r="E43" s="123"/>
      <c r="F43" s="123"/>
      <c r="H43" s="175">
        <f>H41+H29+H23</f>
        <v>85972.10467100001</v>
      </c>
    </row>
    <row r="44" spans="5:6" ht="12.75">
      <c r="E44" s="123"/>
      <c r="F44" s="123"/>
    </row>
    <row r="45" spans="5:6" ht="12.75">
      <c r="E45" s="123"/>
      <c r="F45" s="123"/>
    </row>
    <row r="46" spans="5:6" ht="12.75">
      <c r="E46" s="123"/>
      <c r="F46" s="123"/>
    </row>
    <row r="47" spans="5:6" ht="12.75">
      <c r="E47" s="123"/>
      <c r="F47" s="123"/>
    </row>
    <row r="48" spans="5:6" ht="12.75">
      <c r="E48" s="123"/>
      <c r="F48" s="123"/>
    </row>
    <row r="49" spans="5:6" ht="12.75">
      <c r="E49" s="123"/>
      <c r="F49" s="123"/>
    </row>
    <row r="50" spans="5:6" ht="12.75">
      <c r="E50" s="123"/>
      <c r="F50" s="123"/>
    </row>
    <row r="51" spans="5:6" ht="12.75">
      <c r="E51" s="123"/>
      <c r="F51" s="123"/>
    </row>
    <row r="52" spans="5:6" ht="12.75">
      <c r="E52" s="123"/>
      <c r="F52" s="123"/>
    </row>
    <row r="53" spans="5:6" ht="12.75">
      <c r="E53" s="123"/>
      <c r="F53" s="123"/>
    </row>
    <row r="54" spans="5:6" ht="12.75">
      <c r="E54" s="123"/>
      <c r="F54" s="123"/>
    </row>
    <row r="55" spans="5:6" ht="12.75">
      <c r="E55" s="123"/>
      <c r="F55" s="123"/>
    </row>
    <row r="56" spans="5:6" ht="12.75">
      <c r="E56" s="123"/>
      <c r="F56" s="123"/>
    </row>
    <row r="57" spans="5:6" ht="12.75">
      <c r="E57" s="123"/>
      <c r="F57" s="123"/>
    </row>
    <row r="58" spans="5:6" ht="12.75">
      <c r="E58" s="123"/>
      <c r="F58" s="123"/>
    </row>
    <row r="59" spans="5:6" ht="12.75">
      <c r="E59" s="123"/>
      <c r="F59" s="123"/>
    </row>
    <row r="60" spans="5:6" ht="12.75">
      <c r="E60" s="123"/>
      <c r="F60" s="123"/>
    </row>
    <row r="61" spans="5:6" ht="12.75">
      <c r="E61" s="123"/>
      <c r="F61" s="123"/>
    </row>
    <row r="62" spans="5:6" ht="12.75">
      <c r="E62" s="123"/>
      <c r="F62" s="123"/>
    </row>
    <row r="63" spans="5:6" ht="12.75">
      <c r="E63" s="123"/>
      <c r="F63" s="123"/>
    </row>
    <row r="64" spans="5:6" ht="12.75">
      <c r="E64" s="123"/>
      <c r="F64" s="123"/>
    </row>
    <row r="65" spans="1:8" ht="12.75">
      <c r="A65" s="163"/>
      <c r="B65" s="163"/>
      <c r="C65" s="163"/>
      <c r="D65" s="163"/>
      <c r="E65" s="163"/>
      <c r="F65" s="163"/>
      <c r="G65" s="163"/>
      <c r="H65" s="163"/>
    </row>
    <row r="66" spans="1:8" ht="12.75">
      <c r="A66" s="163"/>
      <c r="B66" s="163"/>
      <c r="C66" s="163"/>
      <c r="D66" s="163"/>
      <c r="E66" s="163"/>
      <c r="F66" s="163"/>
      <c r="G66" s="163"/>
      <c r="H66" s="163"/>
    </row>
    <row r="67" spans="1:8" ht="12.75">
      <c r="A67" s="163"/>
      <c r="B67" s="163"/>
      <c r="C67" s="163"/>
      <c r="D67" s="163"/>
      <c r="E67" s="163"/>
      <c r="F67" s="163"/>
      <c r="G67" s="163"/>
      <c r="H67" s="163"/>
    </row>
    <row r="68" spans="1:8" ht="12.75">
      <c r="A68" s="163"/>
      <c r="B68" s="163"/>
      <c r="C68" s="163"/>
      <c r="D68" s="163"/>
      <c r="E68" s="163"/>
      <c r="F68" s="163"/>
      <c r="G68" s="163"/>
      <c r="H68" s="163"/>
    </row>
    <row r="69" spans="5:6" ht="12.75">
      <c r="E69" s="123"/>
      <c r="F69" s="123"/>
    </row>
    <row r="70" spans="5:6" ht="12.75">
      <c r="E70" s="123"/>
      <c r="F70" s="123"/>
    </row>
    <row r="71" spans="5:6" ht="12.75">
      <c r="E71" s="123"/>
      <c r="F71" s="123"/>
    </row>
    <row r="72" spans="5:6" ht="12.75">
      <c r="E72" s="123"/>
      <c r="F72" s="123"/>
    </row>
    <row r="73" spans="5:6" ht="12.75">
      <c r="E73" s="123"/>
      <c r="F73" s="123"/>
    </row>
    <row r="74" spans="5:6" ht="12.75">
      <c r="E74" s="123"/>
      <c r="F74" s="123"/>
    </row>
    <row r="75" spans="5:6" ht="12.75">
      <c r="E75" s="123"/>
      <c r="F75" s="123"/>
    </row>
    <row r="76" spans="5:6" ht="12.75">
      <c r="E76" s="123"/>
      <c r="F76" s="123"/>
    </row>
    <row r="77" spans="5:6" ht="12.75">
      <c r="E77" s="123"/>
      <c r="F77" s="123"/>
    </row>
    <row r="78" spans="5:6" ht="12.75">
      <c r="E78" s="123"/>
      <c r="F78" s="123"/>
    </row>
    <row r="79" spans="5:6" ht="12.75">
      <c r="E79" s="123"/>
      <c r="F79" s="123"/>
    </row>
    <row r="80" spans="5:6" ht="12.75">
      <c r="E80" s="123"/>
      <c r="F80" s="123"/>
    </row>
    <row r="81" spans="5:6" ht="12.75">
      <c r="E81" s="123"/>
      <c r="F81" s="123"/>
    </row>
    <row r="82" spans="5:6" ht="12.75">
      <c r="E82" s="123"/>
      <c r="F82" s="123"/>
    </row>
    <row r="83" spans="5:6" ht="12.75">
      <c r="E83" s="123"/>
      <c r="F83" s="123"/>
    </row>
    <row r="84" spans="5:6" ht="12.75">
      <c r="E84" s="123"/>
      <c r="F84" s="123"/>
    </row>
    <row r="85" spans="5:6" ht="12.75">
      <c r="E85" s="123"/>
      <c r="F85" s="123"/>
    </row>
    <row r="86" spans="5:6" ht="12.75">
      <c r="E86" s="123"/>
      <c r="F86" s="123"/>
    </row>
    <row r="87" spans="5:6" ht="12.75">
      <c r="E87" s="123"/>
      <c r="F87" s="123"/>
    </row>
    <row r="88" spans="5:6" ht="12.75">
      <c r="E88" s="123"/>
      <c r="F88" s="123"/>
    </row>
    <row r="89" spans="5:6" ht="12.75">
      <c r="E89" s="123"/>
      <c r="F89" s="123"/>
    </row>
    <row r="90" spans="5:6" ht="12.75">
      <c r="E90" s="123"/>
      <c r="F90" s="123"/>
    </row>
    <row r="91" spans="5:6" ht="12.75">
      <c r="E91" s="123"/>
      <c r="F91" s="123"/>
    </row>
    <row r="92" spans="5:6" ht="12.75">
      <c r="E92" s="123"/>
      <c r="F92" s="123"/>
    </row>
    <row r="93" spans="5:6" ht="12.75">
      <c r="E93" s="123"/>
      <c r="F93" s="123"/>
    </row>
    <row r="94" spans="5:6" ht="12.75">
      <c r="E94" s="123"/>
      <c r="F94" s="123"/>
    </row>
    <row r="95" spans="5:6" ht="12.75">
      <c r="E95" s="123"/>
      <c r="F95" s="123"/>
    </row>
    <row r="96" spans="5:6" ht="12.75">
      <c r="E96" s="123"/>
      <c r="F96" s="123"/>
    </row>
    <row r="97" spans="5:6" ht="12.75">
      <c r="E97" s="123"/>
      <c r="F97" s="123"/>
    </row>
    <row r="98" spans="5:6" ht="12.75">
      <c r="E98" s="123"/>
      <c r="F98" s="123"/>
    </row>
    <row r="99" spans="5:6" ht="12.75">
      <c r="E99" s="123"/>
      <c r="F99" s="123"/>
    </row>
    <row r="100" spans="1:2" ht="12.75">
      <c r="A100" s="164"/>
      <c r="B100" s="164"/>
    </row>
    <row r="101" spans="1:8" ht="12.75">
      <c r="A101" s="163"/>
      <c r="B101" s="163"/>
      <c r="C101" s="166"/>
      <c r="D101" s="166"/>
      <c r="E101" s="167"/>
      <c r="F101" s="167"/>
      <c r="G101" s="166"/>
      <c r="H101" s="168"/>
    </row>
    <row r="102" spans="1:8" ht="12.75">
      <c r="A102" s="169"/>
      <c r="B102" s="169"/>
      <c r="C102" s="163"/>
      <c r="D102" s="163"/>
      <c r="E102" s="170"/>
      <c r="F102" s="170"/>
      <c r="G102" s="163"/>
      <c r="H102" s="163"/>
    </row>
    <row r="103" spans="1:8" ht="12.75">
      <c r="A103" s="163"/>
      <c r="B103" s="163"/>
      <c r="C103" s="163"/>
      <c r="D103" s="163"/>
      <c r="E103" s="170"/>
      <c r="F103" s="170"/>
      <c r="G103" s="163"/>
      <c r="H103" s="163"/>
    </row>
    <row r="104" spans="1:8" ht="12.75">
      <c r="A104" s="163"/>
      <c r="B104" s="163"/>
      <c r="C104" s="163"/>
      <c r="D104" s="163"/>
      <c r="E104" s="170"/>
      <c r="F104" s="170"/>
      <c r="G104" s="163"/>
      <c r="H104" s="163"/>
    </row>
    <row r="105" spans="1:8" ht="12.75">
      <c r="A105" s="163"/>
      <c r="B105" s="163"/>
      <c r="C105" s="163"/>
      <c r="D105" s="163"/>
      <c r="E105" s="170"/>
      <c r="F105" s="170"/>
      <c r="G105" s="163"/>
      <c r="H105" s="163"/>
    </row>
    <row r="106" spans="1:8" ht="12.75">
      <c r="A106" s="163"/>
      <c r="B106" s="163"/>
      <c r="C106" s="163"/>
      <c r="D106" s="163"/>
      <c r="E106" s="170"/>
      <c r="F106" s="170"/>
      <c r="G106" s="163"/>
      <c r="H106" s="163"/>
    </row>
    <row r="107" spans="1:8" ht="12.75">
      <c r="A107" s="163"/>
      <c r="B107" s="163"/>
      <c r="C107" s="163"/>
      <c r="D107" s="163"/>
      <c r="E107" s="170"/>
      <c r="F107" s="170"/>
      <c r="G107" s="163"/>
      <c r="H107" s="163"/>
    </row>
    <row r="108" spans="1:8" ht="12.75">
      <c r="A108" s="163"/>
      <c r="B108" s="163"/>
      <c r="C108" s="163"/>
      <c r="D108" s="163"/>
      <c r="E108" s="170"/>
      <c r="F108" s="170"/>
      <c r="G108" s="163"/>
      <c r="H108" s="163"/>
    </row>
    <row r="109" spans="1:8" ht="12.75">
      <c r="A109" s="163"/>
      <c r="B109" s="163"/>
      <c r="C109" s="163"/>
      <c r="D109" s="163"/>
      <c r="E109" s="170"/>
      <c r="F109" s="170"/>
      <c r="G109" s="163"/>
      <c r="H109" s="163"/>
    </row>
    <row r="110" spans="1:8" ht="12.75">
      <c r="A110" s="163"/>
      <c r="B110" s="163"/>
      <c r="C110" s="163"/>
      <c r="D110" s="163"/>
      <c r="E110" s="170"/>
      <c r="F110" s="170"/>
      <c r="G110" s="163"/>
      <c r="H110" s="163"/>
    </row>
    <row r="111" spans="1:8" ht="12.75">
      <c r="A111" s="163"/>
      <c r="B111" s="163"/>
      <c r="C111" s="163"/>
      <c r="D111" s="163"/>
      <c r="E111" s="170"/>
      <c r="F111" s="170"/>
      <c r="G111" s="163"/>
      <c r="H111" s="163"/>
    </row>
    <row r="112" spans="1:8" ht="12.75">
      <c r="A112" s="163"/>
      <c r="B112" s="163"/>
      <c r="C112" s="163"/>
      <c r="D112" s="163"/>
      <c r="E112" s="170"/>
      <c r="F112" s="170"/>
      <c r="G112" s="163"/>
      <c r="H112" s="163"/>
    </row>
    <row r="113" spans="1:8" ht="12.75">
      <c r="A113" s="163"/>
      <c r="B113" s="163"/>
      <c r="C113" s="163"/>
      <c r="D113" s="163"/>
      <c r="E113" s="170"/>
      <c r="F113" s="170"/>
      <c r="G113" s="163"/>
      <c r="H113" s="163"/>
    </row>
    <row r="114" spans="1:8" ht="12.75">
      <c r="A114" s="163"/>
      <c r="B114" s="163"/>
      <c r="C114" s="163"/>
      <c r="D114" s="163"/>
      <c r="E114" s="170"/>
      <c r="F114" s="170"/>
      <c r="G114" s="163"/>
      <c r="H114" s="163"/>
    </row>
  </sheetData>
  <sheetProtection/>
  <mergeCells count="4">
    <mergeCell ref="A1:H1"/>
    <mergeCell ref="A3:B3"/>
    <mergeCell ref="A4:B4"/>
    <mergeCell ref="E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Štěpánek</dc:creator>
  <cp:keywords/>
  <dc:description/>
  <cp:lastModifiedBy>Komlóová Lidmila (UL)</cp:lastModifiedBy>
  <cp:lastPrinted>2014-04-16T08:03:17Z</cp:lastPrinted>
  <dcterms:created xsi:type="dcterms:W3CDTF">2014-02-21T13:17:29Z</dcterms:created>
  <dcterms:modified xsi:type="dcterms:W3CDTF">2014-07-01T10:52:04Z</dcterms:modified>
  <cp:category/>
  <cp:version/>
  <cp:contentType/>
  <cp:contentStatus/>
</cp:coreProperties>
</file>