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65461" yWindow="65461" windowWidth="19590" windowHeight="95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'Položky'!$A$1:$H$68</definedName>
    <definedName name="_xlnm.Print_Area" localSheetId="1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'Položky'!$H$6</definedName>
    <definedName name="SloupecCisloPol">'Položky'!$B$6</definedName>
    <definedName name="SloupecJC">'Položky'!$G$6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<sst xmlns="http://schemas.openxmlformats.org/spreadsheetml/2006/main" count="271" uniqueCount="176">
  <si>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</si>
  <si>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</si>
  <si>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</si>
  <si>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</si>
  <si>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</si>
  <si>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</si>
  <si>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</si>
  <si>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</si>
  <si>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</si>
  <si>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</si>
  <si>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</si>
  <si>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</si>
  <si>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</si>
  <si>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</si>
  <si>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</si>
  <si>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</si>
  <si>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</si>
  <si>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</si>
  <si>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</si>
  <si>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</si>
  <si>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</si>
  <si>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</si>
  <si>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</si>
  <si>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</si>
  <si>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</si>
  <si>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</si>
  <si>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</si>
  <si>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</si>
  <si>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</si>
  <si>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</si>
  <si>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</si>
  <si>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</si>
  <si>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</si>
  <si>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</si>
  <si>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</si>
  <si>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</si>
  <si>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</si>
  <si>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</si>
  <si>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</si>
  <si>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</si>
  <si>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</si>
  <si>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</si>
  <si>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</si>
  <si>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</si>
  <si>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</si>
  <si>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</si>
  <si>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</si>
  <si>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</si>
  <si>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</si>
  <si>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</si>
  <si>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</si>
  <si>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</si>
  <si>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</si>
  <si>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</si>
  <si>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</si>
  <si>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</si>
  <si>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</si>
  <si>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</si>
  <si>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</si>
  <si>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</si>
  <si>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</si>
  <si>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</si>
  <si>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</si>
  <si>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</si>
  <si>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</si>
  <si>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</si>
  <si>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</si>
  <si>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ÚP ČR Louny Rekonstrukce budovy st.p.č.1971/31</t>
  </si>
  <si>
    <t>Zařízení VZT</t>
  </si>
  <si>
    <t>M24-1</t>
  </si>
  <si>
    <t>VZT Zař.č.1-větrání míst. pro styk s klienty 1.NP</t>
  </si>
  <si>
    <t>1-01</t>
  </si>
  <si>
    <t xml:space="preserve">SPIRO potrubí pr. 250 </t>
  </si>
  <si>
    <t>m</t>
  </si>
  <si>
    <t>1-02</t>
  </si>
  <si>
    <t xml:space="preserve">SPIRO potrubí pr.315 </t>
  </si>
  <si>
    <t>1-03</t>
  </si>
  <si>
    <t xml:space="preserve">SONOFLEX pr.250 </t>
  </si>
  <si>
    <t>1-04</t>
  </si>
  <si>
    <t xml:space="preserve">Protidešťová žaluzie pr.250 </t>
  </si>
  <si>
    <t>1-05</t>
  </si>
  <si>
    <t xml:space="preserve">Koncový kryt 250 </t>
  </si>
  <si>
    <t>1-06</t>
  </si>
  <si>
    <t>Diagonální tichý ventilátor pr.250, 1050 m3/h příkon 143W+reg.otáček+čidlo kavality ovzduší</t>
  </si>
  <si>
    <t>1-07</t>
  </si>
  <si>
    <t>vyústka KV 1025*75mm komfortní do kruh.potrubí pr.250</t>
  </si>
  <si>
    <t>kus</t>
  </si>
  <si>
    <t>1-08</t>
  </si>
  <si>
    <t xml:space="preserve">Filtr MFL 250 </t>
  </si>
  <si>
    <t>1-09</t>
  </si>
  <si>
    <t xml:space="preserve">Axiální ventilátor pr.315, 915 m3/h </t>
  </si>
  <si>
    <t>1-10</t>
  </si>
  <si>
    <t>Malý axiální ventilátor do 100 m3/hod zední</t>
  </si>
  <si>
    <t>1-11</t>
  </si>
  <si>
    <t xml:space="preserve">Protidešťová žaluzie PRG 315 </t>
  </si>
  <si>
    <t>1-12</t>
  </si>
  <si>
    <t xml:space="preserve">Mřížka pr.315 </t>
  </si>
  <si>
    <t>1-13</t>
  </si>
  <si>
    <t xml:space="preserve">Mřížka  350*350 mm </t>
  </si>
  <si>
    <t>1-14</t>
  </si>
  <si>
    <t xml:space="preserve">Protidešťová žaluzie pr.100 </t>
  </si>
  <si>
    <t>1-15</t>
  </si>
  <si>
    <t xml:space="preserve">Izolace potrubí minerální vatou tl.50mm </t>
  </si>
  <si>
    <t>m2</t>
  </si>
  <si>
    <t>1-16</t>
  </si>
  <si>
    <t xml:space="preserve">Izolace -  montáž PE obalu </t>
  </si>
  <si>
    <t>M24-2</t>
  </si>
  <si>
    <t>VZT Zařízení č.2 klimatizace prostor klientů 1.NP</t>
  </si>
  <si>
    <t>2-01</t>
  </si>
  <si>
    <t>Splitová klima jed. ze skladu investora LG-revize S24AW.N52 nástěnná vč.venkovní jedn.CH7kW, T8,4kW</t>
  </si>
  <si>
    <t>733 16-1103.R00</t>
  </si>
  <si>
    <t xml:space="preserve">Potrubí měděné Supersan 12 x 1 mm, polotvrdé </t>
  </si>
  <si>
    <t>733 16-1107.R00</t>
  </si>
  <si>
    <t xml:space="preserve">Potrubí měděné Supersan 22 x 1 mm, polotvrdé </t>
  </si>
  <si>
    <t>722 18-1223.RT4</t>
  </si>
  <si>
    <t>Izolace návleková MIRELON POLAR tl. stěny 13 mm vnitřní průměr 12 mm</t>
  </si>
  <si>
    <t>722 18-1223.RT7</t>
  </si>
  <si>
    <t>Izolace návleková MIRELON POLAR tl. stěny 13 mm vnitřní průměr 22 mm</t>
  </si>
  <si>
    <t>723 15-0366.R00</t>
  </si>
  <si>
    <t xml:space="preserve">Potrubí ocel. černé svařované-chráničky D 44,5/2,6 </t>
  </si>
  <si>
    <t>722 17-2311.R00</t>
  </si>
  <si>
    <t>Potrubí z PPR Instaplast, studená, D 20/2,8 mm odvedení kondenzátu do kanalizace</t>
  </si>
  <si>
    <t>2-02</t>
  </si>
  <si>
    <t xml:space="preserve">Demontáž klima j. ve stáv.místě a její přesu </t>
  </si>
  <si>
    <t>M24-3</t>
  </si>
  <si>
    <t>VZT Zařízení č.3 odvětrání prostoru klientů 2.NP</t>
  </si>
  <si>
    <t>3-01</t>
  </si>
  <si>
    <t>Diagonální tichý ventilátor pr.160, 450 m3/h příkon 39W+reg.otáček+čidlo kavality ovzduší</t>
  </si>
  <si>
    <t>3-02</t>
  </si>
  <si>
    <t xml:space="preserve">Axiální ventilátor pr.160, 440 m3/h </t>
  </si>
  <si>
    <t>3-03</t>
  </si>
  <si>
    <t>3-04</t>
  </si>
  <si>
    <t xml:space="preserve">Koncový kryt 160 </t>
  </si>
  <si>
    <t>3-05</t>
  </si>
  <si>
    <t xml:space="preserve">Potrubí SPIRO Pz pr. 160 </t>
  </si>
  <si>
    <t>3-06</t>
  </si>
  <si>
    <t xml:space="preserve">Potrubí SONOFLEX pr. 160 </t>
  </si>
  <si>
    <t>3-07</t>
  </si>
  <si>
    <t xml:space="preserve">Protidešťová žaluzie PRG 160 </t>
  </si>
  <si>
    <t>3-08</t>
  </si>
  <si>
    <t>3-09</t>
  </si>
  <si>
    <t>3-10</t>
  </si>
  <si>
    <t xml:space="preserve">dveřní mřížka 370*223 </t>
  </si>
  <si>
    <t>3-11</t>
  </si>
  <si>
    <t>vyústka KV 1025*75mm komfortní do kruh.potrubí pr.160</t>
  </si>
  <si>
    <t>3-12</t>
  </si>
  <si>
    <t xml:space="preserve">Mřížka pr.250 </t>
  </si>
  <si>
    <t>3-13</t>
  </si>
  <si>
    <t xml:space="preserve">Filtr pr.160 </t>
  </si>
  <si>
    <t>3-14</t>
  </si>
  <si>
    <t>3-15</t>
  </si>
  <si>
    <t>M24-4</t>
  </si>
  <si>
    <t>VZT Zařízení č.4-klimatizace prostoru klientů 2.NP</t>
  </si>
  <si>
    <t>4-01</t>
  </si>
  <si>
    <t>Splitová klima jed.doporuč.LG dle 1.NP či obdobnou S24AW.N52 nástěnná vč.venkovní jedn.CH7kW, T8,4kW</t>
  </si>
  <si>
    <t>4-02</t>
  </si>
  <si>
    <t>Malý axiální ventilátor pr.125, do 100 m3/h nástěnný V1, 20Pa, ZK+doběh</t>
  </si>
  <si>
    <t>Potrubí z PPR Instaplast, studená, D 20/2,8 mm odvedení kondenzátu do jímky 300*300*900 ve dvoře</t>
  </si>
  <si>
    <t>M24-5</t>
  </si>
  <si>
    <t>Společné výkony pro VZT</t>
  </si>
  <si>
    <t>900</t>
  </si>
  <si>
    <t xml:space="preserve">Těsnící, spoj a upevňovací materiál </t>
  </si>
  <si>
    <t>901</t>
  </si>
  <si>
    <t xml:space="preserve">Montáž </t>
  </si>
  <si>
    <t>hod</t>
  </si>
  <si>
    <t xml:space="preserve">902 </t>
  </si>
  <si>
    <t xml:space="preserve">Seřízení, vyzkoušení, předání </t>
  </si>
  <si>
    <t>903 -1</t>
  </si>
  <si>
    <t>Zednické výpomoce průrazy vč.začištění, kotvení,</t>
  </si>
  <si>
    <t>903-2</t>
  </si>
  <si>
    <t xml:space="preserve">Přesun hmot </t>
  </si>
  <si>
    <t>soubor</t>
  </si>
  <si>
    <t>JJB Praha</t>
  </si>
  <si>
    <t>ÚP ČR</t>
  </si>
  <si>
    <t>Celkem</t>
  </si>
  <si>
    <t>Položkový rozpočet                    Macht cv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</si>
</sst>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" fontId="1" fillId="0" borderId="0" xfId="46" applyNumberFormat="1" applyFont="1">
      <alignment/>
      <protection/>
    </xf>
    <xf numFmtId="0" fontId="1" fillId="0" borderId="0" xfId="46" applyFont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indowProtection="1" tabSelected="1" zoomScalePageLayoutView="0" workbookViewId="0" topLeftCell="A1">
      <selection activeCell="J34" sqref="J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79"/>
      <c r="D7" s="180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9" t="s">
        <v>173</v>
      </c>
      <c r="D8" s="180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1" t="s">
        <v>172</v>
      </c>
      <c r="F11" s="182"/>
      <c r="G11" s="183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212292.064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212292.064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212292.064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212292.064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212292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ROUND(PRODUCT(F32,C33/100),1)</f>
        <v>44581.3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256874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78"/>
      <c r="C37" s="178"/>
      <c r="D37" s="178"/>
      <c r="E37" s="178"/>
      <c r="F37" s="178"/>
      <c r="G37" s="178"/>
      <c r="H37" t="s">
        <v>4</v>
      </c>
    </row>
    <row r="38" spans="1:8" ht="12.75" customHeight="1">
      <c r="A38" s="68"/>
      <c r="B38" s="178"/>
      <c r="C38" s="178"/>
      <c r="D38" s="178"/>
      <c r="E38" s="178"/>
      <c r="F38" s="178"/>
      <c r="G38" s="178"/>
      <c r="H38" t="s">
        <v>4</v>
      </c>
    </row>
    <row r="39" spans="1:8" ht="12.75">
      <c r="A39" s="68"/>
      <c r="B39" s="178"/>
      <c r="C39" s="178"/>
      <c r="D39" s="178"/>
      <c r="E39" s="178"/>
      <c r="F39" s="178"/>
      <c r="G39" s="178"/>
      <c r="H39" t="s">
        <v>4</v>
      </c>
    </row>
    <row r="40" spans="1:8" ht="12.75">
      <c r="A40" s="68"/>
      <c r="B40" s="178"/>
      <c r="C40" s="178"/>
      <c r="D40" s="178"/>
      <c r="E40" s="178"/>
      <c r="F40" s="178"/>
      <c r="G40" s="178"/>
      <c r="H40" t="s">
        <v>4</v>
      </c>
    </row>
    <row r="41" spans="1:8" ht="12.75">
      <c r="A41" s="68"/>
      <c r="B41" s="178"/>
      <c r="C41" s="178"/>
      <c r="D41" s="178"/>
      <c r="E41" s="178"/>
      <c r="F41" s="178"/>
      <c r="G41" s="178"/>
      <c r="H41" t="s">
        <v>4</v>
      </c>
    </row>
    <row r="42" spans="1:8" ht="12.75">
      <c r="A42" s="68"/>
      <c r="B42" s="178"/>
      <c r="C42" s="178"/>
      <c r="D42" s="178"/>
      <c r="E42" s="178"/>
      <c r="F42" s="178"/>
      <c r="G42" s="178"/>
      <c r="H42" t="s">
        <v>4</v>
      </c>
    </row>
    <row r="43" spans="1:8" ht="12.75">
      <c r="A43" s="68"/>
      <c r="B43" s="178"/>
      <c r="C43" s="178"/>
      <c r="D43" s="178"/>
      <c r="E43" s="178"/>
      <c r="F43" s="178"/>
      <c r="G43" s="178"/>
      <c r="H43" t="s">
        <v>4</v>
      </c>
    </row>
    <row r="44" spans="1:8" ht="12.75">
      <c r="A44" s="68"/>
      <c r="B44" s="178"/>
      <c r="C44" s="178"/>
      <c r="D44" s="178"/>
      <c r="E44" s="178"/>
      <c r="F44" s="178"/>
      <c r="G44" s="178"/>
      <c r="H44" t="s">
        <v>4</v>
      </c>
    </row>
    <row r="45" spans="1:8" ht="3" customHeight="1">
      <c r="A45" s="68"/>
      <c r="B45" s="178"/>
      <c r="C45" s="178"/>
      <c r="D45" s="178"/>
      <c r="E45" s="178"/>
      <c r="F45" s="178"/>
      <c r="G45" s="178"/>
      <c r="H45" t="s">
        <v>4</v>
      </c>
    </row>
    <row r="46" spans="2:7" ht="12.75">
      <c r="B46" s="177"/>
      <c r="C46" s="177"/>
      <c r="D46" s="177"/>
      <c r="E46" s="177"/>
      <c r="F46" s="177"/>
      <c r="G46" s="177"/>
    </row>
    <row r="47" spans="2:7" ht="12.75">
      <c r="B47" s="177"/>
      <c r="C47" s="177"/>
      <c r="D47" s="177"/>
      <c r="E47" s="177"/>
      <c r="F47" s="177"/>
      <c r="G47" s="177"/>
    </row>
    <row r="48" spans="2:7" ht="12.75">
      <c r="B48" s="177"/>
      <c r="C48" s="177"/>
      <c r="D48" s="177"/>
      <c r="E48" s="177"/>
      <c r="F48" s="177"/>
      <c r="G48" s="177"/>
    </row>
    <row r="49" spans="2:7" ht="12.75">
      <c r="B49" s="177"/>
      <c r="C49" s="177"/>
      <c r="D49" s="177"/>
      <c r="E49" s="177"/>
      <c r="F49" s="177"/>
      <c r="G49" s="177"/>
    </row>
    <row r="50" spans="2:7" ht="12.75">
      <c r="B50" s="177"/>
      <c r="C50" s="177"/>
      <c r="D50" s="177"/>
      <c r="E50" s="177"/>
      <c r="F50" s="177"/>
      <c r="G50" s="177"/>
    </row>
    <row r="51" spans="2:7" ht="12.75">
      <c r="B51" s="177"/>
      <c r="C51" s="177"/>
      <c r="D51" s="177"/>
      <c r="E51" s="177"/>
      <c r="F51" s="177"/>
      <c r="G51" s="177"/>
    </row>
    <row r="52" spans="2:7" ht="12.75">
      <c r="B52" s="177"/>
      <c r="C52" s="177"/>
      <c r="D52" s="177"/>
      <c r="E52" s="177"/>
      <c r="F52" s="177"/>
      <c r="G52" s="177"/>
    </row>
    <row r="53" spans="2:7" ht="12.75">
      <c r="B53" s="177"/>
      <c r="C53" s="177"/>
      <c r="D53" s="177"/>
      <c r="E53" s="177"/>
      <c r="F53" s="177"/>
      <c r="G53" s="177"/>
    </row>
    <row r="54" spans="2:7" ht="12.75">
      <c r="B54" s="177"/>
      <c r="C54" s="177"/>
      <c r="D54" s="177"/>
      <c r="E54" s="177"/>
      <c r="F54" s="177"/>
      <c r="G54" s="177"/>
    </row>
    <row r="55" spans="2:7" ht="12.75">
      <c r="B55" s="177"/>
      <c r="C55" s="177"/>
      <c r="D55" s="177"/>
      <c r="E55" s="177"/>
      <c r="F55" s="177"/>
      <c r="G55" s="177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9"/>
  <sheetViews>
    <sheetView windowProtection="1" zoomScalePageLayoutView="0" workbookViewId="0" topLeftCell="A1">
      <selection activeCell="A17" sqref="A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6" t="s">
        <v>5</v>
      </c>
      <c r="B1" s="187"/>
      <c r="C1" s="69" t="str">
        <f>CONCATENATE(cislostavby," ",nazevstavby)</f>
        <v> ÚP ČR Louny Rekonstrukce budovy st.p.č.1971/31</v>
      </c>
      <c r="D1" s="70"/>
      <c r="E1" s="71"/>
      <c r="F1" s="70"/>
      <c r="G1" s="72"/>
      <c r="H1" s="73"/>
      <c r="I1" s="74"/>
    </row>
    <row r="2" spans="1:9" ht="13.5" thickBot="1">
      <c r="A2" s="188" t="s">
        <v>1</v>
      </c>
      <c r="B2" s="189"/>
      <c r="C2" s="75" t="str">
        <f>CONCATENATE(cisloobjektu," ",nazevobjektu)</f>
        <v> Zařízení VZT</v>
      </c>
      <c r="D2" s="76"/>
      <c r="E2" s="77"/>
      <c r="F2" s="76"/>
      <c r="G2" s="190"/>
      <c r="H2" s="190"/>
      <c r="I2" s="191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M24-1</v>
      </c>
      <c r="B7" s="86" t="str">
        <f>Položky!C7</f>
        <v>VZT Zař.č.1-větrání míst. pro styk s klienty 1.NP</v>
      </c>
      <c r="C7" s="87"/>
      <c r="D7" s="88"/>
      <c r="E7" s="172">
        <f>Položky!BB24</f>
        <v>38184.02</v>
      </c>
      <c r="F7" s="173">
        <f>Položky!BC24</f>
        <v>0</v>
      </c>
      <c r="G7" s="173">
        <f>Položky!BD24</f>
        <v>0</v>
      </c>
      <c r="H7" s="173">
        <f>Položky!BE24</f>
        <v>0</v>
      </c>
      <c r="I7" s="174">
        <f>Položky!BF24</f>
        <v>0</v>
      </c>
    </row>
    <row r="8" spans="1:9" s="11" customFormat="1" ht="12.75">
      <c r="A8" s="171" t="str">
        <f>Položky!B25</f>
        <v>M24-2</v>
      </c>
      <c r="B8" s="86" t="str">
        <f>Položky!C25</f>
        <v>VZT Zařízení č.2 klimatizace prostor klientů 1.NP</v>
      </c>
      <c r="C8" s="87"/>
      <c r="D8" s="88"/>
      <c r="E8" s="172">
        <f>Položky!BB34</f>
        <v>19345.6</v>
      </c>
      <c r="F8" s="173">
        <f>Položky!BC34</f>
        <v>0</v>
      </c>
      <c r="G8" s="173">
        <f>Položky!BD34</f>
        <v>0</v>
      </c>
      <c r="H8" s="173">
        <f>Položky!BE34</f>
        <v>0</v>
      </c>
      <c r="I8" s="174">
        <f>Položky!BF34</f>
        <v>0</v>
      </c>
    </row>
    <row r="9" spans="1:9" s="11" customFormat="1" ht="12.75">
      <c r="A9" s="171" t="str">
        <f>Položky!B35</f>
        <v>M24-3</v>
      </c>
      <c r="B9" s="86" t="str">
        <f>Položky!C35</f>
        <v>VZT Zařízení č.3 odvětrání prostoru klientů 2.NP</v>
      </c>
      <c r="C9" s="87"/>
      <c r="D9" s="88"/>
      <c r="E9" s="172">
        <f>Položky!BB51</f>
        <v>27146.969999999994</v>
      </c>
      <c r="F9" s="173">
        <f>Položky!BC51</f>
        <v>0</v>
      </c>
      <c r="G9" s="173">
        <f>Položky!BD51</f>
        <v>0</v>
      </c>
      <c r="H9" s="173">
        <f>Položky!BE51</f>
        <v>0</v>
      </c>
      <c r="I9" s="174">
        <f>Položky!BF51</f>
        <v>0</v>
      </c>
    </row>
    <row r="10" spans="1:9" s="11" customFormat="1" ht="12.75">
      <c r="A10" s="171" t="str">
        <f>Položky!B52</f>
        <v>M24-4</v>
      </c>
      <c r="B10" s="86" t="str">
        <f>Položky!C52</f>
        <v>VZT Zařízení č.4-klimatizace prostoru klientů 2.NP</v>
      </c>
      <c r="C10" s="87"/>
      <c r="D10" s="88"/>
      <c r="E10" s="172">
        <f>Položky!BB61</f>
        <v>68843.8</v>
      </c>
      <c r="F10" s="173">
        <f>Položky!BC61</f>
        <v>0</v>
      </c>
      <c r="G10" s="173">
        <f>Položky!BD61</f>
        <v>0</v>
      </c>
      <c r="H10" s="173">
        <f>Položky!BE61</f>
        <v>0</v>
      </c>
      <c r="I10" s="174">
        <f>Položky!BF61</f>
        <v>0</v>
      </c>
    </row>
    <row r="11" spans="1:9" s="11" customFormat="1" ht="13.5" thickBot="1">
      <c r="A11" s="171" t="str">
        <f>Položky!B62</f>
        <v>M24-5</v>
      </c>
      <c r="B11" s="86" t="str">
        <f>Položky!C62</f>
        <v>Společné výkony pro VZT</v>
      </c>
      <c r="C11" s="87"/>
      <c r="D11" s="88"/>
      <c r="E11" s="172">
        <f>Položky!BB68</f>
        <v>58771.674</v>
      </c>
      <c r="F11" s="173">
        <f>Položky!BC68</f>
        <v>0</v>
      </c>
      <c r="G11" s="173">
        <f>Položky!BD68</f>
        <v>0</v>
      </c>
      <c r="H11" s="173">
        <f>Položky!BE68</f>
        <v>0</v>
      </c>
      <c r="I11" s="174">
        <f>Položky!BF68</f>
        <v>0</v>
      </c>
    </row>
    <row r="12" spans="1:9" s="94" customFormat="1" ht="13.5" thickBot="1">
      <c r="A12" s="89"/>
      <c r="B12" s="81" t="s">
        <v>50</v>
      </c>
      <c r="C12" s="81"/>
      <c r="D12" s="90"/>
      <c r="E12" s="91">
        <f>SUM(E7:E11)</f>
        <v>212292.064</v>
      </c>
      <c r="F12" s="92">
        <f>SUM(F7:F11)</f>
        <v>0</v>
      </c>
      <c r="G12" s="92">
        <f>SUM(G7:G11)</f>
        <v>0</v>
      </c>
      <c r="H12" s="92">
        <f>SUM(H7:H11)</f>
        <v>0</v>
      </c>
      <c r="I12" s="93">
        <f>SUM(I7:I11)</f>
        <v>0</v>
      </c>
    </row>
    <row r="13" spans="1:9" ht="12.75">
      <c r="A13" s="87"/>
      <c r="B13" s="87"/>
      <c r="C13" s="87"/>
      <c r="D13" s="87"/>
      <c r="E13" s="87"/>
      <c r="F13" s="87"/>
      <c r="G13" s="87"/>
      <c r="H13" s="87"/>
      <c r="I13" s="87"/>
    </row>
    <row r="14" spans="1:57" ht="19.5" customHeight="1">
      <c r="A14" s="95" t="s">
        <v>51</v>
      </c>
      <c r="B14" s="95"/>
      <c r="C14" s="95"/>
      <c r="D14" s="95"/>
      <c r="E14" s="95"/>
      <c r="F14" s="95"/>
      <c r="G14" s="96"/>
      <c r="H14" s="95"/>
      <c r="I14" s="95"/>
      <c r="BA14" s="30"/>
      <c r="BB14" s="30"/>
      <c r="BC14" s="30"/>
      <c r="BD14" s="30"/>
      <c r="BE14" s="30"/>
    </row>
    <row r="15" spans="1:9" ht="13.5" thickBot="1">
      <c r="A15" s="97"/>
      <c r="B15" s="97"/>
      <c r="C15" s="97"/>
      <c r="D15" s="97"/>
      <c r="E15" s="97"/>
      <c r="F15" s="97"/>
      <c r="G15" s="97"/>
      <c r="H15" s="97"/>
      <c r="I15" s="97"/>
    </row>
    <row r="16" spans="1:9" ht="12.75">
      <c r="A16" s="98" t="s">
        <v>52</v>
      </c>
      <c r="B16" s="99"/>
      <c r="C16" s="99"/>
      <c r="D16" s="100"/>
      <c r="E16" s="101" t="s">
        <v>53</v>
      </c>
      <c r="F16" s="102" t="s">
        <v>54</v>
      </c>
      <c r="G16" s="103" t="s">
        <v>55</v>
      </c>
      <c r="H16" s="104"/>
      <c r="I16" s="105" t="s">
        <v>53</v>
      </c>
    </row>
    <row r="17" spans="1:53" ht="12.75">
      <c r="A17" s="106"/>
      <c r="B17" s="107"/>
      <c r="C17" s="107"/>
      <c r="D17" s="108"/>
      <c r="E17" s="109"/>
      <c r="F17" s="110"/>
      <c r="G17" s="111">
        <f>CHOOSE(BA17+1,HSV+PSV,HSV+PSV+Mont,HSV+PSV+Dodavka+Mont,HSV,PSV,Mont,Dodavka,Mont+Dodavka,0)</f>
        <v>0</v>
      </c>
      <c r="H17" s="112"/>
      <c r="I17" s="113">
        <f>E17+F17*G17/100</f>
        <v>0</v>
      </c>
      <c r="BA17">
        <v>8</v>
      </c>
    </row>
    <row r="18" spans="1:9" ht="13.5" thickBot="1">
      <c r="A18" s="114"/>
      <c r="B18" s="115" t="s">
        <v>56</v>
      </c>
      <c r="C18" s="116"/>
      <c r="D18" s="117"/>
      <c r="E18" s="118"/>
      <c r="F18" s="119"/>
      <c r="G18" s="119"/>
      <c r="H18" s="184">
        <f>SUM(H17:H17)</f>
        <v>0</v>
      </c>
      <c r="I18" s="185"/>
    </row>
    <row r="19" spans="1:9" ht="12.75">
      <c r="A19" s="97"/>
      <c r="B19" s="97"/>
      <c r="C19" s="97"/>
      <c r="D19" s="97"/>
      <c r="E19" s="97"/>
      <c r="F19" s="97"/>
      <c r="G19" s="97"/>
      <c r="H19" s="97"/>
      <c r="I19" s="97"/>
    </row>
    <row r="20" spans="2:9" ht="12.75">
      <c r="B20" s="94"/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</sheetData>
  <sheetProtection/>
  <mergeCells count="4">
    <mergeCell ref="H18:I18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fitToHeight="0" fitToWidth="1" horizontalDpi="300" verticalDpi="300" orientation="portrait" paperSize="9" scale="9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41"/>
  <sheetViews>
    <sheetView windowProtection="1" showGridLines="0" showZeros="0" zoomScalePageLayoutView="0" workbookViewId="0" topLeftCell="A49">
      <selection activeCell="N60" sqref="N60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8.625" style="165" hidden="1" customWidth="1"/>
    <col min="7" max="7" width="9.875" style="123" customWidth="1"/>
    <col min="8" max="8" width="13.75390625" style="123" customWidth="1"/>
    <col min="9" max="9" width="9.125" style="123" hidden="1" customWidth="1"/>
    <col min="10" max="16384" width="9.125" style="123" customWidth="1"/>
  </cols>
  <sheetData>
    <row r="1" spans="1:8" ht="15.75">
      <c r="A1" s="192" t="s">
        <v>175</v>
      </c>
      <c r="B1" s="192"/>
      <c r="C1" s="192"/>
      <c r="D1" s="192"/>
      <c r="E1" s="192"/>
      <c r="F1" s="192"/>
      <c r="G1" s="192"/>
      <c r="H1" s="192"/>
    </row>
    <row r="2" spans="1:8" ht="13.5" thickBot="1">
      <c r="A2" s="124"/>
      <c r="B2" s="125"/>
      <c r="C2" s="126"/>
      <c r="D2" s="126"/>
      <c r="E2" s="127"/>
      <c r="F2" s="127"/>
      <c r="G2" s="126"/>
      <c r="H2" s="126"/>
    </row>
    <row r="3" spans="1:8" ht="13.5" thickTop="1">
      <c r="A3" s="193" t="s">
        <v>5</v>
      </c>
      <c r="B3" s="194"/>
      <c r="C3" s="128" t="str">
        <f>CONCATENATE(cislostavby," ",nazevstavby)</f>
        <v> ÚP ČR Louny Rekonstrukce budovy st.p.č.1971/31</v>
      </c>
      <c r="D3" s="129"/>
      <c r="E3" s="130"/>
      <c r="F3" s="130"/>
      <c r="G3" s="131">
        <f>Rekapitulace!H1</f>
        <v>0</v>
      </c>
      <c r="H3" s="132"/>
    </row>
    <row r="4" spans="1:8" ht="13.5" thickBot="1">
      <c r="A4" s="195" t="s">
        <v>1</v>
      </c>
      <c r="B4" s="196"/>
      <c r="C4" s="133" t="str">
        <f>CONCATENATE(cisloobjektu," ",nazevobjektu)</f>
        <v> Zařízení VZT</v>
      </c>
      <c r="D4" s="134"/>
      <c r="E4" s="197"/>
      <c r="F4" s="197"/>
      <c r="G4" s="197"/>
      <c r="H4" s="198"/>
    </row>
    <row r="5" spans="1:8" ht="13.5" thickTop="1">
      <c r="A5" s="135"/>
      <c r="B5" s="136"/>
      <c r="C5" s="136"/>
      <c r="D5" s="124"/>
      <c r="E5" s="137"/>
      <c r="F5" s="137"/>
      <c r="G5" s="124"/>
      <c r="H5" s="138"/>
    </row>
    <row r="6" spans="1:8" ht="12.75">
      <c r="A6" s="139" t="s">
        <v>57</v>
      </c>
      <c r="B6" s="140" t="s">
        <v>58</v>
      </c>
      <c r="C6" s="140" t="s">
        <v>59</v>
      </c>
      <c r="D6" s="140" t="s">
        <v>60</v>
      </c>
      <c r="E6" s="141" t="s">
        <v>61</v>
      </c>
      <c r="F6" s="141"/>
      <c r="G6" s="140" t="s">
        <v>62</v>
      </c>
      <c r="H6" s="142" t="s">
        <v>63</v>
      </c>
    </row>
    <row r="7" spans="1:16" ht="12.75">
      <c r="A7" s="143" t="s">
        <v>64</v>
      </c>
      <c r="B7" s="144" t="s">
        <v>69</v>
      </c>
      <c r="C7" s="145" t="s">
        <v>70</v>
      </c>
      <c r="D7" s="146"/>
      <c r="E7" s="147"/>
      <c r="F7" s="147"/>
      <c r="G7" s="147"/>
      <c r="H7" s="148"/>
      <c r="I7" s="149"/>
      <c r="J7" s="149"/>
      <c r="P7" s="150">
        <v>1</v>
      </c>
    </row>
    <row r="8" spans="1:105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2</v>
      </c>
      <c r="F8" s="155">
        <f>G8*I8</f>
        <v>286.225</v>
      </c>
      <c r="G8" s="155">
        <v>267.5</v>
      </c>
      <c r="H8" s="156">
        <f aca="true" t="shared" si="0" ref="H8:H23">E8*G8</f>
        <v>535</v>
      </c>
      <c r="I8" s="123">
        <v>1.07</v>
      </c>
      <c r="P8" s="150">
        <v>2</v>
      </c>
      <c r="AB8" s="123">
        <v>12</v>
      </c>
      <c r="AC8" s="123">
        <v>0</v>
      </c>
      <c r="AD8" s="123">
        <v>1</v>
      </c>
      <c r="BA8" s="123">
        <v>1</v>
      </c>
      <c r="BB8" s="123">
        <f aca="true" t="shared" si="1" ref="BB8:BB23">IF(BA8=1,H8,0)</f>
        <v>535</v>
      </c>
      <c r="BC8" s="123">
        <f aca="true" t="shared" si="2" ref="BC8:BC23">IF(BA8=2,H8,0)</f>
        <v>0</v>
      </c>
      <c r="BD8" s="123">
        <f aca="true" t="shared" si="3" ref="BD8:BD23">IF(BA8=3,H8,0)</f>
        <v>0</v>
      </c>
      <c r="BE8" s="123">
        <f aca="true" t="shared" si="4" ref="BE8:BE23">IF(BA8=4,H8,0)</f>
        <v>0</v>
      </c>
      <c r="BF8" s="123">
        <f aca="true" t="shared" si="5" ref="BF8:BF23">IF(BA8=5,H8,0)</f>
        <v>0</v>
      </c>
      <c r="DA8" s="123">
        <v>0</v>
      </c>
    </row>
    <row r="9" spans="1:105" ht="12.75">
      <c r="A9" s="151">
        <v>2</v>
      </c>
      <c r="B9" s="152" t="s">
        <v>74</v>
      </c>
      <c r="C9" s="153" t="s">
        <v>75</v>
      </c>
      <c r="D9" s="154" t="s">
        <v>73</v>
      </c>
      <c r="E9" s="155">
        <v>0.5</v>
      </c>
      <c r="F9" s="155">
        <f aca="true" t="shared" si="6" ref="F9:F23">G9*I9</f>
        <v>801.4300000000001</v>
      </c>
      <c r="G9" s="155">
        <v>749</v>
      </c>
      <c r="H9" s="156">
        <f t="shared" si="0"/>
        <v>374.5</v>
      </c>
      <c r="I9" s="123">
        <v>1.07</v>
      </c>
      <c r="P9" s="150">
        <v>2</v>
      </c>
      <c r="AB9" s="123">
        <v>12</v>
      </c>
      <c r="AC9" s="123">
        <v>0</v>
      </c>
      <c r="AD9" s="123">
        <v>2</v>
      </c>
      <c r="BA9" s="123">
        <v>1</v>
      </c>
      <c r="BB9" s="123">
        <f t="shared" si="1"/>
        <v>374.5</v>
      </c>
      <c r="BC9" s="123">
        <f t="shared" si="2"/>
        <v>0</v>
      </c>
      <c r="BD9" s="123">
        <f t="shared" si="3"/>
        <v>0</v>
      </c>
      <c r="BE9" s="123">
        <f t="shared" si="4"/>
        <v>0</v>
      </c>
      <c r="BF9" s="123">
        <f t="shared" si="5"/>
        <v>0</v>
      </c>
      <c r="DA9" s="123">
        <v>0</v>
      </c>
    </row>
    <row r="10" spans="1:105" ht="12.75">
      <c r="A10" s="151">
        <v>3</v>
      </c>
      <c r="B10" s="152" t="s">
        <v>76</v>
      </c>
      <c r="C10" s="153" t="s">
        <v>77</v>
      </c>
      <c r="D10" s="154" t="s">
        <v>73</v>
      </c>
      <c r="E10" s="155">
        <v>1</v>
      </c>
      <c r="F10" s="155">
        <f t="shared" si="6"/>
        <v>317.1373</v>
      </c>
      <c r="G10" s="155">
        <v>296.39</v>
      </c>
      <c r="H10" s="156">
        <f t="shared" si="0"/>
        <v>296.39</v>
      </c>
      <c r="I10" s="123">
        <v>1.07</v>
      </c>
      <c r="P10" s="150">
        <v>2</v>
      </c>
      <c r="AB10" s="123">
        <v>12</v>
      </c>
      <c r="AC10" s="123">
        <v>0</v>
      </c>
      <c r="AD10" s="123">
        <v>3</v>
      </c>
      <c r="BA10" s="123">
        <v>1</v>
      </c>
      <c r="BB10" s="123">
        <f t="shared" si="1"/>
        <v>296.39</v>
      </c>
      <c r="BC10" s="123">
        <f t="shared" si="2"/>
        <v>0</v>
      </c>
      <c r="BD10" s="123">
        <f t="shared" si="3"/>
        <v>0</v>
      </c>
      <c r="BE10" s="123">
        <f t="shared" si="4"/>
        <v>0</v>
      </c>
      <c r="BF10" s="123">
        <f t="shared" si="5"/>
        <v>0</v>
      </c>
      <c r="DA10" s="123">
        <v>0</v>
      </c>
    </row>
    <row r="11" spans="1:105" ht="12.75">
      <c r="A11" s="151">
        <v>4</v>
      </c>
      <c r="B11" s="152" t="s">
        <v>78</v>
      </c>
      <c r="C11" s="153" t="s">
        <v>79</v>
      </c>
      <c r="D11" s="154" t="s">
        <v>65</v>
      </c>
      <c r="E11" s="155">
        <v>1</v>
      </c>
      <c r="F11" s="155">
        <f t="shared" si="6"/>
        <v>2031.0526000000002</v>
      </c>
      <c r="G11" s="155">
        <v>1898.18</v>
      </c>
      <c r="H11" s="156">
        <f t="shared" si="0"/>
        <v>1898.18</v>
      </c>
      <c r="I11" s="123">
        <v>1.07</v>
      </c>
      <c r="P11" s="150">
        <v>2</v>
      </c>
      <c r="AB11" s="123">
        <v>12</v>
      </c>
      <c r="AC11" s="123">
        <v>0</v>
      </c>
      <c r="AD11" s="123">
        <v>4</v>
      </c>
      <c r="BA11" s="123">
        <v>1</v>
      </c>
      <c r="BB11" s="123">
        <f t="shared" si="1"/>
        <v>1898.18</v>
      </c>
      <c r="BC11" s="123">
        <f t="shared" si="2"/>
        <v>0</v>
      </c>
      <c r="BD11" s="123">
        <f t="shared" si="3"/>
        <v>0</v>
      </c>
      <c r="BE11" s="123">
        <f t="shared" si="4"/>
        <v>0</v>
      </c>
      <c r="BF11" s="123">
        <f t="shared" si="5"/>
        <v>0</v>
      </c>
      <c r="DA11" s="123">
        <v>0</v>
      </c>
    </row>
    <row r="12" spans="1:105" ht="12.75">
      <c r="A12" s="151">
        <v>5</v>
      </c>
      <c r="B12" s="152" t="s">
        <v>80</v>
      </c>
      <c r="C12" s="153" t="s">
        <v>81</v>
      </c>
      <c r="D12" s="154" t="s">
        <v>65</v>
      </c>
      <c r="E12" s="155">
        <v>1</v>
      </c>
      <c r="F12" s="155">
        <f t="shared" si="6"/>
        <v>230.1249</v>
      </c>
      <c r="G12" s="155">
        <v>215.07</v>
      </c>
      <c r="H12" s="156">
        <f t="shared" si="0"/>
        <v>215.07</v>
      </c>
      <c r="I12" s="123">
        <v>1.07</v>
      </c>
      <c r="P12" s="150">
        <v>2</v>
      </c>
      <c r="AB12" s="123">
        <v>12</v>
      </c>
      <c r="AC12" s="123">
        <v>0</v>
      </c>
      <c r="AD12" s="123">
        <v>5</v>
      </c>
      <c r="BA12" s="123">
        <v>1</v>
      </c>
      <c r="BB12" s="123">
        <f t="shared" si="1"/>
        <v>215.07</v>
      </c>
      <c r="BC12" s="123">
        <f t="shared" si="2"/>
        <v>0</v>
      </c>
      <c r="BD12" s="123">
        <f t="shared" si="3"/>
        <v>0</v>
      </c>
      <c r="BE12" s="123">
        <f t="shared" si="4"/>
        <v>0</v>
      </c>
      <c r="BF12" s="123">
        <f t="shared" si="5"/>
        <v>0</v>
      </c>
      <c r="DA12" s="123">
        <v>0</v>
      </c>
    </row>
    <row r="13" spans="1:105" ht="22.5">
      <c r="A13" s="151">
        <v>6</v>
      </c>
      <c r="B13" s="152" t="s">
        <v>82</v>
      </c>
      <c r="C13" s="153" t="s">
        <v>83</v>
      </c>
      <c r="D13" s="154" t="s">
        <v>65</v>
      </c>
      <c r="E13" s="155">
        <v>1</v>
      </c>
      <c r="F13" s="155">
        <f t="shared" si="6"/>
        <v>17062.4447</v>
      </c>
      <c r="G13" s="155">
        <v>15946.21</v>
      </c>
      <c r="H13" s="156">
        <f t="shared" si="0"/>
        <v>15946.21</v>
      </c>
      <c r="I13" s="123">
        <v>1.07</v>
      </c>
      <c r="P13" s="150">
        <v>2</v>
      </c>
      <c r="AB13" s="123">
        <v>12</v>
      </c>
      <c r="AC13" s="123">
        <v>0</v>
      </c>
      <c r="AD13" s="123">
        <v>6</v>
      </c>
      <c r="BA13" s="123">
        <v>1</v>
      </c>
      <c r="BB13" s="123">
        <f t="shared" si="1"/>
        <v>15946.21</v>
      </c>
      <c r="BC13" s="123">
        <f t="shared" si="2"/>
        <v>0</v>
      </c>
      <c r="BD13" s="123">
        <f t="shared" si="3"/>
        <v>0</v>
      </c>
      <c r="BE13" s="123">
        <f t="shared" si="4"/>
        <v>0</v>
      </c>
      <c r="BF13" s="123">
        <f t="shared" si="5"/>
        <v>0</v>
      </c>
      <c r="DA13" s="123">
        <v>0</v>
      </c>
    </row>
    <row r="14" spans="1:105" ht="22.5">
      <c r="A14" s="151">
        <v>7</v>
      </c>
      <c r="B14" s="152" t="s">
        <v>84</v>
      </c>
      <c r="C14" s="153" t="s">
        <v>85</v>
      </c>
      <c r="D14" s="154" t="s">
        <v>86</v>
      </c>
      <c r="E14" s="155">
        <v>2</v>
      </c>
      <c r="F14" s="155">
        <f t="shared" si="6"/>
        <v>1520.4272</v>
      </c>
      <c r="G14" s="155">
        <v>1420.96</v>
      </c>
      <c r="H14" s="156">
        <f t="shared" si="0"/>
        <v>2841.92</v>
      </c>
      <c r="I14" s="123">
        <v>1.07</v>
      </c>
      <c r="P14" s="150">
        <v>2</v>
      </c>
      <c r="AB14" s="123">
        <v>12</v>
      </c>
      <c r="AC14" s="123">
        <v>0</v>
      </c>
      <c r="AD14" s="123">
        <v>7</v>
      </c>
      <c r="BA14" s="123">
        <v>1</v>
      </c>
      <c r="BB14" s="123">
        <f t="shared" si="1"/>
        <v>2841.92</v>
      </c>
      <c r="BC14" s="123">
        <f t="shared" si="2"/>
        <v>0</v>
      </c>
      <c r="BD14" s="123">
        <f t="shared" si="3"/>
        <v>0</v>
      </c>
      <c r="BE14" s="123">
        <f t="shared" si="4"/>
        <v>0</v>
      </c>
      <c r="BF14" s="123">
        <f t="shared" si="5"/>
        <v>0</v>
      </c>
      <c r="DA14" s="123">
        <v>0</v>
      </c>
    </row>
    <row r="15" spans="1:105" ht="12.75">
      <c r="A15" s="151">
        <v>8</v>
      </c>
      <c r="B15" s="152" t="s">
        <v>87</v>
      </c>
      <c r="C15" s="153" t="s">
        <v>88</v>
      </c>
      <c r="D15" s="154" t="s">
        <v>86</v>
      </c>
      <c r="E15" s="155">
        <v>1</v>
      </c>
      <c r="F15" s="155">
        <f t="shared" si="6"/>
        <v>1772.3052</v>
      </c>
      <c r="G15" s="155">
        <v>1656.36</v>
      </c>
      <c r="H15" s="156">
        <f t="shared" si="0"/>
        <v>1656.36</v>
      </c>
      <c r="I15" s="123">
        <v>1.07</v>
      </c>
      <c r="P15" s="150">
        <v>2</v>
      </c>
      <c r="AB15" s="123">
        <v>12</v>
      </c>
      <c r="AC15" s="123">
        <v>0</v>
      </c>
      <c r="AD15" s="123">
        <v>8</v>
      </c>
      <c r="BA15" s="123">
        <v>1</v>
      </c>
      <c r="BB15" s="123">
        <f t="shared" si="1"/>
        <v>1656.36</v>
      </c>
      <c r="BC15" s="123">
        <f t="shared" si="2"/>
        <v>0</v>
      </c>
      <c r="BD15" s="123">
        <f t="shared" si="3"/>
        <v>0</v>
      </c>
      <c r="BE15" s="123">
        <f t="shared" si="4"/>
        <v>0</v>
      </c>
      <c r="BF15" s="123">
        <f t="shared" si="5"/>
        <v>0</v>
      </c>
      <c r="DA15" s="123">
        <v>0</v>
      </c>
    </row>
    <row r="16" spans="1:105" ht="12.75">
      <c r="A16" s="151">
        <v>9</v>
      </c>
      <c r="B16" s="152" t="s">
        <v>89</v>
      </c>
      <c r="C16" s="153" t="s">
        <v>90</v>
      </c>
      <c r="D16" s="154" t="s">
        <v>86</v>
      </c>
      <c r="E16" s="155">
        <v>1</v>
      </c>
      <c r="F16" s="155">
        <f t="shared" si="6"/>
        <v>6388.542</v>
      </c>
      <c r="G16" s="155">
        <v>5970.6</v>
      </c>
      <c r="H16" s="156">
        <f t="shared" si="0"/>
        <v>5970.6</v>
      </c>
      <c r="I16" s="123">
        <v>1.07</v>
      </c>
      <c r="P16" s="150">
        <v>2</v>
      </c>
      <c r="AB16" s="123">
        <v>12</v>
      </c>
      <c r="AC16" s="123">
        <v>0</v>
      </c>
      <c r="AD16" s="123">
        <v>9</v>
      </c>
      <c r="BA16" s="123">
        <v>1</v>
      </c>
      <c r="BB16" s="123">
        <f t="shared" si="1"/>
        <v>5970.6</v>
      </c>
      <c r="BC16" s="123">
        <f t="shared" si="2"/>
        <v>0</v>
      </c>
      <c r="BD16" s="123">
        <f t="shared" si="3"/>
        <v>0</v>
      </c>
      <c r="BE16" s="123">
        <f t="shared" si="4"/>
        <v>0</v>
      </c>
      <c r="BF16" s="123">
        <f t="shared" si="5"/>
        <v>0</v>
      </c>
      <c r="DA16" s="123">
        <v>0</v>
      </c>
    </row>
    <row r="17" spans="1:105" ht="12.75">
      <c r="A17" s="151">
        <v>10</v>
      </c>
      <c r="B17" s="152" t="s">
        <v>91</v>
      </c>
      <c r="C17" s="153" t="s">
        <v>92</v>
      </c>
      <c r="D17" s="154" t="s">
        <v>86</v>
      </c>
      <c r="E17" s="155">
        <v>1</v>
      </c>
      <c r="F17" s="155">
        <f t="shared" si="6"/>
        <v>1932.5912000000003</v>
      </c>
      <c r="G17" s="155">
        <v>1806.16</v>
      </c>
      <c r="H17" s="156">
        <f t="shared" si="0"/>
        <v>1806.16</v>
      </c>
      <c r="I17" s="123">
        <v>1.07</v>
      </c>
      <c r="P17" s="150">
        <v>2</v>
      </c>
      <c r="AB17" s="123">
        <v>12</v>
      </c>
      <c r="AC17" s="123">
        <v>0</v>
      </c>
      <c r="AD17" s="123">
        <v>10</v>
      </c>
      <c r="BA17" s="123">
        <v>1</v>
      </c>
      <c r="BB17" s="123">
        <f t="shared" si="1"/>
        <v>1806.16</v>
      </c>
      <c r="BC17" s="123">
        <f t="shared" si="2"/>
        <v>0</v>
      </c>
      <c r="BD17" s="123">
        <f t="shared" si="3"/>
        <v>0</v>
      </c>
      <c r="BE17" s="123">
        <f t="shared" si="4"/>
        <v>0</v>
      </c>
      <c r="BF17" s="123">
        <f t="shared" si="5"/>
        <v>0</v>
      </c>
      <c r="DA17" s="123">
        <v>0</v>
      </c>
    </row>
    <row r="18" spans="1:105" ht="12.75">
      <c r="A18" s="151">
        <v>11</v>
      </c>
      <c r="B18" s="152" t="s">
        <v>93</v>
      </c>
      <c r="C18" s="153" t="s">
        <v>94</v>
      </c>
      <c r="D18" s="154" t="s">
        <v>86</v>
      </c>
      <c r="E18" s="155">
        <v>1</v>
      </c>
      <c r="F18" s="155">
        <f t="shared" si="6"/>
        <v>2326.4368</v>
      </c>
      <c r="G18" s="155">
        <v>2174.24</v>
      </c>
      <c r="H18" s="156">
        <f t="shared" si="0"/>
        <v>2174.24</v>
      </c>
      <c r="I18" s="123">
        <v>1.07</v>
      </c>
      <c r="P18" s="150">
        <v>2</v>
      </c>
      <c r="AB18" s="123">
        <v>12</v>
      </c>
      <c r="AC18" s="123">
        <v>0</v>
      </c>
      <c r="AD18" s="123">
        <v>11</v>
      </c>
      <c r="BA18" s="123">
        <v>1</v>
      </c>
      <c r="BB18" s="123">
        <f t="shared" si="1"/>
        <v>2174.24</v>
      </c>
      <c r="BC18" s="123">
        <f t="shared" si="2"/>
        <v>0</v>
      </c>
      <c r="BD18" s="123">
        <f t="shared" si="3"/>
        <v>0</v>
      </c>
      <c r="BE18" s="123">
        <f t="shared" si="4"/>
        <v>0</v>
      </c>
      <c r="BF18" s="123">
        <f t="shared" si="5"/>
        <v>0</v>
      </c>
      <c r="DA18" s="123">
        <v>0</v>
      </c>
    </row>
    <row r="19" spans="1:105" ht="12.75">
      <c r="A19" s="151">
        <v>12</v>
      </c>
      <c r="B19" s="152" t="s">
        <v>95</v>
      </c>
      <c r="C19" s="153" t="s">
        <v>96</v>
      </c>
      <c r="D19" s="154" t="s">
        <v>86</v>
      </c>
      <c r="E19" s="155">
        <v>1</v>
      </c>
      <c r="F19" s="155">
        <f t="shared" si="6"/>
        <v>445.3661</v>
      </c>
      <c r="G19" s="155">
        <v>416.23</v>
      </c>
      <c r="H19" s="156">
        <f t="shared" si="0"/>
        <v>416.23</v>
      </c>
      <c r="I19" s="123">
        <v>1.07</v>
      </c>
      <c r="P19" s="150">
        <v>2</v>
      </c>
      <c r="AB19" s="123">
        <v>12</v>
      </c>
      <c r="AC19" s="123">
        <v>0</v>
      </c>
      <c r="AD19" s="123">
        <v>12</v>
      </c>
      <c r="BA19" s="123">
        <v>1</v>
      </c>
      <c r="BB19" s="123">
        <f t="shared" si="1"/>
        <v>416.23</v>
      </c>
      <c r="BC19" s="123">
        <f t="shared" si="2"/>
        <v>0</v>
      </c>
      <c r="BD19" s="123">
        <f t="shared" si="3"/>
        <v>0</v>
      </c>
      <c r="BE19" s="123">
        <f t="shared" si="4"/>
        <v>0</v>
      </c>
      <c r="BF19" s="123">
        <f t="shared" si="5"/>
        <v>0</v>
      </c>
      <c r="DA19" s="123">
        <v>0</v>
      </c>
    </row>
    <row r="20" spans="1:105" ht="12.75">
      <c r="A20" s="151">
        <v>13</v>
      </c>
      <c r="B20" s="152" t="s">
        <v>97</v>
      </c>
      <c r="C20" s="153" t="s">
        <v>98</v>
      </c>
      <c r="D20" s="154" t="s">
        <v>86</v>
      </c>
      <c r="E20" s="155">
        <v>2</v>
      </c>
      <c r="F20" s="155">
        <f t="shared" si="6"/>
        <v>917.0649000000001</v>
      </c>
      <c r="G20" s="155">
        <v>857.07</v>
      </c>
      <c r="H20" s="156">
        <f t="shared" si="0"/>
        <v>1714.14</v>
      </c>
      <c r="I20" s="123">
        <v>1.07</v>
      </c>
      <c r="P20" s="150">
        <v>2</v>
      </c>
      <c r="AB20" s="123">
        <v>12</v>
      </c>
      <c r="AC20" s="123">
        <v>0</v>
      </c>
      <c r="AD20" s="123">
        <v>13</v>
      </c>
      <c r="BA20" s="123">
        <v>1</v>
      </c>
      <c r="BB20" s="123">
        <f t="shared" si="1"/>
        <v>1714.14</v>
      </c>
      <c r="BC20" s="123">
        <f t="shared" si="2"/>
        <v>0</v>
      </c>
      <c r="BD20" s="123">
        <f t="shared" si="3"/>
        <v>0</v>
      </c>
      <c r="BE20" s="123">
        <f t="shared" si="4"/>
        <v>0</v>
      </c>
      <c r="BF20" s="123">
        <f t="shared" si="5"/>
        <v>0</v>
      </c>
      <c r="DA20" s="123">
        <v>0</v>
      </c>
    </row>
    <row r="21" spans="1:105" ht="12.75">
      <c r="A21" s="151">
        <v>14</v>
      </c>
      <c r="B21" s="152" t="s">
        <v>99</v>
      </c>
      <c r="C21" s="153" t="s">
        <v>100</v>
      </c>
      <c r="D21" s="154" t="s">
        <v>65</v>
      </c>
      <c r="E21" s="155">
        <v>1</v>
      </c>
      <c r="F21" s="155">
        <f t="shared" si="6"/>
        <v>304.5434</v>
      </c>
      <c r="G21" s="155">
        <v>284.62</v>
      </c>
      <c r="H21" s="156">
        <f t="shared" si="0"/>
        <v>284.62</v>
      </c>
      <c r="I21" s="123">
        <v>1.07</v>
      </c>
      <c r="P21" s="150">
        <v>2</v>
      </c>
      <c r="AB21" s="123">
        <v>12</v>
      </c>
      <c r="AC21" s="123">
        <v>0</v>
      </c>
      <c r="AD21" s="123">
        <v>14</v>
      </c>
      <c r="BA21" s="123">
        <v>1</v>
      </c>
      <c r="BB21" s="123">
        <f t="shared" si="1"/>
        <v>284.62</v>
      </c>
      <c r="BC21" s="123">
        <f t="shared" si="2"/>
        <v>0</v>
      </c>
      <c r="BD21" s="123">
        <f t="shared" si="3"/>
        <v>0</v>
      </c>
      <c r="BE21" s="123">
        <f t="shared" si="4"/>
        <v>0</v>
      </c>
      <c r="BF21" s="123">
        <f t="shared" si="5"/>
        <v>0</v>
      </c>
      <c r="DA21" s="123">
        <v>0</v>
      </c>
    </row>
    <row r="22" spans="1:105" ht="12.75">
      <c r="A22" s="151">
        <v>15</v>
      </c>
      <c r="B22" s="152" t="s">
        <v>101</v>
      </c>
      <c r="C22" s="153" t="s">
        <v>102</v>
      </c>
      <c r="D22" s="154" t="s">
        <v>103</v>
      </c>
      <c r="E22" s="155">
        <v>3</v>
      </c>
      <c r="F22" s="155">
        <f t="shared" si="6"/>
        <v>366.368</v>
      </c>
      <c r="G22" s="155">
        <v>342.4</v>
      </c>
      <c r="H22" s="156">
        <f t="shared" si="0"/>
        <v>1027.1999999999998</v>
      </c>
      <c r="I22" s="123">
        <v>1.07</v>
      </c>
      <c r="P22" s="150">
        <v>2</v>
      </c>
      <c r="AB22" s="123">
        <v>12</v>
      </c>
      <c r="AC22" s="123">
        <v>0</v>
      </c>
      <c r="AD22" s="123">
        <v>15</v>
      </c>
      <c r="BA22" s="123">
        <v>1</v>
      </c>
      <c r="BB22" s="123">
        <f t="shared" si="1"/>
        <v>1027.1999999999998</v>
      </c>
      <c r="BC22" s="123">
        <f t="shared" si="2"/>
        <v>0</v>
      </c>
      <c r="BD22" s="123">
        <f t="shared" si="3"/>
        <v>0</v>
      </c>
      <c r="BE22" s="123">
        <f t="shared" si="4"/>
        <v>0</v>
      </c>
      <c r="BF22" s="123">
        <f t="shared" si="5"/>
        <v>0</v>
      </c>
      <c r="DA22" s="123">
        <v>0.00213</v>
      </c>
    </row>
    <row r="23" spans="1:105" ht="12.75">
      <c r="A23" s="151">
        <v>16</v>
      </c>
      <c r="B23" s="152" t="s">
        <v>104</v>
      </c>
      <c r="C23" s="153" t="s">
        <v>105</v>
      </c>
      <c r="D23" s="154" t="s">
        <v>103</v>
      </c>
      <c r="E23" s="155">
        <v>3</v>
      </c>
      <c r="F23" s="155">
        <f t="shared" si="6"/>
        <v>366.368</v>
      </c>
      <c r="G23" s="155">
        <v>342.4</v>
      </c>
      <c r="H23" s="156">
        <f t="shared" si="0"/>
        <v>1027.1999999999998</v>
      </c>
      <c r="I23" s="123">
        <v>1.07</v>
      </c>
      <c r="P23" s="150">
        <v>2</v>
      </c>
      <c r="AB23" s="123">
        <v>12</v>
      </c>
      <c r="AC23" s="123">
        <v>0</v>
      </c>
      <c r="AD23" s="123">
        <v>16</v>
      </c>
      <c r="BA23" s="123">
        <v>1</v>
      </c>
      <c r="BB23" s="123">
        <f t="shared" si="1"/>
        <v>1027.1999999999998</v>
      </c>
      <c r="BC23" s="123">
        <f t="shared" si="2"/>
        <v>0</v>
      </c>
      <c r="BD23" s="123">
        <f t="shared" si="3"/>
        <v>0</v>
      </c>
      <c r="BE23" s="123">
        <f t="shared" si="4"/>
        <v>0</v>
      </c>
      <c r="BF23" s="123">
        <f t="shared" si="5"/>
        <v>0</v>
      </c>
      <c r="DA23" s="123">
        <v>0.00011</v>
      </c>
    </row>
    <row r="24" spans="1:58" ht="12.75">
      <c r="A24" s="157"/>
      <c r="B24" s="158" t="s">
        <v>66</v>
      </c>
      <c r="C24" s="159" t="str">
        <f>CONCATENATE(B7," ",C7)</f>
        <v>M24-1 VZT Zař.č.1-větrání míst. pro styk s klienty 1.NP</v>
      </c>
      <c r="D24" s="157"/>
      <c r="E24" s="160"/>
      <c r="F24" s="160"/>
      <c r="G24" s="160"/>
      <c r="H24" s="161">
        <f>SUM(H7:H23)</f>
        <v>38184.02</v>
      </c>
      <c r="P24" s="150">
        <v>4</v>
      </c>
      <c r="BB24" s="162">
        <f>SUM(BB7:BB23)</f>
        <v>38184.02</v>
      </c>
      <c r="BC24" s="162">
        <f>SUM(BC7:BC23)</f>
        <v>0</v>
      </c>
      <c r="BD24" s="162">
        <f>SUM(BD7:BD23)</f>
        <v>0</v>
      </c>
      <c r="BE24" s="162">
        <f>SUM(BE7:BE23)</f>
        <v>0</v>
      </c>
      <c r="BF24" s="162">
        <f>SUM(BF7:BF23)</f>
        <v>0</v>
      </c>
    </row>
    <row r="25" spans="1:16" ht="12.75">
      <c r="A25" s="143" t="s">
        <v>64</v>
      </c>
      <c r="B25" s="144" t="s">
        <v>106</v>
      </c>
      <c r="C25" s="145" t="s">
        <v>107</v>
      </c>
      <c r="D25" s="146"/>
      <c r="E25" s="147"/>
      <c r="F25" s="147"/>
      <c r="G25" s="147"/>
      <c r="H25" s="148"/>
      <c r="I25" s="149"/>
      <c r="J25" s="149"/>
      <c r="P25" s="150">
        <v>1</v>
      </c>
    </row>
    <row r="26" spans="1:105" ht="33.75">
      <c r="A26" s="151">
        <v>17</v>
      </c>
      <c r="B26" s="152" t="s">
        <v>108</v>
      </c>
      <c r="C26" s="153" t="s">
        <v>109</v>
      </c>
      <c r="D26" s="154" t="s">
        <v>86</v>
      </c>
      <c r="E26" s="155">
        <v>1</v>
      </c>
      <c r="F26" s="155">
        <f>G26*I26</f>
        <v>5724.5</v>
      </c>
      <c r="G26" s="155">
        <v>5350</v>
      </c>
      <c r="H26" s="156">
        <f aca="true" t="shared" si="7" ref="H26:H33">E26*G26</f>
        <v>5350</v>
      </c>
      <c r="I26" s="123">
        <v>1.07</v>
      </c>
      <c r="P26" s="150">
        <v>2</v>
      </c>
      <c r="AB26" s="123">
        <v>12</v>
      </c>
      <c r="AC26" s="123">
        <v>0</v>
      </c>
      <c r="AD26" s="123">
        <v>17</v>
      </c>
      <c r="BA26" s="123">
        <v>1</v>
      </c>
      <c r="BB26" s="123">
        <f aca="true" t="shared" si="8" ref="BB26:BB33">IF(BA26=1,H26,0)</f>
        <v>5350</v>
      </c>
      <c r="BC26" s="123">
        <f aca="true" t="shared" si="9" ref="BC26:BC33">IF(BA26=2,H26,0)</f>
        <v>0</v>
      </c>
      <c r="BD26" s="123">
        <f aca="true" t="shared" si="10" ref="BD26:BD33">IF(BA26=3,H26,0)</f>
        <v>0</v>
      </c>
      <c r="BE26" s="123">
        <f aca="true" t="shared" si="11" ref="BE26:BE33">IF(BA26=4,H26,0)</f>
        <v>0</v>
      </c>
      <c r="BF26" s="123">
        <f aca="true" t="shared" si="12" ref="BF26:BF33">IF(BA26=5,H26,0)</f>
        <v>0</v>
      </c>
      <c r="DA26" s="123">
        <v>0</v>
      </c>
    </row>
    <row r="27" spans="1:105" ht="12.75">
      <c r="A27" s="151">
        <v>18</v>
      </c>
      <c r="B27" s="152" t="s">
        <v>110</v>
      </c>
      <c r="C27" s="153" t="s">
        <v>111</v>
      </c>
      <c r="D27" s="154" t="s">
        <v>73</v>
      </c>
      <c r="E27" s="155">
        <v>8</v>
      </c>
      <c r="F27" s="155">
        <f aca="true" t="shared" si="13" ref="F27:F33">G27*I27</f>
        <v>176.3146</v>
      </c>
      <c r="G27" s="155">
        <v>164.78</v>
      </c>
      <c r="H27" s="156">
        <f t="shared" si="7"/>
        <v>1318.24</v>
      </c>
      <c r="I27" s="123">
        <v>1.07</v>
      </c>
      <c r="P27" s="150">
        <v>2</v>
      </c>
      <c r="AB27" s="123">
        <v>12</v>
      </c>
      <c r="AC27" s="123">
        <v>0</v>
      </c>
      <c r="AD27" s="123">
        <v>18</v>
      </c>
      <c r="BA27" s="123">
        <v>1</v>
      </c>
      <c r="BB27" s="123">
        <f t="shared" si="8"/>
        <v>1318.24</v>
      </c>
      <c r="BC27" s="123">
        <f t="shared" si="9"/>
        <v>0</v>
      </c>
      <c r="BD27" s="123">
        <f t="shared" si="10"/>
        <v>0</v>
      </c>
      <c r="BE27" s="123">
        <f t="shared" si="11"/>
        <v>0</v>
      </c>
      <c r="BF27" s="123">
        <f t="shared" si="12"/>
        <v>0</v>
      </c>
      <c r="DA27" s="123">
        <v>0.00627</v>
      </c>
    </row>
    <row r="28" spans="1:105" ht="12.75">
      <c r="A28" s="151">
        <v>19</v>
      </c>
      <c r="B28" s="152" t="s">
        <v>112</v>
      </c>
      <c r="C28" s="153" t="s">
        <v>113</v>
      </c>
      <c r="D28" s="154" t="s">
        <v>73</v>
      </c>
      <c r="E28" s="155">
        <v>8</v>
      </c>
      <c r="F28" s="155">
        <f t="shared" si="13"/>
        <v>286.225</v>
      </c>
      <c r="G28" s="155">
        <v>267.5</v>
      </c>
      <c r="H28" s="156">
        <f t="shared" si="7"/>
        <v>2140</v>
      </c>
      <c r="I28" s="123">
        <v>1.07</v>
      </c>
      <c r="P28" s="150">
        <v>2</v>
      </c>
      <c r="AB28" s="123">
        <v>12</v>
      </c>
      <c r="AC28" s="123">
        <v>0</v>
      </c>
      <c r="AD28" s="123">
        <v>19</v>
      </c>
      <c r="BA28" s="123">
        <v>1</v>
      </c>
      <c r="BB28" s="123">
        <f t="shared" si="8"/>
        <v>2140</v>
      </c>
      <c r="BC28" s="123">
        <f t="shared" si="9"/>
        <v>0</v>
      </c>
      <c r="BD28" s="123">
        <f t="shared" si="10"/>
        <v>0</v>
      </c>
      <c r="BE28" s="123">
        <f t="shared" si="11"/>
        <v>0</v>
      </c>
      <c r="BF28" s="123">
        <f t="shared" si="12"/>
        <v>0</v>
      </c>
      <c r="DA28" s="123">
        <v>0.00662</v>
      </c>
    </row>
    <row r="29" spans="1:105" ht="22.5">
      <c r="A29" s="151">
        <v>20</v>
      </c>
      <c r="B29" s="152" t="s">
        <v>114</v>
      </c>
      <c r="C29" s="153" t="s">
        <v>115</v>
      </c>
      <c r="D29" s="154" t="s">
        <v>73</v>
      </c>
      <c r="E29" s="155">
        <v>8</v>
      </c>
      <c r="F29" s="155">
        <f t="shared" si="13"/>
        <v>59.534800000000004</v>
      </c>
      <c r="G29" s="155">
        <v>55.64</v>
      </c>
      <c r="H29" s="156">
        <f t="shared" si="7"/>
        <v>445.12</v>
      </c>
      <c r="I29" s="123">
        <v>1.07</v>
      </c>
      <c r="P29" s="150">
        <v>2</v>
      </c>
      <c r="AB29" s="123">
        <v>12</v>
      </c>
      <c r="AC29" s="123">
        <v>0</v>
      </c>
      <c r="AD29" s="123">
        <v>20</v>
      </c>
      <c r="BA29" s="123">
        <v>1</v>
      </c>
      <c r="BB29" s="123">
        <f t="shared" si="8"/>
        <v>445.12</v>
      </c>
      <c r="BC29" s="123">
        <f t="shared" si="9"/>
        <v>0</v>
      </c>
      <c r="BD29" s="123">
        <f t="shared" si="10"/>
        <v>0</v>
      </c>
      <c r="BE29" s="123">
        <f t="shared" si="11"/>
        <v>0</v>
      </c>
      <c r="BF29" s="123">
        <f t="shared" si="12"/>
        <v>0</v>
      </c>
      <c r="DA29" s="123">
        <v>1E-05</v>
      </c>
    </row>
    <row r="30" spans="1:105" ht="22.5">
      <c r="A30" s="151">
        <v>21</v>
      </c>
      <c r="B30" s="152" t="s">
        <v>116</v>
      </c>
      <c r="C30" s="153" t="s">
        <v>117</v>
      </c>
      <c r="D30" s="154" t="s">
        <v>73</v>
      </c>
      <c r="E30" s="155">
        <v>8</v>
      </c>
      <c r="F30" s="155">
        <f t="shared" si="13"/>
        <v>176.3146</v>
      </c>
      <c r="G30" s="155">
        <v>164.78</v>
      </c>
      <c r="H30" s="156">
        <f t="shared" si="7"/>
        <v>1318.24</v>
      </c>
      <c r="I30" s="123">
        <v>1.07</v>
      </c>
      <c r="P30" s="150">
        <v>2</v>
      </c>
      <c r="AB30" s="123">
        <v>12</v>
      </c>
      <c r="AC30" s="123">
        <v>0</v>
      </c>
      <c r="AD30" s="123">
        <v>21</v>
      </c>
      <c r="BA30" s="123">
        <v>1</v>
      </c>
      <c r="BB30" s="123">
        <f t="shared" si="8"/>
        <v>1318.24</v>
      </c>
      <c r="BC30" s="123">
        <f t="shared" si="9"/>
        <v>0</v>
      </c>
      <c r="BD30" s="123">
        <f t="shared" si="10"/>
        <v>0</v>
      </c>
      <c r="BE30" s="123">
        <f t="shared" si="11"/>
        <v>0</v>
      </c>
      <c r="BF30" s="123">
        <f t="shared" si="12"/>
        <v>0</v>
      </c>
      <c r="DA30" s="123">
        <v>3E-05</v>
      </c>
    </row>
    <row r="31" spans="1:105" ht="12.75">
      <c r="A31" s="151">
        <v>22</v>
      </c>
      <c r="B31" s="152" t="s">
        <v>118</v>
      </c>
      <c r="C31" s="153" t="s">
        <v>119</v>
      </c>
      <c r="D31" s="154" t="s">
        <v>73</v>
      </c>
      <c r="E31" s="155">
        <v>1</v>
      </c>
      <c r="F31" s="155">
        <f t="shared" si="13"/>
        <v>515.205</v>
      </c>
      <c r="G31" s="155">
        <v>481.5</v>
      </c>
      <c r="H31" s="156">
        <f t="shared" si="7"/>
        <v>481.5</v>
      </c>
      <c r="I31" s="123">
        <v>1.07</v>
      </c>
      <c r="P31" s="150">
        <v>2</v>
      </c>
      <c r="AB31" s="123">
        <v>12</v>
      </c>
      <c r="AC31" s="123">
        <v>0</v>
      </c>
      <c r="AD31" s="123">
        <v>22</v>
      </c>
      <c r="BA31" s="123">
        <v>1</v>
      </c>
      <c r="BB31" s="123">
        <f t="shared" si="8"/>
        <v>481.5</v>
      </c>
      <c r="BC31" s="123">
        <f t="shared" si="9"/>
        <v>0</v>
      </c>
      <c r="BD31" s="123">
        <f t="shared" si="10"/>
        <v>0</v>
      </c>
      <c r="BE31" s="123">
        <f t="shared" si="11"/>
        <v>0</v>
      </c>
      <c r="BF31" s="123">
        <f t="shared" si="12"/>
        <v>0</v>
      </c>
      <c r="DA31" s="123">
        <v>0.00301</v>
      </c>
    </row>
    <row r="32" spans="1:105" ht="22.5">
      <c r="A32" s="151">
        <v>23</v>
      </c>
      <c r="B32" s="152" t="s">
        <v>120</v>
      </c>
      <c r="C32" s="153" t="s">
        <v>121</v>
      </c>
      <c r="D32" s="154" t="s">
        <v>73</v>
      </c>
      <c r="E32" s="155">
        <v>15</v>
      </c>
      <c r="F32" s="155">
        <f t="shared" si="13"/>
        <v>286.225</v>
      </c>
      <c r="G32" s="155">
        <v>267.5</v>
      </c>
      <c r="H32" s="156">
        <f t="shared" si="7"/>
        <v>4012.5</v>
      </c>
      <c r="I32" s="123">
        <v>1.07</v>
      </c>
      <c r="P32" s="150">
        <v>2</v>
      </c>
      <c r="AB32" s="123">
        <v>12</v>
      </c>
      <c r="AC32" s="123">
        <v>0</v>
      </c>
      <c r="AD32" s="123">
        <v>23</v>
      </c>
      <c r="BA32" s="123">
        <v>1</v>
      </c>
      <c r="BB32" s="123">
        <f t="shared" si="8"/>
        <v>4012.5</v>
      </c>
      <c r="BC32" s="123">
        <f t="shared" si="9"/>
        <v>0</v>
      </c>
      <c r="BD32" s="123">
        <f t="shared" si="10"/>
        <v>0</v>
      </c>
      <c r="BE32" s="123">
        <f t="shared" si="11"/>
        <v>0</v>
      </c>
      <c r="BF32" s="123">
        <f t="shared" si="12"/>
        <v>0</v>
      </c>
      <c r="DA32" s="123">
        <v>0.00398</v>
      </c>
    </row>
    <row r="33" spans="1:105" ht="12.75">
      <c r="A33" s="151">
        <v>24</v>
      </c>
      <c r="B33" s="152" t="s">
        <v>122</v>
      </c>
      <c r="C33" s="153" t="s">
        <v>123</v>
      </c>
      <c r="D33" s="154" t="s">
        <v>65</v>
      </c>
      <c r="E33" s="155">
        <v>1</v>
      </c>
      <c r="F33" s="155">
        <f t="shared" si="13"/>
        <v>4579.6</v>
      </c>
      <c r="G33" s="155">
        <v>4280</v>
      </c>
      <c r="H33" s="156">
        <f t="shared" si="7"/>
        <v>4280</v>
      </c>
      <c r="I33" s="123">
        <v>1.07</v>
      </c>
      <c r="P33" s="150">
        <v>2</v>
      </c>
      <c r="AB33" s="123">
        <v>12</v>
      </c>
      <c r="AC33" s="123">
        <v>0</v>
      </c>
      <c r="AD33" s="123">
        <v>24</v>
      </c>
      <c r="BA33" s="123">
        <v>1</v>
      </c>
      <c r="BB33" s="123">
        <f t="shared" si="8"/>
        <v>4280</v>
      </c>
      <c r="BC33" s="123">
        <f t="shared" si="9"/>
        <v>0</v>
      </c>
      <c r="BD33" s="123">
        <f t="shared" si="10"/>
        <v>0</v>
      </c>
      <c r="BE33" s="123">
        <f t="shared" si="11"/>
        <v>0</v>
      </c>
      <c r="BF33" s="123">
        <f t="shared" si="12"/>
        <v>0</v>
      </c>
      <c r="DA33" s="123">
        <v>0</v>
      </c>
    </row>
    <row r="34" spans="1:58" ht="12.75">
      <c r="A34" s="157"/>
      <c r="B34" s="158" t="s">
        <v>66</v>
      </c>
      <c r="C34" s="159" t="str">
        <f>CONCATENATE(B25," ",C25)</f>
        <v>M24-2 VZT Zařízení č.2 klimatizace prostor klientů 1.NP</v>
      </c>
      <c r="D34" s="157"/>
      <c r="E34" s="160"/>
      <c r="F34" s="160"/>
      <c r="G34" s="160"/>
      <c r="H34" s="161">
        <f>SUM(H25:H33)</f>
        <v>19345.6</v>
      </c>
      <c r="P34" s="150">
        <v>4</v>
      </c>
      <c r="BB34" s="162">
        <f>SUM(BB25:BB33)</f>
        <v>19345.6</v>
      </c>
      <c r="BC34" s="162">
        <f>SUM(BC25:BC33)</f>
        <v>0</v>
      </c>
      <c r="BD34" s="162">
        <f>SUM(BD25:BD33)</f>
        <v>0</v>
      </c>
      <c r="BE34" s="162">
        <f>SUM(BE25:BE33)</f>
        <v>0</v>
      </c>
      <c r="BF34" s="162">
        <f>SUM(BF25:BF33)</f>
        <v>0</v>
      </c>
    </row>
    <row r="35" spans="1:16" ht="12.75">
      <c r="A35" s="143" t="s">
        <v>64</v>
      </c>
      <c r="B35" s="144" t="s">
        <v>124</v>
      </c>
      <c r="C35" s="145" t="s">
        <v>125</v>
      </c>
      <c r="D35" s="146"/>
      <c r="E35" s="147"/>
      <c r="F35" s="147"/>
      <c r="G35" s="147"/>
      <c r="H35" s="148"/>
      <c r="I35" s="149"/>
      <c r="J35" s="149"/>
      <c r="P35" s="150">
        <v>1</v>
      </c>
    </row>
    <row r="36" spans="1:105" ht="22.5">
      <c r="A36" s="151">
        <v>25</v>
      </c>
      <c r="B36" s="152" t="s">
        <v>126</v>
      </c>
      <c r="C36" s="153" t="s">
        <v>127</v>
      </c>
      <c r="D36" s="154" t="s">
        <v>65</v>
      </c>
      <c r="E36" s="155">
        <v>1</v>
      </c>
      <c r="F36" s="155">
        <f>G36*I36</f>
        <v>12415.295600000001</v>
      </c>
      <c r="G36" s="155">
        <v>11603.08</v>
      </c>
      <c r="H36" s="156">
        <f aca="true" t="shared" si="14" ref="H36:H50">E36*G36</f>
        <v>11603.08</v>
      </c>
      <c r="I36" s="123">
        <v>1.07</v>
      </c>
      <c r="P36" s="150">
        <v>2</v>
      </c>
      <c r="AB36" s="123">
        <v>12</v>
      </c>
      <c r="AC36" s="123">
        <v>0</v>
      </c>
      <c r="AD36" s="123">
        <v>25</v>
      </c>
      <c r="BA36" s="123">
        <v>1</v>
      </c>
      <c r="BB36" s="123">
        <f aca="true" t="shared" si="15" ref="BB36:BB50">IF(BA36=1,H36,0)</f>
        <v>11603.08</v>
      </c>
      <c r="BC36" s="123">
        <f aca="true" t="shared" si="16" ref="BC36:BC50">IF(BA36=2,H36,0)</f>
        <v>0</v>
      </c>
      <c r="BD36" s="123">
        <f aca="true" t="shared" si="17" ref="BD36:BD50">IF(BA36=3,H36,0)</f>
        <v>0</v>
      </c>
      <c r="BE36" s="123">
        <f aca="true" t="shared" si="18" ref="BE36:BE50">IF(BA36=4,H36,0)</f>
        <v>0</v>
      </c>
      <c r="BF36" s="123">
        <f aca="true" t="shared" si="19" ref="BF36:BF50">IF(BA36=5,H36,0)</f>
        <v>0</v>
      </c>
      <c r="DA36" s="123">
        <v>0</v>
      </c>
    </row>
    <row r="37" spans="1:105" ht="12.75">
      <c r="A37" s="151">
        <v>26</v>
      </c>
      <c r="B37" s="152" t="s">
        <v>128</v>
      </c>
      <c r="C37" s="153" t="s">
        <v>129</v>
      </c>
      <c r="D37" s="154" t="s">
        <v>86</v>
      </c>
      <c r="E37" s="155">
        <v>1</v>
      </c>
      <c r="F37" s="155">
        <f aca="true" t="shared" si="20" ref="F37:F50">G37*I37</f>
        <v>5071.907000000001</v>
      </c>
      <c r="G37" s="155">
        <v>4740.1</v>
      </c>
      <c r="H37" s="156">
        <f t="shared" si="14"/>
        <v>4740.1</v>
      </c>
      <c r="I37" s="123">
        <v>1.07</v>
      </c>
      <c r="P37" s="150">
        <v>2</v>
      </c>
      <c r="AB37" s="123">
        <v>12</v>
      </c>
      <c r="AC37" s="123">
        <v>0</v>
      </c>
      <c r="AD37" s="123">
        <v>26</v>
      </c>
      <c r="BA37" s="123">
        <v>1</v>
      </c>
      <c r="BB37" s="123">
        <f t="shared" si="15"/>
        <v>4740.1</v>
      </c>
      <c r="BC37" s="123">
        <f t="shared" si="16"/>
        <v>0</v>
      </c>
      <c r="BD37" s="123">
        <f t="shared" si="17"/>
        <v>0</v>
      </c>
      <c r="BE37" s="123">
        <f t="shared" si="18"/>
        <v>0</v>
      </c>
      <c r="BF37" s="123">
        <f t="shared" si="19"/>
        <v>0</v>
      </c>
      <c r="DA37" s="123">
        <v>0</v>
      </c>
    </row>
    <row r="38" spans="1:105" ht="12.75">
      <c r="A38" s="151">
        <v>27</v>
      </c>
      <c r="B38" s="152" t="s">
        <v>130</v>
      </c>
      <c r="C38" s="153" t="s">
        <v>92</v>
      </c>
      <c r="D38" s="154" t="s">
        <v>86</v>
      </c>
      <c r="E38" s="155">
        <v>1</v>
      </c>
      <c r="F38" s="155">
        <f t="shared" si="20"/>
        <v>1932.5912000000003</v>
      </c>
      <c r="G38" s="155">
        <v>1806.16</v>
      </c>
      <c r="H38" s="156">
        <f t="shared" si="14"/>
        <v>1806.16</v>
      </c>
      <c r="I38" s="123">
        <v>1.07</v>
      </c>
      <c r="P38" s="150">
        <v>2</v>
      </c>
      <c r="AB38" s="123">
        <v>12</v>
      </c>
      <c r="AC38" s="123">
        <v>0</v>
      </c>
      <c r="AD38" s="123">
        <v>27</v>
      </c>
      <c r="BA38" s="123">
        <v>1</v>
      </c>
      <c r="BB38" s="123">
        <f t="shared" si="15"/>
        <v>1806.16</v>
      </c>
      <c r="BC38" s="123">
        <f t="shared" si="16"/>
        <v>0</v>
      </c>
      <c r="BD38" s="123">
        <f t="shared" si="17"/>
        <v>0</v>
      </c>
      <c r="BE38" s="123">
        <f t="shared" si="18"/>
        <v>0</v>
      </c>
      <c r="BF38" s="123">
        <f t="shared" si="19"/>
        <v>0</v>
      </c>
      <c r="DA38" s="123">
        <v>0</v>
      </c>
    </row>
    <row r="39" spans="1:105" ht="12.75">
      <c r="A39" s="151">
        <v>28</v>
      </c>
      <c r="B39" s="152" t="s">
        <v>131</v>
      </c>
      <c r="C39" s="153" t="s">
        <v>132</v>
      </c>
      <c r="D39" s="154" t="s">
        <v>65</v>
      </c>
      <c r="E39" s="155">
        <v>1</v>
      </c>
      <c r="F39" s="155">
        <f t="shared" si="20"/>
        <v>122.5043</v>
      </c>
      <c r="G39" s="155">
        <v>114.49</v>
      </c>
      <c r="H39" s="156">
        <f t="shared" si="14"/>
        <v>114.49</v>
      </c>
      <c r="I39" s="123">
        <v>1.07</v>
      </c>
      <c r="P39" s="150">
        <v>2</v>
      </c>
      <c r="AB39" s="123">
        <v>12</v>
      </c>
      <c r="AC39" s="123">
        <v>0</v>
      </c>
      <c r="AD39" s="123">
        <v>28</v>
      </c>
      <c r="BA39" s="123">
        <v>1</v>
      </c>
      <c r="BB39" s="123">
        <f t="shared" si="15"/>
        <v>114.49</v>
      </c>
      <c r="BC39" s="123">
        <f t="shared" si="16"/>
        <v>0</v>
      </c>
      <c r="BD39" s="123">
        <f t="shared" si="17"/>
        <v>0</v>
      </c>
      <c r="BE39" s="123">
        <f t="shared" si="18"/>
        <v>0</v>
      </c>
      <c r="BF39" s="123">
        <f t="shared" si="19"/>
        <v>0</v>
      </c>
      <c r="DA39" s="123">
        <v>0</v>
      </c>
    </row>
    <row r="40" spans="1:105" ht="12.75">
      <c r="A40" s="151">
        <v>29</v>
      </c>
      <c r="B40" s="152" t="s">
        <v>133</v>
      </c>
      <c r="C40" s="153" t="s">
        <v>134</v>
      </c>
      <c r="D40" s="154" t="s">
        <v>73</v>
      </c>
      <c r="E40" s="155">
        <v>2</v>
      </c>
      <c r="F40" s="155">
        <f t="shared" si="20"/>
        <v>366.368</v>
      </c>
      <c r="G40" s="155">
        <v>342.4</v>
      </c>
      <c r="H40" s="156">
        <f t="shared" si="14"/>
        <v>684.8</v>
      </c>
      <c r="I40" s="123">
        <v>1.07</v>
      </c>
      <c r="P40" s="150">
        <v>2</v>
      </c>
      <c r="AB40" s="123">
        <v>12</v>
      </c>
      <c r="AC40" s="123">
        <v>0</v>
      </c>
      <c r="AD40" s="123">
        <v>29</v>
      </c>
      <c r="BA40" s="123">
        <v>1</v>
      </c>
      <c r="BB40" s="123">
        <f t="shared" si="15"/>
        <v>684.8</v>
      </c>
      <c r="BC40" s="123">
        <f t="shared" si="16"/>
        <v>0</v>
      </c>
      <c r="BD40" s="123">
        <f t="shared" si="17"/>
        <v>0</v>
      </c>
      <c r="BE40" s="123">
        <f t="shared" si="18"/>
        <v>0</v>
      </c>
      <c r="BF40" s="123">
        <f t="shared" si="19"/>
        <v>0</v>
      </c>
      <c r="DA40" s="123">
        <v>0</v>
      </c>
    </row>
    <row r="41" spans="1:105" ht="12.75">
      <c r="A41" s="151">
        <v>30</v>
      </c>
      <c r="B41" s="152" t="s">
        <v>135</v>
      </c>
      <c r="C41" s="153" t="s">
        <v>136</v>
      </c>
      <c r="D41" s="154" t="s">
        <v>73</v>
      </c>
      <c r="E41" s="155">
        <v>1</v>
      </c>
      <c r="F41" s="155">
        <f t="shared" si="20"/>
        <v>223.2555</v>
      </c>
      <c r="G41" s="155">
        <v>208.65</v>
      </c>
      <c r="H41" s="156">
        <f t="shared" si="14"/>
        <v>208.65</v>
      </c>
      <c r="I41" s="123">
        <v>1.07</v>
      </c>
      <c r="P41" s="150">
        <v>2</v>
      </c>
      <c r="AB41" s="123">
        <v>12</v>
      </c>
      <c r="AC41" s="123">
        <v>0</v>
      </c>
      <c r="AD41" s="123">
        <v>30</v>
      </c>
      <c r="BA41" s="123">
        <v>1</v>
      </c>
      <c r="BB41" s="123">
        <f t="shared" si="15"/>
        <v>208.65</v>
      </c>
      <c r="BC41" s="123">
        <f t="shared" si="16"/>
        <v>0</v>
      </c>
      <c r="BD41" s="123">
        <f t="shared" si="17"/>
        <v>0</v>
      </c>
      <c r="BE41" s="123">
        <f t="shared" si="18"/>
        <v>0</v>
      </c>
      <c r="BF41" s="123">
        <f t="shared" si="19"/>
        <v>0</v>
      </c>
      <c r="DA41" s="123">
        <v>0</v>
      </c>
    </row>
    <row r="42" spans="1:105" ht="12.75">
      <c r="A42" s="151">
        <v>31</v>
      </c>
      <c r="B42" s="152" t="s">
        <v>137</v>
      </c>
      <c r="C42" s="153" t="s">
        <v>138</v>
      </c>
      <c r="D42" s="154" t="s">
        <v>86</v>
      </c>
      <c r="E42" s="155">
        <v>1</v>
      </c>
      <c r="F42" s="155">
        <f t="shared" si="20"/>
        <v>1362.431</v>
      </c>
      <c r="G42" s="155">
        <v>1273.3</v>
      </c>
      <c r="H42" s="156">
        <f t="shared" si="14"/>
        <v>1273.3</v>
      </c>
      <c r="I42" s="123">
        <v>1.07</v>
      </c>
      <c r="P42" s="150">
        <v>2</v>
      </c>
      <c r="AB42" s="123">
        <v>12</v>
      </c>
      <c r="AC42" s="123">
        <v>0</v>
      </c>
      <c r="AD42" s="123">
        <v>31</v>
      </c>
      <c r="BA42" s="123">
        <v>1</v>
      </c>
      <c r="BB42" s="123">
        <f t="shared" si="15"/>
        <v>1273.3</v>
      </c>
      <c r="BC42" s="123">
        <f t="shared" si="16"/>
        <v>0</v>
      </c>
      <c r="BD42" s="123">
        <f t="shared" si="17"/>
        <v>0</v>
      </c>
      <c r="BE42" s="123">
        <f t="shared" si="18"/>
        <v>0</v>
      </c>
      <c r="BF42" s="123">
        <f t="shared" si="19"/>
        <v>0</v>
      </c>
      <c r="DA42" s="123">
        <v>0</v>
      </c>
    </row>
    <row r="43" spans="1:105" ht="12.75">
      <c r="A43" s="151">
        <v>32</v>
      </c>
      <c r="B43" s="152" t="s">
        <v>139</v>
      </c>
      <c r="C43" s="153" t="s">
        <v>79</v>
      </c>
      <c r="D43" s="154" t="s">
        <v>65</v>
      </c>
      <c r="E43" s="155">
        <v>1</v>
      </c>
      <c r="F43" s="155">
        <f t="shared" si="20"/>
        <v>2031.0526000000002</v>
      </c>
      <c r="G43" s="155">
        <v>1898.18</v>
      </c>
      <c r="H43" s="156">
        <f t="shared" si="14"/>
        <v>1898.18</v>
      </c>
      <c r="I43" s="123">
        <v>1.07</v>
      </c>
      <c r="P43" s="150">
        <v>2</v>
      </c>
      <c r="AB43" s="123">
        <v>12</v>
      </c>
      <c r="AC43" s="123">
        <v>0</v>
      </c>
      <c r="AD43" s="123">
        <v>32</v>
      </c>
      <c r="BA43" s="123">
        <v>1</v>
      </c>
      <c r="BB43" s="123">
        <f t="shared" si="15"/>
        <v>1898.18</v>
      </c>
      <c r="BC43" s="123">
        <f t="shared" si="16"/>
        <v>0</v>
      </c>
      <c r="BD43" s="123">
        <f t="shared" si="17"/>
        <v>0</v>
      </c>
      <c r="BE43" s="123">
        <f t="shared" si="18"/>
        <v>0</v>
      </c>
      <c r="BF43" s="123">
        <f t="shared" si="19"/>
        <v>0</v>
      </c>
      <c r="DA43" s="123">
        <v>0</v>
      </c>
    </row>
    <row r="44" spans="1:105" ht="12.75">
      <c r="A44" s="151">
        <v>33</v>
      </c>
      <c r="B44" s="152" t="s">
        <v>140</v>
      </c>
      <c r="C44" s="153" t="s">
        <v>100</v>
      </c>
      <c r="D44" s="154" t="s">
        <v>65</v>
      </c>
      <c r="E44" s="155">
        <v>1</v>
      </c>
      <c r="F44" s="155">
        <f t="shared" si="20"/>
        <v>304.5434</v>
      </c>
      <c r="G44" s="155">
        <v>284.62</v>
      </c>
      <c r="H44" s="156">
        <f t="shared" si="14"/>
        <v>284.62</v>
      </c>
      <c r="I44" s="123">
        <v>1.07</v>
      </c>
      <c r="P44" s="150">
        <v>2</v>
      </c>
      <c r="AB44" s="123">
        <v>12</v>
      </c>
      <c r="AC44" s="123">
        <v>0</v>
      </c>
      <c r="AD44" s="123">
        <v>33</v>
      </c>
      <c r="BA44" s="123">
        <v>1</v>
      </c>
      <c r="BB44" s="123">
        <f t="shared" si="15"/>
        <v>284.62</v>
      </c>
      <c r="BC44" s="123">
        <f t="shared" si="16"/>
        <v>0</v>
      </c>
      <c r="BD44" s="123">
        <f t="shared" si="17"/>
        <v>0</v>
      </c>
      <c r="BE44" s="123">
        <f t="shared" si="18"/>
        <v>0</v>
      </c>
      <c r="BF44" s="123">
        <f t="shared" si="19"/>
        <v>0</v>
      </c>
      <c r="DA44" s="123">
        <v>0</v>
      </c>
    </row>
    <row r="45" spans="1:105" ht="12.75">
      <c r="A45" s="151">
        <v>34</v>
      </c>
      <c r="B45" s="152" t="s">
        <v>141</v>
      </c>
      <c r="C45" s="153" t="s">
        <v>142</v>
      </c>
      <c r="D45" s="154" t="s">
        <v>86</v>
      </c>
      <c r="E45" s="155">
        <v>1</v>
      </c>
      <c r="F45" s="155">
        <f t="shared" si="20"/>
        <v>606.797</v>
      </c>
      <c r="G45" s="155">
        <v>567.1</v>
      </c>
      <c r="H45" s="156">
        <f t="shared" si="14"/>
        <v>567.1</v>
      </c>
      <c r="I45" s="123">
        <v>1.07</v>
      </c>
      <c r="P45" s="150">
        <v>2</v>
      </c>
      <c r="AB45" s="123">
        <v>12</v>
      </c>
      <c r="AC45" s="123">
        <v>0</v>
      </c>
      <c r="AD45" s="123">
        <v>34</v>
      </c>
      <c r="BA45" s="123">
        <v>1</v>
      </c>
      <c r="BB45" s="123">
        <f t="shared" si="15"/>
        <v>567.1</v>
      </c>
      <c r="BC45" s="123">
        <f t="shared" si="16"/>
        <v>0</v>
      </c>
      <c r="BD45" s="123">
        <f t="shared" si="17"/>
        <v>0</v>
      </c>
      <c r="BE45" s="123">
        <f t="shared" si="18"/>
        <v>0</v>
      </c>
      <c r="BF45" s="123">
        <f t="shared" si="19"/>
        <v>0</v>
      </c>
      <c r="DA45" s="123">
        <v>0</v>
      </c>
    </row>
    <row r="46" spans="1:105" ht="22.5">
      <c r="A46" s="151">
        <v>35</v>
      </c>
      <c r="B46" s="152" t="s">
        <v>143</v>
      </c>
      <c r="C46" s="153" t="s">
        <v>144</v>
      </c>
      <c r="D46" s="154" t="s">
        <v>86</v>
      </c>
      <c r="E46" s="155">
        <v>1</v>
      </c>
      <c r="F46" s="155">
        <f t="shared" si="20"/>
        <v>1520.4272</v>
      </c>
      <c r="G46" s="155">
        <v>1420.96</v>
      </c>
      <c r="H46" s="156">
        <f t="shared" si="14"/>
        <v>1420.96</v>
      </c>
      <c r="I46" s="123">
        <v>1.07</v>
      </c>
      <c r="P46" s="150">
        <v>2</v>
      </c>
      <c r="AB46" s="123">
        <v>12</v>
      </c>
      <c r="AC46" s="123">
        <v>0</v>
      </c>
      <c r="AD46" s="123">
        <v>35</v>
      </c>
      <c r="BA46" s="123">
        <v>1</v>
      </c>
      <c r="BB46" s="123">
        <f t="shared" si="15"/>
        <v>1420.96</v>
      </c>
      <c r="BC46" s="123">
        <f t="shared" si="16"/>
        <v>0</v>
      </c>
      <c r="BD46" s="123">
        <f t="shared" si="17"/>
        <v>0</v>
      </c>
      <c r="BE46" s="123">
        <f t="shared" si="18"/>
        <v>0</v>
      </c>
      <c r="BF46" s="123">
        <f t="shared" si="19"/>
        <v>0</v>
      </c>
      <c r="DA46" s="123">
        <v>0</v>
      </c>
    </row>
    <row r="47" spans="1:105" ht="12.75">
      <c r="A47" s="151">
        <v>36</v>
      </c>
      <c r="B47" s="152" t="s">
        <v>145</v>
      </c>
      <c r="C47" s="153" t="s">
        <v>146</v>
      </c>
      <c r="D47" s="154" t="s">
        <v>86</v>
      </c>
      <c r="E47" s="155">
        <v>1</v>
      </c>
      <c r="F47" s="155">
        <f t="shared" si="20"/>
        <v>421.32320000000004</v>
      </c>
      <c r="G47" s="155">
        <v>393.76</v>
      </c>
      <c r="H47" s="156">
        <f t="shared" si="14"/>
        <v>393.76</v>
      </c>
      <c r="I47" s="123">
        <v>1.07</v>
      </c>
      <c r="P47" s="150">
        <v>2</v>
      </c>
      <c r="AB47" s="123">
        <v>12</v>
      </c>
      <c r="AC47" s="123">
        <v>0</v>
      </c>
      <c r="AD47" s="123">
        <v>36</v>
      </c>
      <c r="BA47" s="123">
        <v>1</v>
      </c>
      <c r="BB47" s="123">
        <f t="shared" si="15"/>
        <v>393.76</v>
      </c>
      <c r="BC47" s="123">
        <f t="shared" si="16"/>
        <v>0</v>
      </c>
      <c r="BD47" s="123">
        <f t="shared" si="17"/>
        <v>0</v>
      </c>
      <c r="BE47" s="123">
        <f t="shared" si="18"/>
        <v>0</v>
      </c>
      <c r="BF47" s="123">
        <f t="shared" si="19"/>
        <v>0</v>
      </c>
      <c r="DA47" s="123">
        <v>0</v>
      </c>
    </row>
    <row r="48" spans="1:105" ht="12.75">
      <c r="A48" s="151">
        <v>37</v>
      </c>
      <c r="B48" s="152" t="s">
        <v>147</v>
      </c>
      <c r="C48" s="153" t="s">
        <v>148</v>
      </c>
      <c r="D48" s="154" t="s">
        <v>86</v>
      </c>
      <c r="E48" s="155">
        <v>1</v>
      </c>
      <c r="F48" s="155">
        <f t="shared" si="20"/>
        <v>1203.2899</v>
      </c>
      <c r="G48" s="155">
        <v>1124.57</v>
      </c>
      <c r="H48" s="156">
        <f t="shared" si="14"/>
        <v>1124.57</v>
      </c>
      <c r="I48" s="123">
        <v>1.07</v>
      </c>
      <c r="P48" s="150">
        <v>2</v>
      </c>
      <c r="AB48" s="123">
        <v>12</v>
      </c>
      <c r="AC48" s="123">
        <v>0</v>
      </c>
      <c r="AD48" s="123">
        <v>37</v>
      </c>
      <c r="BA48" s="123">
        <v>1</v>
      </c>
      <c r="BB48" s="123">
        <f t="shared" si="15"/>
        <v>1124.57</v>
      </c>
      <c r="BC48" s="123">
        <f t="shared" si="16"/>
        <v>0</v>
      </c>
      <c r="BD48" s="123">
        <f t="shared" si="17"/>
        <v>0</v>
      </c>
      <c r="BE48" s="123">
        <f t="shared" si="18"/>
        <v>0</v>
      </c>
      <c r="BF48" s="123">
        <f t="shared" si="19"/>
        <v>0</v>
      </c>
      <c r="DA48" s="123">
        <v>0</v>
      </c>
    </row>
    <row r="49" spans="1:105" ht="12.75">
      <c r="A49" s="151">
        <v>38</v>
      </c>
      <c r="B49" s="152" t="s">
        <v>149</v>
      </c>
      <c r="C49" s="153" t="s">
        <v>102</v>
      </c>
      <c r="D49" s="154" t="s">
        <v>103</v>
      </c>
      <c r="E49" s="155">
        <v>1.5</v>
      </c>
      <c r="F49" s="155">
        <f t="shared" si="20"/>
        <v>366.368</v>
      </c>
      <c r="G49" s="155">
        <v>342.4</v>
      </c>
      <c r="H49" s="156">
        <f t="shared" si="14"/>
        <v>513.5999999999999</v>
      </c>
      <c r="I49" s="123">
        <v>1.07</v>
      </c>
      <c r="P49" s="150">
        <v>2</v>
      </c>
      <c r="AB49" s="123">
        <v>12</v>
      </c>
      <c r="AC49" s="123">
        <v>0</v>
      </c>
      <c r="AD49" s="123">
        <v>38</v>
      </c>
      <c r="BA49" s="123">
        <v>1</v>
      </c>
      <c r="BB49" s="123">
        <f t="shared" si="15"/>
        <v>513.5999999999999</v>
      </c>
      <c r="BC49" s="123">
        <f t="shared" si="16"/>
        <v>0</v>
      </c>
      <c r="BD49" s="123">
        <f t="shared" si="17"/>
        <v>0</v>
      </c>
      <c r="BE49" s="123">
        <f t="shared" si="18"/>
        <v>0</v>
      </c>
      <c r="BF49" s="123">
        <f t="shared" si="19"/>
        <v>0</v>
      </c>
      <c r="DA49" s="123">
        <v>0.00213</v>
      </c>
    </row>
    <row r="50" spans="1:105" ht="12.75">
      <c r="A50" s="151">
        <v>39</v>
      </c>
      <c r="B50" s="152" t="s">
        <v>150</v>
      </c>
      <c r="C50" s="153" t="s">
        <v>105</v>
      </c>
      <c r="D50" s="154" t="s">
        <v>103</v>
      </c>
      <c r="E50" s="155">
        <v>1.5</v>
      </c>
      <c r="F50" s="155">
        <f t="shared" si="20"/>
        <v>366.368</v>
      </c>
      <c r="G50" s="155">
        <v>342.4</v>
      </c>
      <c r="H50" s="156">
        <f t="shared" si="14"/>
        <v>513.5999999999999</v>
      </c>
      <c r="I50" s="123">
        <v>1.07</v>
      </c>
      <c r="P50" s="150">
        <v>2</v>
      </c>
      <c r="AB50" s="123">
        <v>12</v>
      </c>
      <c r="AC50" s="123">
        <v>0</v>
      </c>
      <c r="AD50" s="123">
        <v>39</v>
      </c>
      <c r="BA50" s="123">
        <v>1</v>
      </c>
      <c r="BB50" s="123">
        <f t="shared" si="15"/>
        <v>513.5999999999999</v>
      </c>
      <c r="BC50" s="123">
        <f t="shared" si="16"/>
        <v>0</v>
      </c>
      <c r="BD50" s="123">
        <f t="shared" si="17"/>
        <v>0</v>
      </c>
      <c r="BE50" s="123">
        <f t="shared" si="18"/>
        <v>0</v>
      </c>
      <c r="BF50" s="123">
        <f t="shared" si="19"/>
        <v>0</v>
      </c>
      <c r="DA50" s="123">
        <v>0.00011</v>
      </c>
    </row>
    <row r="51" spans="1:58" ht="12.75">
      <c r="A51" s="157"/>
      <c r="B51" s="158" t="s">
        <v>66</v>
      </c>
      <c r="C51" s="159" t="str">
        <f>CONCATENATE(B35," ",C35)</f>
        <v>M24-3 VZT Zařízení č.3 odvětrání prostoru klientů 2.NP</v>
      </c>
      <c r="D51" s="157"/>
      <c r="E51" s="160"/>
      <c r="F51" s="160"/>
      <c r="G51" s="160"/>
      <c r="H51" s="161">
        <f>SUM(H35:H50)</f>
        <v>27146.969999999994</v>
      </c>
      <c r="P51" s="150">
        <v>4</v>
      </c>
      <c r="BB51" s="162">
        <f>SUM(BB35:BB50)</f>
        <v>27146.969999999994</v>
      </c>
      <c r="BC51" s="162">
        <f>SUM(BC35:BC50)</f>
        <v>0</v>
      </c>
      <c r="BD51" s="162">
        <f>SUM(BD35:BD50)</f>
        <v>0</v>
      </c>
      <c r="BE51" s="162">
        <f>SUM(BE35:BE50)</f>
        <v>0</v>
      </c>
      <c r="BF51" s="162">
        <f>SUM(BF35:BF50)</f>
        <v>0</v>
      </c>
    </row>
    <row r="52" spans="1:16" ht="12.75">
      <c r="A52" s="143" t="s">
        <v>64</v>
      </c>
      <c r="B52" s="144" t="s">
        <v>151</v>
      </c>
      <c r="C52" s="145" t="s">
        <v>152</v>
      </c>
      <c r="D52" s="146"/>
      <c r="E52" s="147"/>
      <c r="F52" s="147"/>
      <c r="G52" s="147"/>
      <c r="H52" s="148"/>
      <c r="I52" s="149"/>
      <c r="J52" s="149"/>
      <c r="P52" s="150">
        <v>1</v>
      </c>
    </row>
    <row r="53" spans="1:105" ht="33.75">
      <c r="A53" s="151">
        <v>40</v>
      </c>
      <c r="B53" s="152" t="s">
        <v>153</v>
      </c>
      <c r="C53" s="153" t="s">
        <v>154</v>
      </c>
      <c r="D53" s="154" t="s">
        <v>86</v>
      </c>
      <c r="E53" s="155">
        <v>1</v>
      </c>
      <c r="F53" s="155">
        <f>G53*I53</f>
        <v>54153.770000000004</v>
      </c>
      <c r="G53" s="155">
        <v>50611</v>
      </c>
      <c r="H53" s="156">
        <f aca="true" t="shared" si="21" ref="H53:H60">E53*G53</f>
        <v>50611</v>
      </c>
      <c r="I53" s="123">
        <v>1.07</v>
      </c>
      <c r="P53" s="150">
        <v>2</v>
      </c>
      <c r="AB53" s="123">
        <v>12</v>
      </c>
      <c r="AC53" s="123">
        <v>0</v>
      </c>
      <c r="AD53" s="123">
        <v>40</v>
      </c>
      <c r="BA53" s="123">
        <v>1</v>
      </c>
      <c r="BB53" s="123">
        <f aca="true" t="shared" si="22" ref="BB53:BB60">IF(BA53=1,H53,0)</f>
        <v>50611</v>
      </c>
      <c r="BC53" s="123">
        <f aca="true" t="shared" si="23" ref="BC53:BC60">IF(BA53=2,H53,0)</f>
        <v>0</v>
      </c>
      <c r="BD53" s="123">
        <f aca="true" t="shared" si="24" ref="BD53:BD60">IF(BA53=3,H53,0)</f>
        <v>0</v>
      </c>
      <c r="BE53" s="123">
        <f aca="true" t="shared" si="25" ref="BE53:BE60">IF(BA53=4,H53,0)</f>
        <v>0</v>
      </c>
      <c r="BF53" s="123">
        <f aca="true" t="shared" si="26" ref="BF53:BF60">IF(BA53=5,H53,0)</f>
        <v>0</v>
      </c>
      <c r="DA53" s="123">
        <v>0</v>
      </c>
    </row>
    <row r="54" spans="1:105" ht="22.5">
      <c r="A54" s="151">
        <v>41</v>
      </c>
      <c r="B54" s="152" t="s">
        <v>155</v>
      </c>
      <c r="C54" s="153" t="s">
        <v>156</v>
      </c>
      <c r="D54" s="154" t="s">
        <v>65</v>
      </c>
      <c r="E54" s="155">
        <v>2</v>
      </c>
      <c r="F54" s="155">
        <f aca="true" t="shared" si="27" ref="F54:F60">G54*I54</f>
        <v>3503.3940000000002</v>
      </c>
      <c r="G54" s="155">
        <v>3274.2</v>
      </c>
      <c r="H54" s="156">
        <f t="shared" si="21"/>
        <v>6548.4</v>
      </c>
      <c r="I54" s="123">
        <v>1.07</v>
      </c>
      <c r="P54" s="150">
        <v>2</v>
      </c>
      <c r="AB54" s="123">
        <v>12</v>
      </c>
      <c r="AC54" s="123">
        <v>0</v>
      </c>
      <c r="AD54" s="123">
        <v>41</v>
      </c>
      <c r="BA54" s="123">
        <v>1</v>
      </c>
      <c r="BB54" s="123">
        <f t="shared" si="22"/>
        <v>6548.4</v>
      </c>
      <c r="BC54" s="123">
        <f t="shared" si="23"/>
        <v>0</v>
      </c>
      <c r="BD54" s="123">
        <f t="shared" si="24"/>
        <v>0</v>
      </c>
      <c r="BE54" s="123">
        <f t="shared" si="25"/>
        <v>0</v>
      </c>
      <c r="BF54" s="123">
        <f t="shared" si="26"/>
        <v>0</v>
      </c>
      <c r="DA54" s="123">
        <v>0</v>
      </c>
    </row>
    <row r="55" spans="1:105" ht="12.75">
      <c r="A55" s="151">
        <v>42</v>
      </c>
      <c r="B55" s="152" t="s">
        <v>110</v>
      </c>
      <c r="C55" s="153" t="s">
        <v>111</v>
      </c>
      <c r="D55" s="154" t="s">
        <v>73</v>
      </c>
      <c r="E55" s="155">
        <v>12</v>
      </c>
      <c r="F55" s="155">
        <f t="shared" si="27"/>
        <v>176.3146</v>
      </c>
      <c r="G55" s="155">
        <v>164.78</v>
      </c>
      <c r="H55" s="156">
        <f t="shared" si="21"/>
        <v>1977.3600000000001</v>
      </c>
      <c r="I55" s="123">
        <v>1.07</v>
      </c>
      <c r="P55" s="150">
        <v>2</v>
      </c>
      <c r="AB55" s="123">
        <v>12</v>
      </c>
      <c r="AC55" s="123">
        <v>0</v>
      </c>
      <c r="AD55" s="123">
        <v>42</v>
      </c>
      <c r="BA55" s="123">
        <v>1</v>
      </c>
      <c r="BB55" s="123">
        <f t="shared" si="22"/>
        <v>1977.3600000000001</v>
      </c>
      <c r="BC55" s="123">
        <f t="shared" si="23"/>
        <v>0</v>
      </c>
      <c r="BD55" s="123">
        <f t="shared" si="24"/>
        <v>0</v>
      </c>
      <c r="BE55" s="123">
        <f t="shared" si="25"/>
        <v>0</v>
      </c>
      <c r="BF55" s="123">
        <f t="shared" si="26"/>
        <v>0</v>
      </c>
      <c r="DA55" s="123">
        <v>0.00627</v>
      </c>
    </row>
    <row r="56" spans="1:105" ht="12.75">
      <c r="A56" s="151">
        <v>43</v>
      </c>
      <c r="B56" s="152" t="s">
        <v>112</v>
      </c>
      <c r="C56" s="153" t="s">
        <v>113</v>
      </c>
      <c r="D56" s="154" t="s">
        <v>73</v>
      </c>
      <c r="E56" s="155">
        <v>12</v>
      </c>
      <c r="F56" s="155">
        <f t="shared" si="27"/>
        <v>286.225</v>
      </c>
      <c r="G56" s="155">
        <v>267.5</v>
      </c>
      <c r="H56" s="156">
        <f t="shared" si="21"/>
        <v>3210</v>
      </c>
      <c r="I56" s="123">
        <v>1.07</v>
      </c>
      <c r="P56" s="150">
        <v>2</v>
      </c>
      <c r="AB56" s="123">
        <v>12</v>
      </c>
      <c r="AC56" s="123">
        <v>0</v>
      </c>
      <c r="AD56" s="123">
        <v>43</v>
      </c>
      <c r="BA56" s="123">
        <v>1</v>
      </c>
      <c r="BB56" s="123">
        <f t="shared" si="22"/>
        <v>3210</v>
      </c>
      <c r="BC56" s="123">
        <f t="shared" si="23"/>
        <v>0</v>
      </c>
      <c r="BD56" s="123">
        <f t="shared" si="24"/>
        <v>0</v>
      </c>
      <c r="BE56" s="123">
        <f t="shared" si="25"/>
        <v>0</v>
      </c>
      <c r="BF56" s="123">
        <f t="shared" si="26"/>
        <v>0</v>
      </c>
      <c r="DA56" s="123">
        <v>0.00662</v>
      </c>
    </row>
    <row r="57" spans="1:105" ht="22.5">
      <c r="A57" s="151">
        <v>44</v>
      </c>
      <c r="B57" s="152" t="s">
        <v>114</v>
      </c>
      <c r="C57" s="153" t="s">
        <v>115</v>
      </c>
      <c r="D57" s="154" t="s">
        <v>73</v>
      </c>
      <c r="E57" s="155">
        <v>12</v>
      </c>
      <c r="F57" s="155">
        <f t="shared" si="27"/>
        <v>59.534800000000004</v>
      </c>
      <c r="G57" s="155">
        <v>55.64</v>
      </c>
      <c r="H57" s="156">
        <f t="shared" si="21"/>
        <v>667.6800000000001</v>
      </c>
      <c r="I57" s="123">
        <v>1.07</v>
      </c>
      <c r="P57" s="150">
        <v>2</v>
      </c>
      <c r="AB57" s="123">
        <v>12</v>
      </c>
      <c r="AC57" s="123">
        <v>0</v>
      </c>
      <c r="AD57" s="123">
        <v>44</v>
      </c>
      <c r="BA57" s="123">
        <v>1</v>
      </c>
      <c r="BB57" s="123">
        <f t="shared" si="22"/>
        <v>667.6800000000001</v>
      </c>
      <c r="BC57" s="123">
        <f t="shared" si="23"/>
        <v>0</v>
      </c>
      <c r="BD57" s="123">
        <f t="shared" si="24"/>
        <v>0</v>
      </c>
      <c r="BE57" s="123">
        <f t="shared" si="25"/>
        <v>0</v>
      </c>
      <c r="BF57" s="123">
        <f t="shared" si="26"/>
        <v>0</v>
      </c>
      <c r="DA57" s="123">
        <v>1E-05</v>
      </c>
    </row>
    <row r="58" spans="1:105" ht="22.5">
      <c r="A58" s="151">
        <v>45</v>
      </c>
      <c r="B58" s="152" t="s">
        <v>116</v>
      </c>
      <c r="C58" s="153" t="s">
        <v>117</v>
      </c>
      <c r="D58" s="154" t="s">
        <v>73</v>
      </c>
      <c r="E58" s="155">
        <v>12</v>
      </c>
      <c r="F58" s="155">
        <f t="shared" si="27"/>
        <v>119.06960000000001</v>
      </c>
      <c r="G58" s="155">
        <v>111.28</v>
      </c>
      <c r="H58" s="156">
        <f t="shared" si="21"/>
        <v>1335.3600000000001</v>
      </c>
      <c r="I58" s="123">
        <v>1.07</v>
      </c>
      <c r="P58" s="150">
        <v>2</v>
      </c>
      <c r="AB58" s="123">
        <v>12</v>
      </c>
      <c r="AC58" s="123">
        <v>0</v>
      </c>
      <c r="AD58" s="123">
        <v>45</v>
      </c>
      <c r="BA58" s="123">
        <v>1</v>
      </c>
      <c r="BB58" s="123">
        <f t="shared" si="22"/>
        <v>1335.3600000000001</v>
      </c>
      <c r="BC58" s="123">
        <f t="shared" si="23"/>
        <v>0</v>
      </c>
      <c r="BD58" s="123">
        <f t="shared" si="24"/>
        <v>0</v>
      </c>
      <c r="BE58" s="123">
        <f t="shared" si="25"/>
        <v>0</v>
      </c>
      <c r="BF58" s="123">
        <f t="shared" si="26"/>
        <v>0</v>
      </c>
      <c r="DA58" s="123">
        <v>3E-05</v>
      </c>
    </row>
    <row r="59" spans="1:105" ht="12.75">
      <c r="A59" s="151">
        <v>46</v>
      </c>
      <c r="B59" s="152" t="s">
        <v>118</v>
      </c>
      <c r="C59" s="153" t="s">
        <v>119</v>
      </c>
      <c r="D59" s="154" t="s">
        <v>73</v>
      </c>
      <c r="E59" s="155">
        <v>1</v>
      </c>
      <c r="F59" s="155">
        <f t="shared" si="27"/>
        <v>515.205</v>
      </c>
      <c r="G59" s="155">
        <v>481.5</v>
      </c>
      <c r="H59" s="156">
        <f t="shared" si="21"/>
        <v>481.5</v>
      </c>
      <c r="I59" s="123">
        <v>1.07</v>
      </c>
      <c r="P59" s="150">
        <v>2</v>
      </c>
      <c r="AB59" s="123">
        <v>12</v>
      </c>
      <c r="AC59" s="123">
        <v>0</v>
      </c>
      <c r="AD59" s="123">
        <v>46</v>
      </c>
      <c r="BA59" s="123">
        <v>1</v>
      </c>
      <c r="BB59" s="123">
        <f t="shared" si="22"/>
        <v>481.5</v>
      </c>
      <c r="BC59" s="123">
        <f t="shared" si="23"/>
        <v>0</v>
      </c>
      <c r="BD59" s="123">
        <f t="shared" si="24"/>
        <v>0</v>
      </c>
      <c r="BE59" s="123">
        <f t="shared" si="25"/>
        <v>0</v>
      </c>
      <c r="BF59" s="123">
        <f t="shared" si="26"/>
        <v>0</v>
      </c>
      <c r="DA59" s="123">
        <v>0.00301</v>
      </c>
    </row>
    <row r="60" spans="1:105" ht="22.5">
      <c r="A60" s="151">
        <v>47</v>
      </c>
      <c r="B60" s="152" t="s">
        <v>120</v>
      </c>
      <c r="C60" s="153" t="s">
        <v>157</v>
      </c>
      <c r="D60" s="154" t="s">
        <v>73</v>
      </c>
      <c r="E60" s="155">
        <v>15</v>
      </c>
      <c r="F60" s="155">
        <f t="shared" si="27"/>
        <v>286.225</v>
      </c>
      <c r="G60" s="155">
        <v>267.5</v>
      </c>
      <c r="H60" s="156">
        <f t="shared" si="21"/>
        <v>4012.5</v>
      </c>
      <c r="I60" s="123">
        <v>1.07</v>
      </c>
      <c r="P60" s="150">
        <v>2</v>
      </c>
      <c r="AB60" s="123">
        <v>12</v>
      </c>
      <c r="AC60" s="123">
        <v>0</v>
      </c>
      <c r="AD60" s="123">
        <v>47</v>
      </c>
      <c r="BA60" s="123">
        <v>1</v>
      </c>
      <c r="BB60" s="123">
        <f t="shared" si="22"/>
        <v>4012.5</v>
      </c>
      <c r="BC60" s="123">
        <f t="shared" si="23"/>
        <v>0</v>
      </c>
      <c r="BD60" s="123">
        <f t="shared" si="24"/>
        <v>0</v>
      </c>
      <c r="BE60" s="123">
        <f t="shared" si="25"/>
        <v>0</v>
      </c>
      <c r="BF60" s="123">
        <f t="shared" si="26"/>
        <v>0</v>
      </c>
      <c r="DA60" s="123">
        <v>0.00398</v>
      </c>
    </row>
    <row r="61" spans="1:58" ht="12.75">
      <c r="A61" s="157"/>
      <c r="B61" s="158" t="s">
        <v>66</v>
      </c>
      <c r="C61" s="159" t="str">
        <f>CONCATENATE(B52," ",C52)</f>
        <v>M24-4 VZT Zařízení č.4-klimatizace prostoru klientů 2.NP</v>
      </c>
      <c r="D61" s="157"/>
      <c r="E61" s="160"/>
      <c r="F61" s="160"/>
      <c r="G61" s="160"/>
      <c r="H61" s="161">
        <f>SUM(H52:H60)</f>
        <v>68843.8</v>
      </c>
      <c r="P61" s="150">
        <v>4</v>
      </c>
      <c r="BB61" s="162">
        <f>SUM(BB52:BB60)</f>
        <v>68843.8</v>
      </c>
      <c r="BC61" s="162">
        <f>SUM(BC52:BC60)</f>
        <v>0</v>
      </c>
      <c r="BD61" s="162">
        <f>SUM(BD52:BD60)</f>
        <v>0</v>
      </c>
      <c r="BE61" s="162">
        <f>SUM(BE52:BE60)</f>
        <v>0</v>
      </c>
      <c r="BF61" s="162">
        <f>SUM(BF52:BF60)</f>
        <v>0</v>
      </c>
    </row>
    <row r="62" spans="1:16" ht="12.75">
      <c r="A62" s="143" t="s">
        <v>64</v>
      </c>
      <c r="B62" s="144" t="s">
        <v>158</v>
      </c>
      <c r="C62" s="145" t="s">
        <v>159</v>
      </c>
      <c r="D62" s="146"/>
      <c r="E62" s="147"/>
      <c r="F62" s="147"/>
      <c r="G62" s="147"/>
      <c r="H62" s="148"/>
      <c r="I62" s="149"/>
      <c r="J62" s="149"/>
      <c r="P62" s="150">
        <v>1</v>
      </c>
    </row>
    <row r="63" spans="1:105" ht="12.75">
      <c r="A63" s="151">
        <v>48</v>
      </c>
      <c r="B63" s="152" t="s">
        <v>160</v>
      </c>
      <c r="C63" s="153" t="s">
        <v>161</v>
      </c>
      <c r="D63" s="154" t="s">
        <v>65</v>
      </c>
      <c r="E63" s="155">
        <v>176</v>
      </c>
      <c r="F63" s="155">
        <f>G63*I63</f>
        <v>62.969500000000004</v>
      </c>
      <c r="G63" s="155">
        <v>58.85</v>
      </c>
      <c r="H63" s="156">
        <f>E63*G63</f>
        <v>10357.6</v>
      </c>
      <c r="I63" s="123">
        <v>1.07</v>
      </c>
      <c r="P63" s="150">
        <v>2</v>
      </c>
      <c r="AB63" s="123">
        <v>12</v>
      </c>
      <c r="AC63" s="123">
        <v>0</v>
      </c>
      <c r="AD63" s="123">
        <v>48</v>
      </c>
      <c r="BA63" s="123">
        <v>1</v>
      </c>
      <c r="BB63" s="123">
        <f>IF(BA63=1,H63,0)</f>
        <v>10357.6</v>
      </c>
      <c r="BC63" s="123">
        <f>IF(BA63=2,H63,0)</f>
        <v>0</v>
      </c>
      <c r="BD63" s="123">
        <f>IF(BA63=3,H63,0)</f>
        <v>0</v>
      </c>
      <c r="BE63" s="123">
        <f>IF(BA63=4,H63,0)</f>
        <v>0</v>
      </c>
      <c r="BF63" s="123">
        <f>IF(BA63=5,H63,0)</f>
        <v>0</v>
      </c>
      <c r="DA63" s="123">
        <v>0</v>
      </c>
    </row>
    <row r="64" spans="1:105" ht="12.75">
      <c r="A64" s="151">
        <v>49</v>
      </c>
      <c r="B64" s="152" t="s">
        <v>162</v>
      </c>
      <c r="C64" s="153" t="s">
        <v>163</v>
      </c>
      <c r="D64" s="154" t="s">
        <v>164</v>
      </c>
      <c r="E64" s="155">
        <v>95</v>
      </c>
      <c r="F64" s="155">
        <f>G64*I64</f>
        <v>245.639044</v>
      </c>
      <c r="G64" s="155">
        <v>229.5692</v>
      </c>
      <c r="H64" s="156">
        <f>E64*G64</f>
        <v>21809.074</v>
      </c>
      <c r="I64" s="123">
        <v>1.07</v>
      </c>
      <c r="P64" s="150">
        <v>2</v>
      </c>
      <c r="AB64" s="123">
        <v>12</v>
      </c>
      <c r="AC64" s="123">
        <v>0</v>
      </c>
      <c r="AD64" s="123">
        <v>49</v>
      </c>
      <c r="BA64" s="123">
        <v>1</v>
      </c>
      <c r="BB64" s="123">
        <f>IF(BA64=1,H64,0)</f>
        <v>21809.074</v>
      </c>
      <c r="BC64" s="123">
        <f>IF(BA64=2,H64,0)</f>
        <v>0</v>
      </c>
      <c r="BD64" s="123">
        <f>IF(BA64=3,H64,0)</f>
        <v>0</v>
      </c>
      <c r="BE64" s="123">
        <f>IF(BA64=4,H64,0)</f>
        <v>0</v>
      </c>
      <c r="BF64" s="123">
        <f>IF(BA64=5,H64,0)</f>
        <v>0</v>
      </c>
      <c r="DA64" s="123">
        <v>0</v>
      </c>
    </row>
    <row r="65" spans="1:105" ht="12.75">
      <c r="A65" s="151">
        <v>50</v>
      </c>
      <c r="B65" s="152" t="s">
        <v>165</v>
      </c>
      <c r="C65" s="153" t="s">
        <v>166</v>
      </c>
      <c r="D65" s="154" t="s">
        <v>164</v>
      </c>
      <c r="E65" s="155">
        <v>78</v>
      </c>
      <c r="F65" s="155">
        <f>G65*I65</f>
        <v>286.225</v>
      </c>
      <c r="G65" s="155">
        <v>267.5</v>
      </c>
      <c r="H65" s="156">
        <f>E65*G65</f>
        <v>20865</v>
      </c>
      <c r="I65" s="123">
        <v>1.07</v>
      </c>
      <c r="P65" s="150">
        <v>2</v>
      </c>
      <c r="AB65" s="123">
        <v>12</v>
      </c>
      <c r="AC65" s="123">
        <v>0</v>
      </c>
      <c r="AD65" s="123">
        <v>50</v>
      </c>
      <c r="BA65" s="123">
        <v>1</v>
      </c>
      <c r="BB65" s="123">
        <f>IF(BA65=1,H65,0)</f>
        <v>20865</v>
      </c>
      <c r="BC65" s="123">
        <f>IF(BA65=2,H65,0)</f>
        <v>0</v>
      </c>
      <c r="BD65" s="123">
        <f>IF(BA65=3,H65,0)</f>
        <v>0</v>
      </c>
      <c r="BE65" s="123">
        <f>IF(BA65=4,H65,0)</f>
        <v>0</v>
      </c>
      <c r="BF65" s="123">
        <f>IF(BA65=5,H65,0)</f>
        <v>0</v>
      </c>
      <c r="DA65" s="123">
        <v>0</v>
      </c>
    </row>
    <row r="66" spans="1:105" ht="12.75">
      <c r="A66" s="151">
        <v>51</v>
      </c>
      <c r="B66" s="152" t="s">
        <v>167</v>
      </c>
      <c r="C66" s="153" t="s">
        <v>168</v>
      </c>
      <c r="D66" s="154" t="s">
        <v>65</v>
      </c>
      <c r="E66" s="155">
        <v>24</v>
      </c>
      <c r="F66" s="155"/>
      <c r="G66" s="155">
        <v>150</v>
      </c>
      <c r="H66" s="156">
        <f>E66*G66</f>
        <v>3600</v>
      </c>
      <c r="I66" s="123">
        <v>1.07</v>
      </c>
      <c r="P66" s="150">
        <v>2</v>
      </c>
      <c r="AB66" s="123">
        <v>12</v>
      </c>
      <c r="AC66" s="123">
        <v>0</v>
      </c>
      <c r="AD66" s="123">
        <v>51</v>
      </c>
      <c r="BA66" s="123">
        <v>1</v>
      </c>
      <c r="BB66" s="123">
        <f>IF(BA66=1,H66,0)</f>
        <v>3600</v>
      </c>
      <c r="BC66" s="123">
        <f>IF(BA66=2,H66,0)</f>
        <v>0</v>
      </c>
      <c r="BD66" s="123">
        <f>IF(BA66=3,H66,0)</f>
        <v>0</v>
      </c>
      <c r="BE66" s="123">
        <f>IF(BA66=4,H66,0)</f>
        <v>0</v>
      </c>
      <c r="BF66" s="123">
        <f>IF(BA66=5,H66,0)</f>
        <v>0</v>
      </c>
      <c r="DA66" s="123">
        <v>0</v>
      </c>
    </row>
    <row r="67" spans="1:105" ht="12.75">
      <c r="A67" s="151">
        <v>52</v>
      </c>
      <c r="B67" s="152" t="s">
        <v>169</v>
      </c>
      <c r="C67" s="153" t="s">
        <v>170</v>
      </c>
      <c r="D67" s="154" t="s">
        <v>171</v>
      </c>
      <c r="E67" s="155">
        <v>1</v>
      </c>
      <c r="F67" s="155">
        <f>G67*I67</f>
        <v>2289.8</v>
      </c>
      <c r="G67" s="155">
        <v>2140</v>
      </c>
      <c r="H67" s="156">
        <f>E67*G67</f>
        <v>2140</v>
      </c>
      <c r="I67" s="123">
        <v>1.07</v>
      </c>
      <c r="P67" s="150">
        <v>2</v>
      </c>
      <c r="AB67" s="123">
        <v>12</v>
      </c>
      <c r="AC67" s="123">
        <v>0</v>
      </c>
      <c r="AD67" s="123">
        <v>52</v>
      </c>
      <c r="BA67" s="123">
        <v>1</v>
      </c>
      <c r="BB67" s="123">
        <f>IF(BA67=1,H67,0)</f>
        <v>2140</v>
      </c>
      <c r="BC67" s="123">
        <f>IF(BA67=2,H67,0)</f>
        <v>0</v>
      </c>
      <c r="BD67" s="123">
        <f>IF(BA67=3,H67,0)</f>
        <v>0</v>
      </c>
      <c r="BE67" s="123">
        <f>IF(BA67=4,H67,0)</f>
        <v>0</v>
      </c>
      <c r="BF67" s="123">
        <f>IF(BA67=5,H67,0)</f>
        <v>0</v>
      </c>
      <c r="DA67" s="123">
        <v>0</v>
      </c>
    </row>
    <row r="68" spans="1:58" ht="12.75">
      <c r="A68" s="157"/>
      <c r="B68" s="158" t="s">
        <v>66</v>
      </c>
      <c r="C68" s="159" t="str">
        <f>CONCATENATE(B62," ",C62)</f>
        <v>M24-5 Společné výkony pro VZT</v>
      </c>
      <c r="D68" s="157"/>
      <c r="E68" s="160"/>
      <c r="F68" s="160"/>
      <c r="G68" s="160"/>
      <c r="H68" s="161">
        <f>SUM(H62:H67)</f>
        <v>58771.674</v>
      </c>
      <c r="P68" s="150">
        <v>4</v>
      </c>
      <c r="BB68" s="162">
        <f>SUM(BB62:BB67)</f>
        <v>58771.674</v>
      </c>
      <c r="BC68" s="162">
        <f>SUM(BC62:BC67)</f>
        <v>0</v>
      </c>
      <c r="BD68" s="162">
        <f>SUM(BD62:BD67)</f>
        <v>0</v>
      </c>
      <c r="BE68" s="162">
        <f>SUM(BE62:BE67)</f>
        <v>0</v>
      </c>
      <c r="BF68" s="162">
        <f>SUM(BF62:BF67)</f>
        <v>0</v>
      </c>
    </row>
    <row r="69" spans="1:8" ht="12.75">
      <c r="A69" s="124"/>
      <c r="B69" s="124"/>
      <c r="C69" s="124"/>
      <c r="D69" s="124"/>
      <c r="E69" s="124"/>
      <c r="F69" s="124"/>
      <c r="G69" s="124"/>
      <c r="H69" s="124"/>
    </row>
    <row r="70" spans="5:6" ht="12.75">
      <c r="E70" s="123"/>
      <c r="F70" s="123"/>
    </row>
    <row r="71" spans="5:6" ht="12.75">
      <c r="E71" s="123"/>
      <c r="F71" s="123"/>
    </row>
    <row r="72" spans="3:8" ht="12.75">
      <c r="C72" s="176" t="s">
        <v>174</v>
      </c>
      <c r="E72" s="123"/>
      <c r="F72" s="123"/>
      <c r="H72" s="175">
        <f>H68+H61+H51+H34+H24</f>
        <v>212292.06399999998</v>
      </c>
    </row>
    <row r="73" spans="5:6" ht="12.75">
      <c r="E73" s="123"/>
      <c r="F73" s="123"/>
    </row>
    <row r="74" spans="5:6" ht="12.75">
      <c r="E74" s="123"/>
      <c r="F74" s="123"/>
    </row>
    <row r="75" spans="5:6" ht="12.75">
      <c r="E75" s="123"/>
      <c r="F75" s="123"/>
    </row>
    <row r="76" spans="5:6" ht="12.75">
      <c r="E76" s="123"/>
      <c r="F76" s="123"/>
    </row>
    <row r="77" spans="5:6" ht="12.75">
      <c r="E77" s="123"/>
      <c r="F77" s="123"/>
    </row>
    <row r="78" spans="5:6" ht="12.75">
      <c r="E78" s="123"/>
      <c r="F78" s="123"/>
    </row>
    <row r="79" spans="5:6" ht="12.75">
      <c r="E79" s="123"/>
      <c r="F79" s="123"/>
    </row>
    <row r="80" spans="5:6" ht="12.75">
      <c r="E80" s="123"/>
      <c r="F80" s="123"/>
    </row>
    <row r="81" spans="5:6" ht="12.75">
      <c r="E81" s="123"/>
      <c r="F81" s="123"/>
    </row>
    <row r="82" spans="5:6" ht="12.75">
      <c r="E82" s="123"/>
      <c r="F82" s="123"/>
    </row>
    <row r="83" spans="5:6" ht="12.75">
      <c r="E83" s="123"/>
      <c r="F83" s="123"/>
    </row>
    <row r="84" spans="5:6" ht="12.75">
      <c r="E84" s="123"/>
      <c r="F84" s="123"/>
    </row>
    <row r="85" spans="5:6" ht="12.75">
      <c r="E85" s="123"/>
      <c r="F85" s="123"/>
    </row>
    <row r="86" spans="5:6" ht="12.75">
      <c r="E86" s="123"/>
      <c r="F86" s="123"/>
    </row>
    <row r="87" spans="5:6" ht="12.75">
      <c r="E87" s="123"/>
      <c r="F87" s="123"/>
    </row>
    <row r="88" spans="5:6" ht="12.75">
      <c r="E88" s="123"/>
      <c r="F88" s="123"/>
    </row>
    <row r="89" spans="5:6" ht="12.75">
      <c r="E89" s="123"/>
      <c r="F89" s="123"/>
    </row>
    <row r="90" spans="5:6" ht="12.75">
      <c r="E90" s="123"/>
      <c r="F90" s="123"/>
    </row>
    <row r="91" spans="5:6" ht="12.75">
      <c r="E91" s="123"/>
      <c r="F91" s="123"/>
    </row>
    <row r="92" spans="1:8" ht="12.75">
      <c r="A92" s="163"/>
      <c r="B92" s="163"/>
      <c r="C92" s="163"/>
      <c r="D92" s="163"/>
      <c r="E92" s="163"/>
      <c r="F92" s="163"/>
      <c r="G92" s="163"/>
      <c r="H92" s="163"/>
    </row>
    <row r="93" spans="1:8" ht="12.75">
      <c r="A93" s="163"/>
      <c r="B93" s="163"/>
      <c r="C93" s="163"/>
      <c r="D93" s="163"/>
      <c r="E93" s="163"/>
      <c r="F93" s="163"/>
      <c r="G93" s="163"/>
      <c r="H93" s="163"/>
    </row>
    <row r="94" spans="1:8" ht="12.75">
      <c r="A94" s="163"/>
      <c r="B94" s="163"/>
      <c r="C94" s="163"/>
      <c r="D94" s="163"/>
      <c r="E94" s="163"/>
      <c r="F94" s="163"/>
      <c r="G94" s="163"/>
      <c r="H94" s="163"/>
    </row>
    <row r="95" spans="1:8" ht="12.75">
      <c r="A95" s="163"/>
      <c r="B95" s="163"/>
      <c r="C95" s="163"/>
      <c r="D95" s="163"/>
      <c r="E95" s="163"/>
      <c r="F95" s="163"/>
      <c r="G95" s="163"/>
      <c r="H95" s="163"/>
    </row>
    <row r="96" spans="5:6" ht="12.75">
      <c r="E96" s="123"/>
      <c r="F96" s="123"/>
    </row>
    <row r="97" spans="5:6" ht="12.75">
      <c r="E97" s="123"/>
      <c r="F97" s="123"/>
    </row>
    <row r="98" spans="5:6" ht="12.75">
      <c r="E98" s="123"/>
      <c r="F98" s="123"/>
    </row>
    <row r="99" spans="5:6" ht="12.75">
      <c r="E99" s="123"/>
      <c r="F99" s="123"/>
    </row>
    <row r="100" spans="5:6" ht="12.75">
      <c r="E100" s="123"/>
      <c r="F100" s="123"/>
    </row>
    <row r="101" spans="5:6" ht="12.75">
      <c r="E101" s="123"/>
      <c r="F101" s="123"/>
    </row>
    <row r="102" spans="5:6" ht="12.75">
      <c r="E102" s="123"/>
      <c r="F102" s="123"/>
    </row>
    <row r="103" spans="5:6" ht="12.75">
      <c r="E103" s="123"/>
      <c r="F103" s="123"/>
    </row>
    <row r="104" spans="5:6" ht="12.75">
      <c r="E104" s="123"/>
      <c r="F104" s="123"/>
    </row>
    <row r="105" spans="5:6" ht="12.75">
      <c r="E105" s="123"/>
      <c r="F105" s="123"/>
    </row>
    <row r="106" spans="5:6" ht="12.75">
      <c r="E106" s="123"/>
      <c r="F106" s="123"/>
    </row>
    <row r="107" spans="5:6" ht="12.75">
      <c r="E107" s="123"/>
      <c r="F107" s="123"/>
    </row>
    <row r="108" spans="5:6" ht="12.75">
      <c r="E108" s="123"/>
      <c r="F108" s="123"/>
    </row>
    <row r="109" spans="5:6" ht="12.75">
      <c r="E109" s="123"/>
      <c r="F109" s="123"/>
    </row>
    <row r="110" spans="5:6" ht="12.75">
      <c r="E110" s="123"/>
      <c r="F110" s="123"/>
    </row>
    <row r="111" spans="5:6" ht="12.75">
      <c r="E111" s="123"/>
      <c r="F111" s="123"/>
    </row>
    <row r="112" spans="5:6" ht="12.75">
      <c r="E112" s="123"/>
      <c r="F112" s="123"/>
    </row>
    <row r="113" spans="5:6" ht="12.75">
      <c r="E113" s="123"/>
      <c r="F113" s="123"/>
    </row>
    <row r="114" spans="5:6" ht="12.75">
      <c r="E114" s="123"/>
      <c r="F114" s="123"/>
    </row>
    <row r="115" spans="5:6" ht="12.75">
      <c r="E115" s="123"/>
      <c r="F115" s="123"/>
    </row>
    <row r="116" spans="5:6" ht="12.75">
      <c r="E116" s="123"/>
      <c r="F116" s="123"/>
    </row>
    <row r="117" spans="5:6" ht="12.75">
      <c r="E117" s="123"/>
      <c r="F117" s="123"/>
    </row>
    <row r="118" spans="5:6" ht="12.75">
      <c r="E118" s="123"/>
      <c r="F118" s="123"/>
    </row>
    <row r="119" spans="5:6" ht="12.75">
      <c r="E119" s="123"/>
      <c r="F119" s="123"/>
    </row>
    <row r="120" spans="5:6" ht="12.75">
      <c r="E120" s="123"/>
      <c r="F120" s="123"/>
    </row>
    <row r="121" spans="5:6" ht="12.75">
      <c r="E121" s="123"/>
      <c r="F121" s="123"/>
    </row>
    <row r="122" spans="5:6" ht="12.75">
      <c r="E122" s="123"/>
      <c r="F122" s="123"/>
    </row>
    <row r="123" spans="5:6" ht="12.75">
      <c r="E123" s="123"/>
      <c r="F123" s="123"/>
    </row>
    <row r="124" spans="5:6" ht="12.75">
      <c r="E124" s="123"/>
      <c r="F124" s="123"/>
    </row>
    <row r="125" spans="5:6" ht="12.75">
      <c r="E125" s="123"/>
      <c r="F125" s="123"/>
    </row>
    <row r="126" spans="5:6" ht="12.75">
      <c r="E126" s="123"/>
      <c r="F126" s="123"/>
    </row>
    <row r="127" spans="1:2" ht="12.75">
      <c r="A127" s="164"/>
      <c r="B127" s="164"/>
    </row>
    <row r="128" spans="1:8" ht="12.75">
      <c r="A128" s="163"/>
      <c r="B128" s="163"/>
      <c r="C128" s="166"/>
      <c r="D128" s="166"/>
      <c r="E128" s="167"/>
      <c r="F128" s="167"/>
      <c r="G128" s="166"/>
      <c r="H128" s="168"/>
    </row>
    <row r="129" spans="1:8" ht="12.75">
      <c r="A129" s="169"/>
      <c r="B129" s="169"/>
      <c r="C129" s="163"/>
      <c r="D129" s="163"/>
      <c r="E129" s="170"/>
      <c r="F129" s="170"/>
      <c r="G129" s="163"/>
      <c r="H129" s="163"/>
    </row>
    <row r="130" spans="1:8" ht="12.75">
      <c r="A130" s="163"/>
      <c r="B130" s="163"/>
      <c r="C130" s="163"/>
      <c r="D130" s="163"/>
      <c r="E130" s="170"/>
      <c r="F130" s="170"/>
      <c r="G130" s="163"/>
      <c r="H130" s="163"/>
    </row>
    <row r="131" spans="1:8" ht="12.75">
      <c r="A131" s="163"/>
      <c r="B131" s="163"/>
      <c r="C131" s="163"/>
      <c r="D131" s="163"/>
      <c r="E131" s="170"/>
      <c r="F131" s="170"/>
      <c r="G131" s="163"/>
      <c r="H131" s="163"/>
    </row>
    <row r="132" spans="1:8" ht="12.75">
      <c r="A132" s="163"/>
      <c r="B132" s="163"/>
      <c r="C132" s="163"/>
      <c r="D132" s="163"/>
      <c r="E132" s="170"/>
      <c r="F132" s="170"/>
      <c r="G132" s="163"/>
      <c r="H132" s="163"/>
    </row>
    <row r="133" spans="1:8" ht="12.75">
      <c r="A133" s="163"/>
      <c r="B133" s="163"/>
      <c r="C133" s="163"/>
      <c r="D133" s="163"/>
      <c r="E133" s="170"/>
      <c r="F133" s="170"/>
      <c r="G133" s="163"/>
      <c r="H133" s="163"/>
    </row>
    <row r="134" spans="1:8" ht="12.75">
      <c r="A134" s="163"/>
      <c r="B134" s="163"/>
      <c r="C134" s="163"/>
      <c r="D134" s="163"/>
      <c r="E134" s="170"/>
      <c r="F134" s="170"/>
      <c r="G134" s="163"/>
      <c r="H134" s="163"/>
    </row>
    <row r="135" spans="1:8" ht="12.75">
      <c r="A135" s="163"/>
      <c r="B135" s="163"/>
      <c r="C135" s="163"/>
      <c r="D135" s="163"/>
      <c r="E135" s="170"/>
      <c r="F135" s="170"/>
      <c r="G135" s="163"/>
      <c r="H135" s="163"/>
    </row>
    <row r="136" spans="1:8" ht="12.75">
      <c r="A136" s="163"/>
      <c r="B136" s="163"/>
      <c r="C136" s="163"/>
      <c r="D136" s="163"/>
      <c r="E136" s="170"/>
      <c r="F136" s="170"/>
      <c r="G136" s="163"/>
      <c r="H136" s="163"/>
    </row>
    <row r="137" spans="1:8" ht="12.75">
      <c r="A137" s="163"/>
      <c r="B137" s="163"/>
      <c r="C137" s="163"/>
      <c r="D137" s="163"/>
      <c r="E137" s="170"/>
      <c r="F137" s="170"/>
      <c r="G137" s="163"/>
      <c r="H137" s="163"/>
    </row>
    <row r="138" spans="1:8" ht="12.75">
      <c r="A138" s="163"/>
      <c r="B138" s="163"/>
      <c r="C138" s="163"/>
      <c r="D138" s="163"/>
      <c r="E138" s="170"/>
      <c r="F138" s="170"/>
      <c r="G138" s="163"/>
      <c r="H138" s="163"/>
    </row>
    <row r="139" spans="1:8" ht="12.75">
      <c r="A139" s="163"/>
      <c r="B139" s="163"/>
      <c r="C139" s="163"/>
      <c r="D139" s="163"/>
      <c r="E139" s="170"/>
      <c r="F139" s="170"/>
      <c r="G139" s="163"/>
      <c r="H139" s="163"/>
    </row>
    <row r="140" spans="1:8" ht="12.75">
      <c r="A140" s="163"/>
      <c r="B140" s="163"/>
      <c r="C140" s="163"/>
      <c r="D140" s="163"/>
      <c r="E140" s="170"/>
      <c r="F140" s="170"/>
      <c r="G140" s="163"/>
      <c r="H140" s="163"/>
    </row>
    <row r="141" spans="1:8" ht="12.75">
      <c r="A141" s="163"/>
      <c r="B141" s="163"/>
      <c r="C141" s="163"/>
      <c r="D141" s="163"/>
      <c r="E141" s="170"/>
      <c r="F141" s="170"/>
      <c r="G141" s="163"/>
      <c r="H141" s="163"/>
    </row>
  </sheetData>
  <sheetProtection/>
  <mergeCells count="4">
    <mergeCell ref="A1:H1"/>
    <mergeCell ref="A3:B3"/>
    <mergeCell ref="A4:B4"/>
    <mergeCell ref="E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Štěpánek</dc:creator>
  <cp:keywords/>
  <dc:description/>
  <cp:lastModifiedBy>Komlóová Lidmila (UL)</cp:lastModifiedBy>
  <cp:lastPrinted>2014-05-07T10:35:09Z</cp:lastPrinted>
  <dcterms:created xsi:type="dcterms:W3CDTF">2014-03-06T08:03:15Z</dcterms:created>
  <dcterms:modified xsi:type="dcterms:W3CDTF">2014-07-01T10:52:49Z</dcterms:modified>
  <cp:category/>
  <cp:version/>
  <cp:contentType/>
  <cp:contentStatus/>
</cp:coreProperties>
</file>