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65521" yWindow="6600" windowWidth="15480" windowHeight="6660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polozky">'List1'!#REF!</definedName>
    <definedName name="end_rozpocty_rozpocty">'List1'!#REF!</definedName>
    <definedName name="firmy_rozpocty_pozn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<sst xmlns="http://schemas.openxmlformats.org/spreadsheetml/2006/main" count="261" uniqueCount="92">
  <si>
    <t>Celkem</t>
  </si>
  <si>
    <t>Celkem bez DPH</t>
  </si>
  <si>
    <t>DPH 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</si>
  <si>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</si>
  <si>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</si>
  <si>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</si>
  <si>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</si>
  <si>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</si>
  <si>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</si>
  <si>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</si>
  <si>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</si>
  <si>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</si>
  <si>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Datum zpracování:</t>
  </si>
  <si>
    <t>StartPol</t>
  </si>
  <si>
    <t>Halířové vyrovnání</t>
  </si>
  <si>
    <t>ÚP Louny-rekonstrukce budovy st. parc. č. 1971/31</t>
  </si>
  <si>
    <t>Projekt skutečného provedení</t>
  </si>
  <si>
    <t>Dodávky celkem</t>
  </si>
  <si>
    <t>Montážní práce a služby celkem</t>
  </si>
  <si>
    <t>Revizní práce</t>
  </si>
  <si>
    <t>Základní sazba DPH 21%</t>
  </si>
  <si>
    <t>Dodávka - silnoproud</t>
  </si>
  <si>
    <t>trubka super monoflex 1225</t>
  </si>
  <si>
    <t>m</t>
  </si>
  <si>
    <t>lišta LHD 20x10</t>
  </si>
  <si>
    <t>lišta LV 40x15</t>
  </si>
  <si>
    <t>lišta LHD 40x20</t>
  </si>
  <si>
    <t>lišta EKE 140x60</t>
  </si>
  <si>
    <t>stínící kanál SK 40x20</t>
  </si>
  <si>
    <t>propojovací lanko stínícího kanálu PLSK</t>
  </si>
  <si>
    <t>ks</t>
  </si>
  <si>
    <t>kryt spojovací 8922</t>
  </si>
  <si>
    <t>kryt koncový 8921</t>
  </si>
  <si>
    <t>kryt koncový 8631</t>
  </si>
  <si>
    <t>rozpěrka REKE 140</t>
  </si>
  <si>
    <t>kryt odbočný 8564</t>
  </si>
  <si>
    <t>kryt spojovací 8562</t>
  </si>
  <si>
    <t>přístrojový nosič PN 40x15</t>
  </si>
  <si>
    <t>CYKY 3Jx1,5</t>
  </si>
  <si>
    <t>CYKY 3Ox1.5</t>
  </si>
  <si>
    <t>CYKY 5Jx1,5</t>
  </si>
  <si>
    <t>CYKY 3Jx2,5</t>
  </si>
  <si>
    <t>CYKY 5Jx10</t>
  </si>
  <si>
    <t>CY 4</t>
  </si>
  <si>
    <t>CY 6</t>
  </si>
  <si>
    <t>CY10</t>
  </si>
  <si>
    <t>CY 16</t>
  </si>
  <si>
    <t xml:space="preserve">spínač ř.1 Tago bílý kpl. </t>
  </si>
  <si>
    <t xml:space="preserve">spínač ř.1S Tago bílý se signalizační doutnavkou kpl. </t>
  </si>
  <si>
    <t xml:space="preserve">spínač ř.5 Tago bílý kpl. </t>
  </si>
  <si>
    <t xml:space="preserve">spínač ř.6 Tago bílý kpl. </t>
  </si>
  <si>
    <t>zásuvka 230V Tango bílá kpl.</t>
  </si>
  <si>
    <t>zásuvka 230V dvojitá Tango bílá kpl.</t>
  </si>
  <si>
    <t>zásuvka 230V Tango bílá s přepěťovou ochranou s akustickou signalizací pruchy kpl.</t>
  </si>
  <si>
    <t>zásuvka 230V dvojitá Tango bílá s přepěťovou ochranou s akustickou signalizací pruchy kpl.</t>
  </si>
  <si>
    <t>krabice přístrojová KU 68-1901</t>
  </si>
  <si>
    <t>krabice přístrojová KU 68-1902</t>
  </si>
  <si>
    <t>krabice přístrojová do dutých stěn KU 68 L/1</t>
  </si>
  <si>
    <t>rozváděč RE+RS1 - dle výkresu E1-3</t>
  </si>
  <si>
    <t>rozváděč RS2 -- dle výkresu E1-4</t>
  </si>
  <si>
    <t>svítidlo zářivkové PSP TORINO 258 LA E</t>
  </si>
  <si>
    <t xml:space="preserve">svítidlo zářivkové SM 236 KR E </t>
  </si>
  <si>
    <t>svítidlo zářivkové SM 236 KR E M1h</t>
  </si>
  <si>
    <t>svítidlo zářivkové SM 158 KR E</t>
  </si>
  <si>
    <t>svítidlo zářivkové SM 158 KR E M1h</t>
  </si>
  <si>
    <t>svítidlo HELLIOS IP65 108 M1h</t>
  </si>
  <si>
    <t>svítidlo HELLIOS DS 108 NM1h</t>
  </si>
  <si>
    <t>zářivka 36W/840</t>
  </si>
  <si>
    <t>zářivka 58W/840</t>
  </si>
  <si>
    <t>piktogram 13HE</t>
  </si>
  <si>
    <t>zemnící šroub ZS10S</t>
  </si>
  <si>
    <t>zemnící svorka ZSA16</t>
  </si>
  <si>
    <t>drobný instalační materiál</t>
  </si>
  <si>
    <t>kpl</t>
  </si>
  <si>
    <t>požární hmota Hilti CP 611A - včetně značení prostupů</t>
  </si>
  <si>
    <t>Montáž - silnoproud</t>
  </si>
  <si>
    <t>drážka pod omítkou bez začištěníÍ</t>
  </si>
  <si>
    <t>průrazy, průvrty do 25cm - cihla</t>
  </si>
  <si>
    <t>průrazy, průvrty do 60cm - beton</t>
  </si>
  <si>
    <t>rozváděč RE+RS1</t>
  </si>
  <si>
    <t>rozváděč RS2</t>
  </si>
  <si>
    <t>připojení ventilátorů</t>
  </si>
  <si>
    <t>připojení vnitřních klima jednotek</t>
  </si>
  <si>
    <t>demontáž stávajících rozváděčů</t>
  </si>
  <si>
    <t>demontáž stávajících svítidel</t>
  </si>
  <si>
    <t>demontáž stávajících silnoproudých tras v lištách (upřesněno v TZ)</t>
  </si>
  <si>
    <t>demontáž stávajících spínačů a zásuvek</t>
  </si>
  <si>
    <t xml:space="preserve">Jsou zvoleny na základě typů osazených v již zrekonstruované části budovy, na kterou tato část volně </t>
  </si>
  <si>
    <t xml:space="preserve">navazuje. V případě záměny typů navržených svítidel je třeba provést nový výpočet umělého osvětlení. </t>
  </si>
  <si>
    <t>silnoproud</t>
  </si>
  <si>
    <t xml:space="preserve">Pozn.:   Uvedené typy výrobků stanovují funkční parametry na výrobky a slouží jako referenční. </t>
  </si>
  <si>
    <t>SPECIFIKACE DODÁVKY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</si>
</sst>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</numFmts>
  <fonts count="5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sz val="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1"/>
      <name val="Arial CE"/>
      <family val="2"/>
    </font>
    <font>
      <i/>
      <sz val="9"/>
      <name val="Arial"/>
      <family val="2"/>
    </font>
    <font>
      <b/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33" borderId="16" xfId="0" applyFont="1" applyFill="1" applyBorder="1" applyAlignment="1">
      <alignment wrapText="1"/>
    </xf>
    <xf numFmtId="0" fontId="17" fillId="33" borderId="15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5" fillId="0" borderId="0" xfId="47" applyFont="1">
      <alignment/>
      <protection/>
    </xf>
    <xf numFmtId="0" fontId="5" fillId="0" borderId="0" xfId="47" applyFont="1" applyAlignment="1">
      <alignment/>
      <protection/>
    </xf>
    <xf numFmtId="164" fontId="5" fillId="34" borderId="17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15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K1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00390625" style="0" customWidth="1"/>
    <col min="2" max="2" width="4.875" style="0" customWidth="1"/>
    <col min="3" max="3" width="31.25390625" style="0" customWidth="1"/>
    <col min="4" max="4" width="9.625" style="0" customWidth="1"/>
    <col min="5" max="5" width="4.75390625" style="0" customWidth="1"/>
    <col min="6" max="6" width="14.625" style="0" hidden="1" customWidth="1"/>
    <col min="7" max="7" width="13.625" style="0" customWidth="1"/>
    <col min="8" max="8" width="17.75390625" style="0" customWidth="1"/>
    <col min="9" max="9" width="6.625" style="0" hidden="1" customWidth="1"/>
    <col min="11" max="11" width="13.125" style="0" bestFit="1" customWidth="1"/>
    <col min="13" max="13" width="11.375" style="0" bestFit="1" customWidth="1"/>
  </cols>
  <sheetData>
    <row r="3" spans="1:8" ht="27.75">
      <c r="A3" s="76" t="s">
        <v>91</v>
      </c>
      <c r="B3" s="76"/>
      <c r="C3" s="76"/>
      <c r="D3" s="76"/>
      <c r="E3" s="76"/>
      <c r="F3" s="76"/>
      <c r="G3" s="76"/>
      <c r="H3" s="76"/>
    </row>
    <row r="4" spans="1:8" ht="12.75">
      <c r="A4" s="46"/>
      <c r="B4" s="46"/>
      <c r="C4" s="46"/>
      <c r="D4" s="46"/>
      <c r="E4" s="46"/>
      <c r="F4" s="46"/>
      <c r="G4" s="46"/>
      <c r="H4" s="15"/>
    </row>
    <row r="5" spans="1:8" ht="27.75">
      <c r="A5" s="81" t="s">
        <v>89</v>
      </c>
      <c r="B5" s="81"/>
      <c r="C5" s="81"/>
      <c r="D5" s="81"/>
      <c r="E5" s="81"/>
      <c r="F5" s="81"/>
      <c r="G5" s="81"/>
      <c r="H5" s="81"/>
    </row>
    <row r="6" spans="1:8" ht="12.75">
      <c r="A6" s="46"/>
      <c r="B6" s="46"/>
      <c r="C6" s="1"/>
      <c r="D6" s="4"/>
      <c r="E6" s="4"/>
      <c r="F6" s="4"/>
      <c r="G6" s="46"/>
      <c r="H6" s="46"/>
    </row>
    <row r="7" spans="1:8" ht="12.75">
      <c r="A7" s="14"/>
      <c r="B7" s="14"/>
      <c r="C7" s="15"/>
      <c r="D7" s="15"/>
      <c r="E7" s="15"/>
      <c r="F7" s="15"/>
      <c r="G7" s="15"/>
      <c r="H7" s="15"/>
    </row>
    <row r="8" spans="1:8" ht="12.75">
      <c r="A8" s="14"/>
      <c r="B8" s="14"/>
      <c r="C8" s="15"/>
      <c r="D8" s="15"/>
      <c r="E8" s="15"/>
      <c r="F8" s="15"/>
      <c r="G8" s="15"/>
      <c r="H8" s="15"/>
    </row>
    <row r="9" spans="1:8" ht="12.75">
      <c r="A9" s="14"/>
      <c r="B9" s="14"/>
      <c r="C9" s="15"/>
      <c r="D9" s="15"/>
      <c r="E9" s="15"/>
      <c r="F9" s="15"/>
      <c r="G9" s="15"/>
      <c r="H9" s="15"/>
    </row>
    <row r="10" spans="1:8" ht="15">
      <c r="A10" s="77" t="s">
        <v>15</v>
      </c>
      <c r="B10" s="78"/>
      <c r="C10" s="78"/>
      <c r="D10" s="78"/>
      <c r="E10" s="78"/>
      <c r="F10" s="78"/>
      <c r="G10" s="78"/>
      <c r="H10" s="79"/>
    </row>
    <row r="11" spans="1:8" ht="12.75">
      <c r="A11" s="30"/>
      <c r="B11" s="31"/>
      <c r="C11" s="31"/>
      <c r="D11" s="31"/>
      <c r="E11" s="31"/>
      <c r="F11" s="31"/>
      <c r="G11" s="31"/>
      <c r="H11" s="31"/>
    </row>
    <row r="12" spans="1:8" ht="12.75">
      <c r="A12" s="58"/>
      <c r="B12" s="58"/>
      <c r="C12" s="58"/>
      <c r="D12" s="58"/>
      <c r="E12" s="58"/>
      <c r="F12" s="58"/>
      <c r="G12" s="58"/>
      <c r="H12" s="58"/>
    </row>
    <row r="13" spans="1:8" ht="12.75">
      <c r="A13" s="54"/>
      <c r="B13" s="18"/>
      <c r="C13" s="15"/>
      <c r="D13" s="15"/>
      <c r="E13" s="15"/>
      <c r="F13" s="15"/>
      <c r="G13" s="15"/>
      <c r="H13" s="15"/>
    </row>
    <row r="14" spans="1:8" ht="15.75">
      <c r="A14" s="32"/>
      <c r="B14" s="33"/>
      <c r="C14" s="34" t="s">
        <v>5</v>
      </c>
      <c r="D14" s="33"/>
      <c r="E14" s="33"/>
      <c r="F14" s="33"/>
      <c r="G14" s="33"/>
      <c r="H14" s="35"/>
    </row>
    <row r="15" spans="1:8" ht="15.75">
      <c r="A15" s="20"/>
      <c r="B15" s="20"/>
      <c r="C15" s="28"/>
      <c r="D15" s="20"/>
      <c r="E15" s="20"/>
      <c r="F15" s="20"/>
      <c r="G15" s="20"/>
      <c r="H15" s="20"/>
    </row>
    <row r="16" spans="1:8" ht="12.75">
      <c r="A16" s="29"/>
      <c r="B16" s="29"/>
      <c r="C16" s="57" t="s">
        <v>16</v>
      </c>
      <c r="D16" s="29"/>
      <c r="E16" s="29"/>
      <c r="F16" s="29"/>
      <c r="G16" s="29"/>
      <c r="H16" s="60">
        <v>3450</v>
      </c>
    </row>
    <row r="17" spans="1:8" ht="12.75">
      <c r="A17" s="29"/>
      <c r="B17" s="29"/>
      <c r="C17" s="57" t="s">
        <v>17</v>
      </c>
      <c r="D17" s="29"/>
      <c r="E17" s="29"/>
      <c r="F17" s="29"/>
      <c r="G17" s="29"/>
      <c r="H17" s="60">
        <f>H100</f>
        <v>154923.1696</v>
      </c>
    </row>
    <row r="18" spans="1:8" ht="12.75">
      <c r="A18" s="29"/>
      <c r="B18" s="29"/>
      <c r="C18" s="57" t="s">
        <v>18</v>
      </c>
      <c r="D18" s="29"/>
      <c r="E18" s="29"/>
      <c r="F18" s="29"/>
      <c r="G18" s="29"/>
      <c r="H18" s="60">
        <f>H159+H161+H162+H163+H164</f>
        <v>166462.43</v>
      </c>
    </row>
    <row r="19" spans="1:8" ht="12.75">
      <c r="A19" s="29"/>
      <c r="B19" s="29"/>
      <c r="C19" s="57" t="s">
        <v>19</v>
      </c>
      <c r="D19" s="29"/>
      <c r="E19" s="29"/>
      <c r="F19" s="29"/>
      <c r="G19" s="29"/>
      <c r="H19" s="60">
        <v>5500</v>
      </c>
    </row>
    <row r="20" spans="1:8" ht="15.75" thickBot="1">
      <c r="A20" s="8"/>
      <c r="B20" s="8"/>
      <c r="C20" s="9" t="s">
        <v>1</v>
      </c>
      <c r="D20" s="8"/>
      <c r="E20" s="8"/>
      <c r="F20" s="8"/>
      <c r="G20" s="8"/>
      <c r="H20" s="61">
        <f>SUM(H16:H19)</f>
        <v>330335.59959999996</v>
      </c>
    </row>
    <row r="21" spans="1:8" ht="15">
      <c r="A21" s="19"/>
      <c r="B21" s="19"/>
      <c r="C21" s="16"/>
      <c r="D21" s="7"/>
      <c r="E21" s="7"/>
      <c r="F21" s="7"/>
      <c r="G21" s="7"/>
      <c r="H21" s="17"/>
    </row>
    <row r="23" spans="3:8" ht="15">
      <c r="C23" s="3" t="s">
        <v>4</v>
      </c>
      <c r="D23" s="2"/>
      <c r="E23" s="2"/>
      <c r="F23" s="2"/>
      <c r="G23" s="2"/>
      <c r="H23" s="2"/>
    </row>
    <row r="24" spans="3:8" ht="12.75">
      <c r="C24" t="s">
        <v>20</v>
      </c>
      <c r="D24" s="1"/>
      <c r="G24" s="59"/>
      <c r="H24" s="12"/>
    </row>
    <row r="25" spans="3:8" ht="15">
      <c r="C25" s="6" t="s">
        <v>2</v>
      </c>
      <c r="D25" s="5"/>
      <c r="E25" s="5"/>
      <c r="F25" s="5"/>
      <c r="G25" s="5"/>
      <c r="H25" s="13">
        <f>H20/100*21</f>
        <v>69370.475916</v>
      </c>
    </row>
    <row r="26" spans="3:8" ht="15">
      <c r="C26" s="6" t="s">
        <v>14</v>
      </c>
      <c r="D26" s="5"/>
      <c r="E26" s="5"/>
      <c r="F26" s="5"/>
      <c r="G26" s="5"/>
      <c r="H26" s="70">
        <f>SUM(H25)</f>
        <v>69370.475916</v>
      </c>
    </row>
    <row r="27" spans="1:8" ht="15.75" thickBot="1">
      <c r="A27" s="10"/>
      <c r="B27" s="10"/>
      <c r="C27" s="11" t="s">
        <v>3</v>
      </c>
      <c r="D27" s="10"/>
      <c r="E27" s="10"/>
      <c r="F27" s="10"/>
      <c r="G27" s="10"/>
      <c r="H27" s="62">
        <f>SUM(H26,H20)</f>
        <v>399706.0755159999</v>
      </c>
    </row>
    <row r="28" spans="1:8" ht="15">
      <c r="A28" s="7"/>
      <c r="B28" s="7"/>
      <c r="C28" s="16"/>
      <c r="D28" s="7"/>
      <c r="E28" s="7"/>
      <c r="F28" s="7"/>
      <c r="G28" s="7"/>
      <c r="H28" s="17"/>
    </row>
    <row r="29" spans="1:8" ht="12.75">
      <c r="A29" s="49" t="s">
        <v>12</v>
      </c>
      <c r="B29" s="29"/>
      <c r="C29" s="47"/>
      <c r="D29" s="47"/>
      <c r="E29" s="47"/>
      <c r="F29" s="47"/>
      <c r="G29" s="47"/>
      <c r="H29" s="48"/>
    </row>
    <row r="30" spans="1:8" ht="12.75">
      <c r="A30" s="47"/>
      <c r="B30" s="47"/>
      <c r="C30" s="47"/>
      <c r="D30" s="47"/>
      <c r="E30" s="47"/>
      <c r="F30" s="47"/>
      <c r="G30" s="47"/>
      <c r="H30" s="48"/>
    </row>
    <row r="31" spans="1:8" ht="12.75">
      <c r="A31" s="47"/>
      <c r="B31" s="47"/>
      <c r="C31" s="47"/>
      <c r="D31" s="45"/>
      <c r="E31" s="47"/>
      <c r="F31" s="47"/>
      <c r="G31" s="47"/>
      <c r="H31" s="48"/>
    </row>
    <row r="32" spans="2:8" ht="12.75">
      <c r="B32" s="47"/>
      <c r="C32" s="47"/>
      <c r="D32" s="45"/>
      <c r="E32" s="47"/>
      <c r="F32" s="47"/>
      <c r="G32" s="47"/>
      <c r="H32" s="48"/>
    </row>
    <row r="33" spans="2:8" ht="12.75">
      <c r="B33" s="47"/>
      <c r="C33" s="47"/>
      <c r="D33" s="50"/>
      <c r="E33" s="47"/>
      <c r="F33" s="47"/>
      <c r="G33" s="47"/>
      <c r="H33" s="48"/>
    </row>
    <row r="34" spans="2:8" ht="12.75">
      <c r="B34" s="47"/>
      <c r="C34" s="47"/>
      <c r="D34" s="50"/>
      <c r="E34" s="47"/>
      <c r="F34" s="47"/>
      <c r="G34" s="47"/>
      <c r="H34" s="48"/>
    </row>
    <row r="35" spans="1:8" ht="12.75">
      <c r="A35" s="47"/>
      <c r="B35" s="47"/>
      <c r="C35" s="47"/>
      <c r="D35" s="50"/>
      <c r="E35" s="47"/>
      <c r="F35" s="47"/>
      <c r="G35" s="47"/>
      <c r="H35" s="48"/>
    </row>
    <row r="36" spans="2:8" ht="12.75">
      <c r="B36" s="29"/>
      <c r="C36" s="29"/>
      <c r="D36" s="45"/>
      <c r="E36" s="29"/>
      <c r="F36" s="29"/>
      <c r="G36" s="29"/>
      <c r="H36" s="29"/>
    </row>
    <row r="37" spans="2:8" ht="12.75">
      <c r="B37" s="29"/>
      <c r="C37" s="29"/>
      <c r="D37" s="45"/>
      <c r="E37" s="29"/>
      <c r="F37" s="29"/>
      <c r="G37" s="29"/>
      <c r="H37" s="29"/>
    </row>
    <row r="38" spans="2:8" ht="12.75">
      <c r="B38" s="29"/>
      <c r="C38" s="29"/>
      <c r="D38" s="45"/>
      <c r="E38" s="29"/>
      <c r="F38" s="29"/>
      <c r="G38" s="29"/>
      <c r="H38" s="29"/>
    </row>
    <row r="39" spans="1:8" ht="12.75">
      <c r="A39" s="67" t="s">
        <v>90</v>
      </c>
      <c r="B39" s="29"/>
      <c r="C39" s="29"/>
      <c r="D39" s="45"/>
      <c r="E39" s="29"/>
      <c r="F39" s="29"/>
      <c r="G39" s="29"/>
      <c r="H39" s="29"/>
    </row>
    <row r="40" spans="1:8" ht="12.75">
      <c r="A40" s="68" t="s">
        <v>87</v>
      </c>
      <c r="B40" s="29"/>
      <c r="C40" s="29"/>
      <c r="D40" s="45"/>
      <c r="E40" s="29"/>
      <c r="F40" s="29"/>
      <c r="G40" s="29"/>
      <c r="H40" s="29"/>
    </row>
    <row r="41" ht="12.75">
      <c r="A41" s="67" t="s">
        <v>88</v>
      </c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51"/>
      <c r="B45" s="51"/>
      <c r="C45" s="51"/>
      <c r="D45" s="51"/>
      <c r="E45" s="51"/>
      <c r="F45" s="51"/>
      <c r="G45" s="51"/>
      <c r="H45" s="51"/>
    </row>
    <row r="46" spans="1:8" ht="15.75">
      <c r="A46" s="56" t="s">
        <v>13</v>
      </c>
      <c r="B46" s="55"/>
      <c r="C46" s="34" t="s">
        <v>11</v>
      </c>
      <c r="D46" s="33"/>
      <c r="E46" s="33"/>
      <c r="F46" s="33"/>
      <c r="G46" s="33"/>
      <c r="H46" s="35"/>
    </row>
    <row r="47" spans="1:8" ht="12.75">
      <c r="A47" s="52"/>
      <c r="B47" s="52"/>
      <c r="C47" s="53"/>
      <c r="D47" s="52"/>
      <c r="E47" s="52"/>
      <c r="F47" s="52"/>
      <c r="G47" s="52"/>
      <c r="H47" s="52"/>
    </row>
    <row r="48" spans="1:8" ht="15.75">
      <c r="A48" s="36"/>
      <c r="B48" s="37"/>
      <c r="C48" s="38" t="s">
        <v>21</v>
      </c>
      <c r="D48" s="37"/>
      <c r="E48" s="37"/>
      <c r="F48" s="37"/>
      <c r="G48" s="37"/>
      <c r="H48" s="39"/>
    </row>
    <row r="49" spans="1:8" ht="12.75">
      <c r="A49" s="26" t="s">
        <v>6</v>
      </c>
      <c r="B49" s="75" t="s">
        <v>7</v>
      </c>
      <c r="C49" s="75"/>
      <c r="D49" s="26" t="s">
        <v>8</v>
      </c>
      <c r="E49" s="26" t="s">
        <v>9</v>
      </c>
      <c r="F49" s="26"/>
      <c r="G49" s="27" t="s">
        <v>10</v>
      </c>
      <c r="H49" s="27" t="s">
        <v>0</v>
      </c>
    </row>
    <row r="50" spans="1:9" ht="12.75">
      <c r="A50" s="22"/>
      <c r="B50" s="73" t="s">
        <v>22</v>
      </c>
      <c r="C50" s="74"/>
      <c r="D50" s="23">
        <v>15</v>
      </c>
      <c r="E50" s="24" t="s">
        <v>23</v>
      </c>
      <c r="F50" s="71">
        <f>G50/I50</f>
        <v>23.901960784313726</v>
      </c>
      <c r="G50" s="25">
        <v>24.38</v>
      </c>
      <c r="H50" s="25">
        <f>G50*D50</f>
        <v>365.7</v>
      </c>
      <c r="I50">
        <v>1.02</v>
      </c>
    </row>
    <row r="51" spans="1:9" ht="12.75">
      <c r="A51" s="22"/>
      <c r="B51" s="73" t="s">
        <v>24</v>
      </c>
      <c r="C51" s="74"/>
      <c r="D51" s="23">
        <v>22</v>
      </c>
      <c r="E51" s="24" t="s">
        <v>23</v>
      </c>
      <c r="F51" s="71">
        <f aca="true" t="shared" si="0" ref="F51:F99">G51/I51</f>
        <v>9.441176470588236</v>
      </c>
      <c r="G51" s="25">
        <v>9.63</v>
      </c>
      <c r="H51" s="25">
        <f aca="true" t="shared" si="1" ref="H51:H98">G51*D51</f>
        <v>211.86</v>
      </c>
      <c r="I51">
        <v>1.02</v>
      </c>
    </row>
    <row r="52" spans="1:9" ht="12.75">
      <c r="A52" s="22"/>
      <c r="B52" s="73" t="s">
        <v>25</v>
      </c>
      <c r="C52" s="74"/>
      <c r="D52" s="23">
        <v>8</v>
      </c>
      <c r="E52" s="24" t="s">
        <v>23</v>
      </c>
      <c r="F52" s="71">
        <f t="shared" si="0"/>
        <v>21.313725490196077</v>
      </c>
      <c r="G52" s="25">
        <v>21.74</v>
      </c>
      <c r="H52" s="25">
        <f t="shared" si="1"/>
        <v>173.92</v>
      </c>
      <c r="I52">
        <v>1.02</v>
      </c>
    </row>
    <row r="53" spans="1:9" ht="12.75">
      <c r="A53" s="22"/>
      <c r="B53" s="73" t="s">
        <v>26</v>
      </c>
      <c r="C53" s="74"/>
      <c r="D53" s="23">
        <v>20</v>
      </c>
      <c r="E53" s="24" t="s">
        <v>23</v>
      </c>
      <c r="F53" s="71">
        <f t="shared" si="0"/>
        <v>16.176470588235293</v>
      </c>
      <c r="G53" s="25">
        <v>16.5</v>
      </c>
      <c r="H53" s="25">
        <f t="shared" si="1"/>
        <v>330</v>
      </c>
      <c r="I53">
        <v>1.02</v>
      </c>
    </row>
    <row r="54" spans="1:9" ht="12.75">
      <c r="A54" s="22"/>
      <c r="B54" s="73" t="s">
        <v>27</v>
      </c>
      <c r="C54" s="74"/>
      <c r="D54" s="23">
        <v>14</v>
      </c>
      <c r="E54" s="24" t="s">
        <v>23</v>
      </c>
      <c r="F54" s="71">
        <f t="shared" si="0"/>
        <v>185.92156862745097</v>
      </c>
      <c r="G54" s="25">
        <v>189.64</v>
      </c>
      <c r="H54" s="25">
        <f t="shared" si="1"/>
        <v>2654.96</v>
      </c>
      <c r="I54">
        <v>1.02</v>
      </c>
    </row>
    <row r="55" spans="1:9" ht="12.75">
      <c r="A55" s="22"/>
      <c r="B55" s="73" t="s">
        <v>28</v>
      </c>
      <c r="C55" s="74"/>
      <c r="D55" s="23">
        <v>14</v>
      </c>
      <c r="E55" s="24" t="s">
        <v>23</v>
      </c>
      <c r="F55" s="71">
        <f t="shared" si="0"/>
        <v>134.55882352941177</v>
      </c>
      <c r="G55" s="25">
        <v>137.25</v>
      </c>
      <c r="H55" s="25">
        <f t="shared" si="1"/>
        <v>1921.5</v>
      </c>
      <c r="I55">
        <v>1.02</v>
      </c>
    </row>
    <row r="56" spans="1:9" ht="12.75">
      <c r="A56" s="22"/>
      <c r="B56" s="73" t="s">
        <v>29</v>
      </c>
      <c r="C56" s="74"/>
      <c r="D56" s="23">
        <v>7</v>
      </c>
      <c r="E56" s="24" t="s">
        <v>30</v>
      </c>
      <c r="F56" s="71">
        <f t="shared" si="0"/>
        <v>24.1078431372549</v>
      </c>
      <c r="G56" s="25">
        <v>24.59</v>
      </c>
      <c r="H56" s="25">
        <f t="shared" si="1"/>
        <v>172.13</v>
      </c>
      <c r="I56">
        <v>1.02</v>
      </c>
    </row>
    <row r="57" spans="1:9" ht="12.75">
      <c r="A57" s="22"/>
      <c r="B57" s="73" t="s">
        <v>31</v>
      </c>
      <c r="C57" s="74"/>
      <c r="D57" s="23">
        <v>4</v>
      </c>
      <c r="E57" s="24" t="s">
        <v>30</v>
      </c>
      <c r="F57" s="71">
        <f t="shared" si="0"/>
        <v>5.03921568627451</v>
      </c>
      <c r="G57" s="25">
        <v>5.14</v>
      </c>
      <c r="H57" s="25">
        <f t="shared" si="1"/>
        <v>20.56</v>
      </c>
      <c r="I57">
        <v>1.02</v>
      </c>
    </row>
    <row r="58" spans="1:9" ht="12.75">
      <c r="A58" s="22"/>
      <c r="B58" s="73" t="s">
        <v>32</v>
      </c>
      <c r="C58" s="74"/>
      <c r="D58" s="23">
        <v>4</v>
      </c>
      <c r="E58" s="24" t="s">
        <v>30</v>
      </c>
      <c r="F58" s="71">
        <f t="shared" si="0"/>
        <v>5.03921568627451</v>
      </c>
      <c r="G58" s="25">
        <v>5.14</v>
      </c>
      <c r="H58" s="25">
        <f t="shared" si="1"/>
        <v>20.56</v>
      </c>
      <c r="I58">
        <v>1.02</v>
      </c>
    </row>
    <row r="59" spans="1:9" ht="12.75">
      <c r="A59" s="22"/>
      <c r="B59" s="73" t="s">
        <v>33</v>
      </c>
      <c r="C59" s="74"/>
      <c r="D59" s="23">
        <v>4</v>
      </c>
      <c r="E59" s="24" t="s">
        <v>30</v>
      </c>
      <c r="F59" s="71">
        <f t="shared" si="0"/>
        <v>10.27450980392157</v>
      </c>
      <c r="G59" s="25">
        <v>10.48</v>
      </c>
      <c r="H59" s="25">
        <f t="shared" si="1"/>
        <v>41.92</v>
      </c>
      <c r="I59">
        <v>1.02</v>
      </c>
    </row>
    <row r="60" spans="1:9" ht="12.75">
      <c r="A60" s="22"/>
      <c r="B60" s="73" t="s">
        <v>34</v>
      </c>
      <c r="C60" s="74"/>
      <c r="D60" s="23">
        <v>10</v>
      </c>
      <c r="E60" s="24" t="s">
        <v>30</v>
      </c>
      <c r="F60" s="71">
        <f t="shared" si="0"/>
        <v>8.23529411764706</v>
      </c>
      <c r="G60" s="25">
        <v>8.4</v>
      </c>
      <c r="H60" s="25">
        <f t="shared" si="1"/>
        <v>84</v>
      </c>
      <c r="I60">
        <v>1.02</v>
      </c>
    </row>
    <row r="61" spans="1:9" ht="12.75">
      <c r="A61" s="22"/>
      <c r="B61" s="73" t="s">
        <v>35</v>
      </c>
      <c r="C61" s="74"/>
      <c r="D61" s="23">
        <v>6</v>
      </c>
      <c r="E61" s="24" t="s">
        <v>30</v>
      </c>
      <c r="F61" s="71">
        <f t="shared" si="0"/>
        <v>105.72549019607844</v>
      </c>
      <c r="G61" s="25">
        <v>107.84</v>
      </c>
      <c r="H61" s="25">
        <f t="shared" si="1"/>
        <v>647.04</v>
      </c>
      <c r="I61">
        <v>1.02</v>
      </c>
    </row>
    <row r="62" spans="1:9" ht="12.75">
      <c r="A62" s="22"/>
      <c r="B62" s="73" t="s">
        <v>36</v>
      </c>
      <c r="C62" s="74"/>
      <c r="D62" s="23">
        <v>5</v>
      </c>
      <c r="E62" s="24" t="s">
        <v>30</v>
      </c>
      <c r="F62" s="71">
        <f t="shared" si="0"/>
        <v>104.90196078431373</v>
      </c>
      <c r="G62" s="25">
        <v>107</v>
      </c>
      <c r="H62" s="25">
        <f t="shared" si="1"/>
        <v>535</v>
      </c>
      <c r="I62">
        <v>1.02</v>
      </c>
    </row>
    <row r="63" spans="1:9" ht="12.75">
      <c r="A63" s="22"/>
      <c r="B63" s="73" t="s">
        <v>37</v>
      </c>
      <c r="C63" s="74"/>
      <c r="D63" s="23">
        <v>2</v>
      </c>
      <c r="E63" s="24" t="s">
        <v>30</v>
      </c>
      <c r="F63" s="71">
        <f t="shared" si="0"/>
        <v>39.411764705882355</v>
      </c>
      <c r="G63" s="25">
        <v>40.2</v>
      </c>
      <c r="H63" s="25">
        <f t="shared" si="1"/>
        <v>80.4</v>
      </c>
      <c r="I63">
        <v>1.02</v>
      </c>
    </row>
    <row r="64" spans="1:9" ht="12.75">
      <c r="A64" s="22"/>
      <c r="B64" s="73" t="s">
        <v>38</v>
      </c>
      <c r="C64" s="74"/>
      <c r="D64" s="23">
        <v>920</v>
      </c>
      <c r="E64" s="24" t="s">
        <v>23</v>
      </c>
      <c r="F64" s="71">
        <f t="shared" si="0"/>
        <v>8.126598039215686</v>
      </c>
      <c r="G64" s="25">
        <v>8.28913</v>
      </c>
      <c r="H64" s="25">
        <f t="shared" si="1"/>
        <v>7625.9996</v>
      </c>
      <c r="I64">
        <v>1.02</v>
      </c>
    </row>
    <row r="65" spans="1:9" ht="12.75">
      <c r="A65" s="22"/>
      <c r="B65" s="73" t="s">
        <v>39</v>
      </c>
      <c r="C65" s="74"/>
      <c r="D65" s="23">
        <v>70</v>
      </c>
      <c r="E65" s="24" t="s">
        <v>23</v>
      </c>
      <c r="F65" s="71">
        <f t="shared" si="0"/>
        <v>8.333333333333334</v>
      </c>
      <c r="G65" s="25">
        <v>8.5</v>
      </c>
      <c r="H65" s="25">
        <f t="shared" si="1"/>
        <v>595</v>
      </c>
      <c r="I65">
        <v>1.02</v>
      </c>
    </row>
    <row r="66" spans="1:9" ht="12.75">
      <c r="A66" s="22"/>
      <c r="B66" s="73" t="s">
        <v>40</v>
      </c>
      <c r="C66" s="74"/>
      <c r="D66" s="23">
        <v>100</v>
      </c>
      <c r="E66" s="24" t="s">
        <v>23</v>
      </c>
      <c r="F66" s="71">
        <f t="shared" si="0"/>
        <v>14.245098039215685</v>
      </c>
      <c r="G66" s="25">
        <v>14.53</v>
      </c>
      <c r="H66" s="25">
        <f t="shared" si="1"/>
        <v>1453</v>
      </c>
      <c r="I66">
        <v>1.02</v>
      </c>
    </row>
    <row r="67" spans="1:9" ht="12.75">
      <c r="A67" s="22"/>
      <c r="B67" s="73" t="s">
        <v>41</v>
      </c>
      <c r="C67" s="74"/>
      <c r="D67" s="23">
        <v>1150</v>
      </c>
      <c r="E67" s="24" t="s">
        <v>23</v>
      </c>
      <c r="F67" s="71">
        <f t="shared" si="0"/>
        <v>11.76470588235294</v>
      </c>
      <c r="G67" s="25">
        <v>12</v>
      </c>
      <c r="H67" s="25">
        <f t="shared" si="1"/>
        <v>13800</v>
      </c>
      <c r="I67">
        <v>1.02</v>
      </c>
    </row>
    <row r="68" spans="1:9" ht="12.75">
      <c r="A68" s="22"/>
      <c r="B68" s="73" t="s">
        <v>42</v>
      </c>
      <c r="C68" s="74"/>
      <c r="D68" s="23">
        <v>20</v>
      </c>
      <c r="E68" s="24" t="s">
        <v>23</v>
      </c>
      <c r="F68" s="71">
        <f t="shared" si="0"/>
        <v>85.94117647058823</v>
      </c>
      <c r="G68" s="25">
        <v>87.66</v>
      </c>
      <c r="H68" s="25">
        <f t="shared" si="1"/>
        <v>1753.1999999999998</v>
      </c>
      <c r="I68">
        <v>1.02</v>
      </c>
    </row>
    <row r="69" spans="1:9" ht="12.75">
      <c r="A69" s="22"/>
      <c r="B69" s="73" t="s">
        <v>43</v>
      </c>
      <c r="C69" s="74"/>
      <c r="D69" s="23">
        <v>35</v>
      </c>
      <c r="E69" s="24" t="s">
        <v>23</v>
      </c>
      <c r="F69" s="71">
        <f t="shared" si="0"/>
        <v>7.147058823529411</v>
      </c>
      <c r="G69" s="25">
        <v>7.29</v>
      </c>
      <c r="H69" s="25">
        <f t="shared" si="1"/>
        <v>255.15</v>
      </c>
      <c r="I69">
        <v>1.02</v>
      </c>
    </row>
    <row r="70" spans="1:9" ht="12.75">
      <c r="A70" s="22"/>
      <c r="B70" s="73" t="s">
        <v>44</v>
      </c>
      <c r="C70" s="74"/>
      <c r="D70" s="23">
        <v>70</v>
      </c>
      <c r="E70" s="24" t="s">
        <v>23</v>
      </c>
      <c r="F70" s="71">
        <f t="shared" si="0"/>
        <v>11.774509803921568</v>
      </c>
      <c r="G70" s="25">
        <v>12.01</v>
      </c>
      <c r="H70" s="25">
        <f t="shared" si="1"/>
        <v>840.6999999999999</v>
      </c>
      <c r="I70">
        <v>1.02</v>
      </c>
    </row>
    <row r="71" spans="1:9" ht="12.75">
      <c r="A71" s="22"/>
      <c r="B71" s="73" t="s">
        <v>45</v>
      </c>
      <c r="C71" s="74"/>
      <c r="D71" s="23">
        <v>55</v>
      </c>
      <c r="E71" s="24" t="s">
        <v>23</v>
      </c>
      <c r="F71" s="71">
        <f t="shared" si="0"/>
        <v>18.705882352941174</v>
      </c>
      <c r="G71" s="25">
        <v>19.08</v>
      </c>
      <c r="H71" s="25">
        <f t="shared" si="1"/>
        <v>1049.3999999999999</v>
      </c>
      <c r="I71">
        <v>1.02</v>
      </c>
    </row>
    <row r="72" spans="1:9" ht="12.75">
      <c r="A72" s="22"/>
      <c r="B72" s="73" t="s">
        <v>46</v>
      </c>
      <c r="C72" s="74"/>
      <c r="D72" s="23">
        <v>10</v>
      </c>
      <c r="E72" s="24" t="s">
        <v>23</v>
      </c>
      <c r="F72" s="71">
        <f t="shared" si="0"/>
        <v>29.558823529411764</v>
      </c>
      <c r="G72" s="25">
        <v>30.15</v>
      </c>
      <c r="H72" s="25">
        <f t="shared" si="1"/>
        <v>301.5</v>
      </c>
      <c r="I72">
        <v>1.02</v>
      </c>
    </row>
    <row r="73" spans="1:9" ht="12.75">
      <c r="A73" s="22"/>
      <c r="B73" s="73" t="s">
        <v>47</v>
      </c>
      <c r="C73" s="74"/>
      <c r="D73" s="23">
        <v>15</v>
      </c>
      <c r="E73" s="24" t="s">
        <v>30</v>
      </c>
      <c r="F73" s="71">
        <f t="shared" si="0"/>
        <v>95.33333333333333</v>
      </c>
      <c r="G73" s="25">
        <v>97.24</v>
      </c>
      <c r="H73" s="25">
        <f t="shared" si="1"/>
        <v>1458.6</v>
      </c>
      <c r="I73">
        <v>1.02</v>
      </c>
    </row>
    <row r="74" spans="1:9" ht="25.5" customHeight="1">
      <c r="A74" s="22"/>
      <c r="B74" s="73" t="s">
        <v>48</v>
      </c>
      <c r="C74" s="74"/>
      <c r="D74" s="23">
        <v>3</v>
      </c>
      <c r="E74" s="24" t="s">
        <v>30</v>
      </c>
      <c r="F74" s="71">
        <f t="shared" si="0"/>
        <v>108.80392156862746</v>
      </c>
      <c r="G74" s="25">
        <v>110.98</v>
      </c>
      <c r="H74" s="25">
        <f t="shared" si="1"/>
        <v>332.94</v>
      </c>
      <c r="I74">
        <v>1.02</v>
      </c>
    </row>
    <row r="75" spans="1:9" ht="12.75">
      <c r="A75" s="22"/>
      <c r="B75" s="73" t="s">
        <v>49</v>
      </c>
      <c r="C75" s="74"/>
      <c r="D75" s="23">
        <v>9</v>
      </c>
      <c r="E75" s="24" t="s">
        <v>30</v>
      </c>
      <c r="F75" s="71">
        <f t="shared" si="0"/>
        <v>133.95098039215685</v>
      </c>
      <c r="G75" s="25">
        <v>136.63</v>
      </c>
      <c r="H75" s="25">
        <f t="shared" si="1"/>
        <v>1229.67</v>
      </c>
      <c r="I75">
        <v>1.02</v>
      </c>
    </row>
    <row r="76" spans="1:9" ht="12.75">
      <c r="A76" s="22"/>
      <c r="B76" s="73" t="s">
        <v>50</v>
      </c>
      <c r="C76" s="74"/>
      <c r="D76" s="23">
        <v>8</v>
      </c>
      <c r="E76" s="24" t="s">
        <v>30</v>
      </c>
      <c r="F76" s="71">
        <f t="shared" si="0"/>
        <v>98.94117647058823</v>
      </c>
      <c r="G76" s="25">
        <v>100.92</v>
      </c>
      <c r="H76" s="25">
        <f t="shared" si="1"/>
        <v>807.36</v>
      </c>
      <c r="I76">
        <v>1.02</v>
      </c>
    </row>
    <row r="77" spans="1:9" ht="12.75">
      <c r="A77" s="22"/>
      <c r="B77" s="73" t="s">
        <v>51</v>
      </c>
      <c r="C77" s="74"/>
      <c r="D77" s="23">
        <v>25</v>
      </c>
      <c r="E77" s="24" t="s">
        <v>30</v>
      </c>
      <c r="F77" s="71">
        <f t="shared" si="0"/>
        <v>89.2156862745098</v>
      </c>
      <c r="G77" s="25">
        <v>91</v>
      </c>
      <c r="H77" s="25">
        <f t="shared" si="1"/>
        <v>2275</v>
      </c>
      <c r="I77">
        <v>1.02</v>
      </c>
    </row>
    <row r="78" spans="1:9" ht="12.75">
      <c r="A78" s="22"/>
      <c r="B78" s="73" t="s">
        <v>52</v>
      </c>
      <c r="C78" s="74"/>
      <c r="D78" s="23">
        <v>67</v>
      </c>
      <c r="E78" s="24" t="s">
        <v>30</v>
      </c>
      <c r="F78" s="71">
        <f t="shared" si="0"/>
        <v>96.59803921568627</v>
      </c>
      <c r="G78" s="25">
        <v>98.53</v>
      </c>
      <c r="H78" s="25">
        <f t="shared" si="1"/>
        <v>6601.51</v>
      </c>
      <c r="I78">
        <v>1.02</v>
      </c>
    </row>
    <row r="79" spans="1:9" ht="38.25" customHeight="1">
      <c r="A79" s="22"/>
      <c r="B79" s="73" t="s">
        <v>53</v>
      </c>
      <c r="C79" s="74"/>
      <c r="D79" s="23">
        <v>2</v>
      </c>
      <c r="E79" s="24" t="s">
        <v>30</v>
      </c>
      <c r="F79" s="71">
        <f t="shared" si="0"/>
        <v>474.20588235294116</v>
      </c>
      <c r="G79" s="25">
        <v>483.69</v>
      </c>
      <c r="H79" s="25">
        <f t="shared" si="1"/>
        <v>967.38</v>
      </c>
      <c r="I79">
        <v>1.02</v>
      </c>
    </row>
    <row r="80" spans="1:9" ht="38.25" customHeight="1">
      <c r="A80" s="22"/>
      <c r="B80" s="73" t="s">
        <v>54</v>
      </c>
      <c r="C80" s="74"/>
      <c r="D80" s="23">
        <v>18</v>
      </c>
      <c r="E80" s="24" t="s">
        <v>30</v>
      </c>
      <c r="F80" s="71">
        <f t="shared" si="0"/>
        <v>498.9019607843137</v>
      </c>
      <c r="G80" s="25">
        <v>508.88</v>
      </c>
      <c r="H80" s="25">
        <f t="shared" si="1"/>
        <v>9159.84</v>
      </c>
      <c r="I80">
        <v>1.02</v>
      </c>
    </row>
    <row r="81" spans="1:9" ht="12.75">
      <c r="A81" s="22"/>
      <c r="B81" s="73" t="s">
        <v>55</v>
      </c>
      <c r="C81" s="74"/>
      <c r="D81" s="23">
        <v>147</v>
      </c>
      <c r="E81" s="24" t="s">
        <v>30</v>
      </c>
      <c r="F81" s="71">
        <f t="shared" si="0"/>
        <v>3.715686274509804</v>
      </c>
      <c r="G81" s="25">
        <v>3.79</v>
      </c>
      <c r="H81" s="25">
        <f t="shared" si="1"/>
        <v>557.13</v>
      </c>
      <c r="I81">
        <v>1.02</v>
      </c>
    </row>
    <row r="82" spans="1:9" ht="12.75">
      <c r="A82" s="22"/>
      <c r="B82" s="73" t="s">
        <v>56</v>
      </c>
      <c r="C82" s="74"/>
      <c r="D82" s="23">
        <v>10</v>
      </c>
      <c r="E82" s="24" t="s">
        <v>30</v>
      </c>
      <c r="F82" s="71">
        <f t="shared" si="0"/>
        <v>5.470588235294118</v>
      </c>
      <c r="G82" s="25">
        <v>5.58</v>
      </c>
      <c r="H82" s="25">
        <f t="shared" si="1"/>
        <v>55.8</v>
      </c>
      <c r="I82">
        <v>1.02</v>
      </c>
    </row>
    <row r="83" spans="1:9" ht="25.5" customHeight="1">
      <c r="A83" s="22"/>
      <c r="B83" s="73" t="s">
        <v>57</v>
      </c>
      <c r="C83" s="74"/>
      <c r="D83" s="23">
        <v>5</v>
      </c>
      <c r="E83" s="24" t="s">
        <v>30</v>
      </c>
      <c r="F83" s="71">
        <f t="shared" si="0"/>
        <v>11.401960784313726</v>
      </c>
      <c r="G83" s="25">
        <v>11.63</v>
      </c>
      <c r="H83" s="25">
        <f t="shared" si="1"/>
        <v>58.150000000000006</v>
      </c>
      <c r="I83">
        <v>1.02</v>
      </c>
    </row>
    <row r="84" spans="1:9" ht="12.75">
      <c r="A84" s="22"/>
      <c r="B84" s="73" t="s">
        <v>58</v>
      </c>
      <c r="C84" s="74"/>
      <c r="D84" s="23">
        <v>1</v>
      </c>
      <c r="E84" s="24" t="s">
        <v>30</v>
      </c>
      <c r="F84" s="71">
        <f t="shared" si="0"/>
        <v>11664.70588235294</v>
      </c>
      <c r="G84" s="25">
        <v>11898</v>
      </c>
      <c r="H84" s="25">
        <f t="shared" si="1"/>
        <v>11898</v>
      </c>
      <c r="I84">
        <v>1.02</v>
      </c>
    </row>
    <row r="85" spans="1:9" ht="12.75">
      <c r="A85" s="22"/>
      <c r="B85" s="73" t="s">
        <v>59</v>
      </c>
      <c r="C85" s="74"/>
      <c r="D85" s="23">
        <v>1</v>
      </c>
      <c r="E85" s="24" t="s">
        <v>30</v>
      </c>
      <c r="F85" s="71">
        <f t="shared" si="0"/>
        <v>8186.274509803921</v>
      </c>
      <c r="G85" s="25">
        <v>8350</v>
      </c>
      <c r="H85" s="25">
        <f t="shared" si="1"/>
        <v>8350</v>
      </c>
      <c r="I85">
        <v>1.02</v>
      </c>
    </row>
    <row r="86" spans="1:9" ht="12.75">
      <c r="A86" s="22"/>
      <c r="B86" s="73" t="s">
        <v>60</v>
      </c>
      <c r="C86" s="74"/>
      <c r="D86" s="23">
        <v>45</v>
      </c>
      <c r="E86" s="24" t="s">
        <v>30</v>
      </c>
      <c r="F86" s="71">
        <f t="shared" si="0"/>
        <v>1008.8235294117646</v>
      </c>
      <c r="G86" s="25">
        <v>1029</v>
      </c>
      <c r="H86" s="25">
        <f t="shared" si="1"/>
        <v>46305</v>
      </c>
      <c r="I86">
        <v>1.02</v>
      </c>
    </row>
    <row r="87" spans="1:9" ht="12.75">
      <c r="A87" s="22"/>
      <c r="B87" s="73" t="s">
        <v>61</v>
      </c>
      <c r="C87" s="74"/>
      <c r="D87" s="23">
        <v>8</v>
      </c>
      <c r="E87" s="24" t="s">
        <v>30</v>
      </c>
      <c r="F87" s="71">
        <f t="shared" si="0"/>
        <v>528.4313725490196</v>
      </c>
      <c r="G87" s="25">
        <v>539</v>
      </c>
      <c r="H87" s="25">
        <f t="shared" si="1"/>
        <v>4312</v>
      </c>
      <c r="I87">
        <v>1.02</v>
      </c>
    </row>
    <row r="88" spans="1:9" ht="12.75">
      <c r="A88" s="22"/>
      <c r="B88" s="73" t="s">
        <v>62</v>
      </c>
      <c r="C88" s="74"/>
      <c r="D88" s="23">
        <v>5</v>
      </c>
      <c r="E88" s="24" t="s">
        <v>30</v>
      </c>
      <c r="F88" s="71">
        <f t="shared" si="0"/>
        <v>1022.5490196078431</v>
      </c>
      <c r="G88" s="25">
        <v>1043</v>
      </c>
      <c r="H88" s="25">
        <f t="shared" si="1"/>
        <v>5215</v>
      </c>
      <c r="I88">
        <v>1.02</v>
      </c>
    </row>
    <row r="89" spans="1:9" ht="12.75">
      <c r="A89" s="22"/>
      <c r="B89" s="73" t="s">
        <v>63</v>
      </c>
      <c r="C89" s="74"/>
      <c r="D89" s="23">
        <v>5</v>
      </c>
      <c r="E89" s="24" t="s">
        <v>30</v>
      </c>
      <c r="F89" s="71">
        <f t="shared" si="0"/>
        <v>502.94117647058823</v>
      </c>
      <c r="G89" s="25">
        <v>513</v>
      </c>
      <c r="H89" s="25">
        <f t="shared" si="1"/>
        <v>2565</v>
      </c>
      <c r="I89">
        <v>1.02</v>
      </c>
    </row>
    <row r="90" spans="1:9" ht="12.75">
      <c r="A90" s="22"/>
      <c r="B90" s="73" t="s">
        <v>64</v>
      </c>
      <c r="C90" s="74"/>
      <c r="D90" s="23">
        <v>3</v>
      </c>
      <c r="E90" s="24" t="s">
        <v>30</v>
      </c>
      <c r="F90" s="71">
        <f t="shared" si="0"/>
        <v>1219.5294117647059</v>
      </c>
      <c r="G90" s="25">
        <v>1243.92</v>
      </c>
      <c r="H90" s="25">
        <f t="shared" si="1"/>
        <v>3731.76</v>
      </c>
      <c r="I90">
        <v>1.02</v>
      </c>
    </row>
    <row r="91" spans="1:9" ht="12.75">
      <c r="A91" s="22"/>
      <c r="B91" s="73" t="s">
        <v>65</v>
      </c>
      <c r="C91" s="74"/>
      <c r="D91" s="23">
        <v>3</v>
      </c>
      <c r="E91" s="24" t="s">
        <v>30</v>
      </c>
      <c r="F91" s="71">
        <f t="shared" si="0"/>
        <v>859.2058823529411</v>
      </c>
      <c r="G91" s="25">
        <v>876.39</v>
      </c>
      <c r="H91" s="25">
        <f t="shared" si="1"/>
        <v>2629.17</v>
      </c>
      <c r="I91">
        <v>1.02</v>
      </c>
    </row>
    <row r="92" spans="1:9" ht="12.75">
      <c r="A92" s="22"/>
      <c r="B92" s="73" t="s">
        <v>66</v>
      </c>
      <c r="C92" s="74"/>
      <c r="D92" s="23">
        <v>1</v>
      </c>
      <c r="E92" s="24" t="s">
        <v>30</v>
      </c>
      <c r="F92" s="71">
        <f t="shared" si="0"/>
        <v>889.3725490196078</v>
      </c>
      <c r="G92" s="25">
        <v>907.16</v>
      </c>
      <c r="H92" s="25">
        <f t="shared" si="1"/>
        <v>907.16</v>
      </c>
      <c r="I92">
        <v>1.02</v>
      </c>
    </row>
    <row r="93" spans="1:9" ht="12.75">
      <c r="A93" s="22"/>
      <c r="B93" s="73" t="s">
        <v>67</v>
      </c>
      <c r="C93" s="74"/>
      <c r="D93" s="23">
        <v>26</v>
      </c>
      <c r="E93" s="24" t="s">
        <v>30</v>
      </c>
      <c r="F93" s="71">
        <f t="shared" si="0"/>
        <v>34.31372549019608</v>
      </c>
      <c r="G93" s="25">
        <v>35</v>
      </c>
      <c r="H93" s="25">
        <f t="shared" si="1"/>
        <v>910</v>
      </c>
      <c r="I93">
        <v>1.02</v>
      </c>
    </row>
    <row r="94" spans="1:9" ht="12.75">
      <c r="A94" s="22"/>
      <c r="B94" s="73" t="s">
        <v>68</v>
      </c>
      <c r="C94" s="74"/>
      <c r="D94" s="23">
        <v>98</v>
      </c>
      <c r="E94" s="24" t="s">
        <v>30</v>
      </c>
      <c r="F94" s="71">
        <f t="shared" si="0"/>
        <v>37.84313725490196</v>
      </c>
      <c r="G94" s="25">
        <v>38.6</v>
      </c>
      <c r="H94" s="25">
        <f t="shared" si="1"/>
        <v>3782.8</v>
      </c>
      <c r="I94">
        <v>1.02</v>
      </c>
    </row>
    <row r="95" spans="1:9" ht="12.75">
      <c r="A95" s="22"/>
      <c r="B95" s="73" t="s">
        <v>69</v>
      </c>
      <c r="C95" s="74"/>
      <c r="D95" s="23">
        <v>1</v>
      </c>
      <c r="E95" s="24" t="s">
        <v>30</v>
      </c>
      <c r="F95" s="71">
        <f t="shared" si="0"/>
        <v>16.303921568627448</v>
      </c>
      <c r="G95" s="25">
        <v>16.63</v>
      </c>
      <c r="H95" s="25">
        <f t="shared" si="1"/>
        <v>16.63</v>
      </c>
      <c r="I95">
        <v>1.02</v>
      </c>
    </row>
    <row r="96" spans="1:9" ht="12.75">
      <c r="A96" s="22"/>
      <c r="B96" s="73" t="s">
        <v>70</v>
      </c>
      <c r="C96" s="74"/>
      <c r="D96" s="23">
        <v>2</v>
      </c>
      <c r="E96" s="24" t="s">
        <v>30</v>
      </c>
      <c r="F96" s="71">
        <f t="shared" si="0"/>
        <v>15.833333333333332</v>
      </c>
      <c r="G96" s="25">
        <v>16.15</v>
      </c>
      <c r="H96" s="25">
        <f t="shared" si="1"/>
        <v>32.3</v>
      </c>
      <c r="I96">
        <v>1.02</v>
      </c>
    </row>
    <row r="97" spans="1:9" ht="12.75">
      <c r="A97" s="22"/>
      <c r="B97" s="73" t="s">
        <v>71</v>
      </c>
      <c r="C97" s="74"/>
      <c r="D97" s="23">
        <v>3</v>
      </c>
      <c r="E97" s="24" t="s">
        <v>30</v>
      </c>
      <c r="F97" s="71">
        <f t="shared" si="0"/>
        <v>10.284313725490197</v>
      </c>
      <c r="G97" s="25">
        <v>10.49</v>
      </c>
      <c r="H97" s="25">
        <f t="shared" si="1"/>
        <v>31.47</v>
      </c>
      <c r="I97">
        <v>1.02</v>
      </c>
    </row>
    <row r="98" spans="1:9" ht="12.75">
      <c r="A98" s="22"/>
      <c r="B98" s="73" t="s">
        <v>72</v>
      </c>
      <c r="C98" s="74"/>
      <c r="D98" s="23">
        <v>1</v>
      </c>
      <c r="E98" s="24" t="s">
        <v>73</v>
      </c>
      <c r="F98" s="71">
        <f t="shared" si="0"/>
        <v>1862.7450980392157</v>
      </c>
      <c r="G98" s="25">
        <v>1900</v>
      </c>
      <c r="H98" s="25">
        <f t="shared" si="1"/>
        <v>1900</v>
      </c>
      <c r="I98">
        <v>1.02</v>
      </c>
    </row>
    <row r="99" spans="1:9" ht="25.5" customHeight="1">
      <c r="A99" s="22"/>
      <c r="B99" s="73" t="s">
        <v>74</v>
      </c>
      <c r="C99" s="74"/>
      <c r="D99" s="23">
        <v>2</v>
      </c>
      <c r="E99" s="24" t="s">
        <v>30</v>
      </c>
      <c r="F99" s="71">
        <f t="shared" si="0"/>
        <v>1911.764705882353</v>
      </c>
      <c r="G99" s="25">
        <v>1950</v>
      </c>
      <c r="H99" s="25">
        <f>G99*D99</f>
        <v>3900</v>
      </c>
      <c r="I99">
        <v>1.02</v>
      </c>
    </row>
    <row r="100" spans="1:8" ht="15">
      <c r="A100" s="40"/>
      <c r="B100" s="41"/>
      <c r="C100" s="42" t="s">
        <v>0</v>
      </c>
      <c r="D100" s="43"/>
      <c r="E100" s="43"/>
      <c r="F100" s="43"/>
      <c r="G100" s="43"/>
      <c r="H100" s="44">
        <f>SUM(H50:H99)</f>
        <v>154923.1696</v>
      </c>
    </row>
    <row r="101" spans="1:8" ht="15">
      <c r="A101" s="63"/>
      <c r="B101" s="64"/>
      <c r="C101" s="6"/>
      <c r="D101" s="65"/>
      <c r="E101" s="65"/>
      <c r="F101" s="65"/>
      <c r="G101" s="66"/>
      <c r="H101" s="13"/>
    </row>
    <row r="102" spans="1:8" ht="15.75">
      <c r="A102" s="36"/>
      <c r="B102" s="37"/>
      <c r="C102" s="38" t="s">
        <v>75</v>
      </c>
      <c r="D102" s="37"/>
      <c r="E102" s="37"/>
      <c r="F102" s="37"/>
      <c r="G102" s="37"/>
      <c r="H102" s="39"/>
    </row>
    <row r="103" spans="1:8" ht="12.75">
      <c r="A103" s="26" t="s">
        <v>6</v>
      </c>
      <c r="B103" s="75" t="s">
        <v>7</v>
      </c>
      <c r="C103" s="75"/>
      <c r="D103" s="26" t="s">
        <v>8</v>
      </c>
      <c r="E103" s="26" t="s">
        <v>9</v>
      </c>
      <c r="F103" s="26"/>
      <c r="G103" s="27" t="s">
        <v>10</v>
      </c>
      <c r="H103" s="27" t="s">
        <v>0</v>
      </c>
    </row>
    <row r="104" spans="1:9" ht="12.75">
      <c r="A104" s="22"/>
      <c r="B104" s="73" t="s">
        <v>76</v>
      </c>
      <c r="C104" s="74"/>
      <c r="D104" s="23">
        <v>790</v>
      </c>
      <c r="E104" s="24" t="s">
        <v>23</v>
      </c>
      <c r="F104" s="71">
        <f aca="true" t="shared" si="2" ref="F104:F110">G104/I104</f>
        <v>79.3921568627451</v>
      </c>
      <c r="G104" s="25">
        <v>80.98</v>
      </c>
      <c r="H104" s="25">
        <f>G104*D104</f>
        <v>63974.200000000004</v>
      </c>
      <c r="I104">
        <v>1.02</v>
      </c>
    </row>
    <row r="105" spans="1:9" ht="12.75">
      <c r="A105" s="22"/>
      <c r="B105" s="73" t="s">
        <v>22</v>
      </c>
      <c r="C105" s="74"/>
      <c r="D105" s="23">
        <v>15</v>
      </c>
      <c r="E105" s="24" t="s">
        <v>23</v>
      </c>
      <c r="F105" s="71">
        <f t="shared" si="2"/>
        <v>13.156862745098039</v>
      </c>
      <c r="G105" s="25">
        <v>13.42</v>
      </c>
      <c r="H105" s="25">
        <f aca="true" t="shared" si="3" ref="H105:H158">G105*D105</f>
        <v>201.3</v>
      </c>
      <c r="I105">
        <v>1.02</v>
      </c>
    </row>
    <row r="106" spans="1:9" ht="12.75">
      <c r="A106" s="22"/>
      <c r="B106" s="73" t="s">
        <v>24</v>
      </c>
      <c r="C106" s="74"/>
      <c r="D106" s="23">
        <v>22</v>
      </c>
      <c r="E106" s="24" t="s">
        <v>23</v>
      </c>
      <c r="F106" s="71">
        <f t="shared" si="2"/>
        <v>17.245098039215687</v>
      </c>
      <c r="G106" s="25">
        <v>17.59</v>
      </c>
      <c r="H106" s="25">
        <f t="shared" si="3"/>
        <v>386.98</v>
      </c>
      <c r="I106">
        <v>1.02</v>
      </c>
    </row>
    <row r="107" spans="1:9" ht="12.75">
      <c r="A107" s="22"/>
      <c r="B107" s="73" t="s">
        <v>25</v>
      </c>
      <c r="C107" s="74"/>
      <c r="D107" s="23">
        <v>8</v>
      </c>
      <c r="E107" s="24" t="s">
        <v>23</v>
      </c>
      <c r="F107" s="71">
        <f t="shared" si="2"/>
        <v>17.245098039215687</v>
      </c>
      <c r="G107" s="25">
        <v>17.59</v>
      </c>
      <c r="H107" s="25">
        <f t="shared" si="3"/>
        <v>140.72</v>
      </c>
      <c r="I107">
        <v>1.02</v>
      </c>
    </row>
    <row r="108" spans="1:9" ht="12.75">
      <c r="A108" s="22"/>
      <c r="B108" s="73" t="s">
        <v>26</v>
      </c>
      <c r="C108" s="74"/>
      <c r="D108" s="23">
        <v>20</v>
      </c>
      <c r="E108" s="24" t="s">
        <v>23</v>
      </c>
      <c r="F108" s="71">
        <f t="shared" si="2"/>
        <v>17.245098039215687</v>
      </c>
      <c r="G108" s="25">
        <v>17.59</v>
      </c>
      <c r="H108" s="25">
        <f>G108*D108</f>
        <v>351.8</v>
      </c>
      <c r="I108">
        <v>1.02</v>
      </c>
    </row>
    <row r="109" spans="1:9" ht="12.75">
      <c r="A109" s="22"/>
      <c r="B109" s="73" t="s">
        <v>27</v>
      </c>
      <c r="C109" s="74"/>
      <c r="D109" s="23">
        <v>14</v>
      </c>
      <c r="E109" s="24" t="s">
        <v>23</v>
      </c>
      <c r="F109" s="71">
        <f t="shared" si="2"/>
        <v>26.715686274509803</v>
      </c>
      <c r="G109" s="25">
        <v>27.25</v>
      </c>
      <c r="H109" s="25">
        <f t="shared" si="3"/>
        <v>381.5</v>
      </c>
      <c r="I109">
        <v>1.02</v>
      </c>
    </row>
    <row r="110" spans="1:9" ht="12.75">
      <c r="A110" s="22"/>
      <c r="B110" s="73" t="s">
        <v>28</v>
      </c>
      <c r="C110" s="74"/>
      <c r="D110" s="23">
        <v>14</v>
      </c>
      <c r="E110" s="24" t="s">
        <v>23</v>
      </c>
      <c r="F110" s="71">
        <f t="shared" si="2"/>
        <v>30.049019607843135</v>
      </c>
      <c r="G110" s="25">
        <v>30.65</v>
      </c>
      <c r="H110" s="25">
        <f t="shared" si="3"/>
        <v>429.09999999999997</v>
      </c>
      <c r="I110">
        <v>1.02</v>
      </c>
    </row>
    <row r="111" spans="1:9" ht="12.75">
      <c r="A111" s="22"/>
      <c r="B111" s="73" t="s">
        <v>29</v>
      </c>
      <c r="C111" s="74"/>
      <c r="D111" s="23">
        <v>7</v>
      </c>
      <c r="E111" s="24" t="s">
        <v>30</v>
      </c>
      <c r="F111" s="71">
        <f aca="true" t="shared" si="4" ref="F111:F158">G111/I111</f>
        <v>36.71568627450981</v>
      </c>
      <c r="G111" s="25">
        <v>37.45</v>
      </c>
      <c r="H111" s="25">
        <f t="shared" si="3"/>
        <v>262.15000000000003</v>
      </c>
      <c r="I111">
        <v>1.02</v>
      </c>
    </row>
    <row r="112" spans="1:9" ht="12.75">
      <c r="A112" s="22"/>
      <c r="B112" s="73" t="s">
        <v>31</v>
      </c>
      <c r="C112" s="74"/>
      <c r="D112" s="23">
        <v>4</v>
      </c>
      <c r="E112" s="24" t="s">
        <v>30</v>
      </c>
      <c r="F112" s="71">
        <f t="shared" si="4"/>
        <v>11.294117647058822</v>
      </c>
      <c r="G112" s="25">
        <v>11.52</v>
      </c>
      <c r="H112" s="25">
        <f t="shared" si="3"/>
        <v>46.08</v>
      </c>
      <c r="I112">
        <v>1.02</v>
      </c>
    </row>
    <row r="113" spans="1:9" ht="12.75">
      <c r="A113" s="22"/>
      <c r="B113" s="73" t="s">
        <v>32</v>
      </c>
      <c r="C113" s="74"/>
      <c r="D113" s="23">
        <v>4</v>
      </c>
      <c r="E113" s="24" t="s">
        <v>30</v>
      </c>
      <c r="F113" s="71">
        <f t="shared" si="4"/>
        <v>11.294117647058822</v>
      </c>
      <c r="G113" s="25">
        <v>11.52</v>
      </c>
      <c r="H113" s="25">
        <f t="shared" si="3"/>
        <v>46.08</v>
      </c>
      <c r="I113">
        <v>1.02</v>
      </c>
    </row>
    <row r="114" spans="1:9" ht="12.75">
      <c r="A114" s="22"/>
      <c r="B114" s="73" t="s">
        <v>33</v>
      </c>
      <c r="C114" s="74"/>
      <c r="D114" s="23">
        <v>4</v>
      </c>
      <c r="E114" s="24" t="s">
        <v>30</v>
      </c>
      <c r="F114" s="71">
        <f t="shared" si="4"/>
        <v>11.294117647058822</v>
      </c>
      <c r="G114" s="25">
        <v>11.52</v>
      </c>
      <c r="H114" s="25">
        <f t="shared" si="3"/>
        <v>46.08</v>
      </c>
      <c r="I114">
        <v>1.02</v>
      </c>
    </row>
    <row r="115" spans="1:9" ht="12.75">
      <c r="A115" s="22"/>
      <c r="B115" s="73" t="s">
        <v>34</v>
      </c>
      <c r="C115" s="74"/>
      <c r="D115" s="23">
        <v>10</v>
      </c>
      <c r="E115" s="24" t="s">
        <v>30</v>
      </c>
      <c r="F115" s="71">
        <f t="shared" si="4"/>
        <v>11.294117647058822</v>
      </c>
      <c r="G115" s="25">
        <v>11.52</v>
      </c>
      <c r="H115" s="25">
        <f t="shared" si="3"/>
        <v>115.19999999999999</v>
      </c>
      <c r="I115">
        <v>1.02</v>
      </c>
    </row>
    <row r="116" spans="1:9" ht="12.75">
      <c r="A116" s="22"/>
      <c r="B116" s="73" t="s">
        <v>35</v>
      </c>
      <c r="C116" s="74"/>
      <c r="D116" s="23">
        <v>6</v>
      </c>
      <c r="E116" s="24" t="s">
        <v>30</v>
      </c>
      <c r="F116" s="71">
        <f t="shared" si="4"/>
        <v>11.294117647058822</v>
      </c>
      <c r="G116" s="25">
        <v>11.52</v>
      </c>
      <c r="H116" s="25">
        <f t="shared" si="3"/>
        <v>69.12</v>
      </c>
      <c r="I116">
        <v>1.02</v>
      </c>
    </row>
    <row r="117" spans="1:9" ht="12.75">
      <c r="A117" s="22"/>
      <c r="B117" s="73" t="s">
        <v>36</v>
      </c>
      <c r="C117" s="74"/>
      <c r="D117" s="23">
        <v>5</v>
      </c>
      <c r="E117" s="24" t="s">
        <v>30</v>
      </c>
      <c r="F117" s="71">
        <f t="shared" si="4"/>
        <v>11.294117647058822</v>
      </c>
      <c r="G117" s="25">
        <v>11.52</v>
      </c>
      <c r="H117" s="25">
        <f t="shared" si="3"/>
        <v>57.599999999999994</v>
      </c>
      <c r="I117">
        <v>1.02</v>
      </c>
    </row>
    <row r="118" spans="1:9" ht="12.75">
      <c r="A118" s="22"/>
      <c r="B118" s="73" t="s">
        <v>37</v>
      </c>
      <c r="C118" s="74"/>
      <c r="D118" s="23">
        <v>2</v>
      </c>
      <c r="E118" s="24" t="s">
        <v>30</v>
      </c>
      <c r="F118" s="71">
        <f t="shared" si="4"/>
        <v>368.4901960784314</v>
      </c>
      <c r="G118" s="25">
        <v>375.86</v>
      </c>
      <c r="H118" s="25">
        <f t="shared" si="3"/>
        <v>751.72</v>
      </c>
      <c r="I118">
        <v>1.02</v>
      </c>
    </row>
    <row r="119" spans="1:9" ht="12.75">
      <c r="A119" s="22"/>
      <c r="B119" s="73" t="s">
        <v>77</v>
      </c>
      <c r="C119" s="74"/>
      <c r="D119" s="23">
        <v>23</v>
      </c>
      <c r="E119" s="24" t="s">
        <v>30</v>
      </c>
      <c r="F119" s="71">
        <f t="shared" si="4"/>
        <v>186.27450980392157</v>
      </c>
      <c r="G119" s="25">
        <v>190</v>
      </c>
      <c r="H119" s="25">
        <f t="shared" si="3"/>
        <v>4370</v>
      </c>
      <c r="I119">
        <v>1.02</v>
      </c>
    </row>
    <row r="120" spans="1:9" ht="12.75">
      <c r="A120" s="22"/>
      <c r="B120" s="73" t="s">
        <v>78</v>
      </c>
      <c r="C120" s="74"/>
      <c r="D120" s="23">
        <v>13</v>
      </c>
      <c r="E120" s="24" t="s">
        <v>30</v>
      </c>
      <c r="F120" s="71">
        <f t="shared" si="4"/>
        <v>237.2549019607843</v>
      </c>
      <c r="G120" s="25">
        <v>242</v>
      </c>
      <c r="H120" s="25">
        <f t="shared" si="3"/>
        <v>3146</v>
      </c>
      <c r="I120">
        <v>1.02</v>
      </c>
    </row>
    <row r="121" spans="1:9" ht="12.75">
      <c r="A121" s="22"/>
      <c r="B121" s="73" t="s">
        <v>38</v>
      </c>
      <c r="C121" s="74"/>
      <c r="D121" s="23">
        <v>920</v>
      </c>
      <c r="E121" s="24" t="s">
        <v>23</v>
      </c>
      <c r="F121" s="71">
        <f t="shared" si="4"/>
        <v>11.76470588235294</v>
      </c>
      <c r="G121" s="25">
        <v>12</v>
      </c>
      <c r="H121" s="25">
        <f t="shared" si="3"/>
        <v>11040</v>
      </c>
      <c r="I121">
        <v>1.02</v>
      </c>
    </row>
    <row r="122" spans="1:9" ht="12.75">
      <c r="A122" s="22"/>
      <c r="B122" s="73" t="s">
        <v>39</v>
      </c>
      <c r="C122" s="74"/>
      <c r="D122" s="23">
        <v>70</v>
      </c>
      <c r="E122" s="24" t="s">
        <v>23</v>
      </c>
      <c r="F122" s="71">
        <f t="shared" si="4"/>
        <v>12.882352941176471</v>
      </c>
      <c r="G122" s="25">
        <v>13.14</v>
      </c>
      <c r="H122" s="25">
        <v>920.03</v>
      </c>
      <c r="I122">
        <v>1.02</v>
      </c>
    </row>
    <row r="123" spans="1:9" ht="12.75">
      <c r="A123" s="22"/>
      <c r="B123" s="73" t="s">
        <v>40</v>
      </c>
      <c r="C123" s="74"/>
      <c r="D123" s="23">
        <v>100</v>
      </c>
      <c r="E123" s="24" t="s">
        <v>23</v>
      </c>
      <c r="F123" s="71">
        <f t="shared" si="4"/>
        <v>14.705882352941176</v>
      </c>
      <c r="G123" s="25">
        <v>15</v>
      </c>
      <c r="H123" s="25">
        <f t="shared" si="3"/>
        <v>1500</v>
      </c>
      <c r="I123">
        <v>1.02</v>
      </c>
    </row>
    <row r="124" spans="1:9" ht="12.75">
      <c r="A124" s="22"/>
      <c r="B124" s="73" t="s">
        <v>41</v>
      </c>
      <c r="C124" s="74"/>
      <c r="D124" s="23">
        <v>1150</v>
      </c>
      <c r="E124" s="24" t="s">
        <v>23</v>
      </c>
      <c r="F124" s="71">
        <f t="shared" si="4"/>
        <v>9.803921568627452</v>
      </c>
      <c r="G124" s="25">
        <v>10</v>
      </c>
      <c r="H124" s="25">
        <f t="shared" si="3"/>
        <v>11500</v>
      </c>
      <c r="I124">
        <v>1.02</v>
      </c>
    </row>
    <row r="125" spans="1:9" ht="12.75">
      <c r="A125" s="22"/>
      <c r="B125" s="73" t="s">
        <v>42</v>
      </c>
      <c r="C125" s="74"/>
      <c r="D125" s="23">
        <v>20</v>
      </c>
      <c r="E125" s="24" t="s">
        <v>23</v>
      </c>
      <c r="F125" s="71">
        <f t="shared" si="4"/>
        <v>17.647058823529413</v>
      </c>
      <c r="G125" s="25">
        <v>18</v>
      </c>
      <c r="H125" s="25">
        <f t="shared" si="3"/>
        <v>360</v>
      </c>
      <c r="I125">
        <v>1.02</v>
      </c>
    </row>
    <row r="126" spans="1:9" ht="12.75">
      <c r="A126" s="22"/>
      <c r="B126" s="73" t="s">
        <v>43</v>
      </c>
      <c r="C126" s="74"/>
      <c r="D126" s="23">
        <v>35</v>
      </c>
      <c r="E126" s="24" t="s">
        <v>23</v>
      </c>
      <c r="F126" s="71">
        <f t="shared" si="4"/>
        <v>9.803921568627452</v>
      </c>
      <c r="G126" s="25">
        <v>10</v>
      </c>
      <c r="H126" s="25">
        <f t="shared" si="3"/>
        <v>350</v>
      </c>
      <c r="I126">
        <v>1.02</v>
      </c>
    </row>
    <row r="127" spans="1:9" ht="12.75">
      <c r="A127" s="22"/>
      <c r="B127" s="73" t="s">
        <v>44</v>
      </c>
      <c r="C127" s="74"/>
      <c r="D127" s="23">
        <v>70</v>
      </c>
      <c r="E127" s="24" t="s">
        <v>23</v>
      </c>
      <c r="F127" s="71">
        <f t="shared" si="4"/>
        <v>9.803921568627452</v>
      </c>
      <c r="G127" s="25">
        <v>10</v>
      </c>
      <c r="H127" s="25">
        <f t="shared" si="3"/>
        <v>700</v>
      </c>
      <c r="I127">
        <v>1.02</v>
      </c>
    </row>
    <row r="128" spans="1:9" ht="12.75">
      <c r="A128" s="22"/>
      <c r="B128" s="73" t="s">
        <v>45</v>
      </c>
      <c r="C128" s="74"/>
      <c r="D128" s="23">
        <v>55</v>
      </c>
      <c r="E128" s="24" t="s">
        <v>23</v>
      </c>
      <c r="F128" s="71">
        <f t="shared" si="4"/>
        <v>11.196078431372548</v>
      </c>
      <c r="G128" s="25">
        <v>11.42</v>
      </c>
      <c r="H128" s="25">
        <f t="shared" si="3"/>
        <v>628.1</v>
      </c>
      <c r="I128">
        <v>1.02</v>
      </c>
    </row>
    <row r="129" spans="1:9" ht="12.75">
      <c r="A129" s="22"/>
      <c r="B129" s="73" t="s">
        <v>46</v>
      </c>
      <c r="C129" s="74"/>
      <c r="D129" s="23">
        <v>10</v>
      </c>
      <c r="E129" s="24" t="s">
        <v>23</v>
      </c>
      <c r="F129" s="71">
        <f t="shared" si="4"/>
        <v>10.784313725490195</v>
      </c>
      <c r="G129" s="25">
        <v>11</v>
      </c>
      <c r="H129" s="25">
        <f t="shared" si="3"/>
        <v>110</v>
      </c>
      <c r="I129">
        <v>1.02</v>
      </c>
    </row>
    <row r="130" spans="1:9" ht="12.75">
      <c r="A130" s="22"/>
      <c r="B130" s="73" t="s">
        <v>47</v>
      </c>
      <c r="C130" s="74"/>
      <c r="D130" s="23">
        <v>15</v>
      </c>
      <c r="E130" s="24" t="s">
        <v>30</v>
      </c>
      <c r="F130" s="71">
        <f t="shared" si="4"/>
        <v>72.54901960784314</v>
      </c>
      <c r="G130" s="25">
        <v>74</v>
      </c>
      <c r="H130" s="25">
        <f t="shared" si="3"/>
        <v>1110</v>
      </c>
      <c r="I130">
        <v>1.02</v>
      </c>
    </row>
    <row r="131" spans="1:9" ht="25.5" customHeight="1">
      <c r="A131" s="22"/>
      <c r="B131" s="73" t="s">
        <v>48</v>
      </c>
      <c r="C131" s="74"/>
      <c r="D131" s="23">
        <v>3</v>
      </c>
      <c r="E131" s="24" t="s">
        <v>30</v>
      </c>
      <c r="F131" s="71">
        <f t="shared" si="4"/>
        <v>73.43137254901961</v>
      </c>
      <c r="G131" s="25">
        <v>74.9</v>
      </c>
      <c r="H131" s="25">
        <f t="shared" si="3"/>
        <v>224.70000000000002</v>
      </c>
      <c r="I131">
        <v>1.02</v>
      </c>
    </row>
    <row r="132" spans="1:9" ht="12.75">
      <c r="A132" s="22"/>
      <c r="B132" s="73" t="s">
        <v>49</v>
      </c>
      <c r="C132" s="74"/>
      <c r="D132" s="23">
        <v>9</v>
      </c>
      <c r="E132" s="24" t="s">
        <v>30</v>
      </c>
      <c r="F132" s="71">
        <f t="shared" si="4"/>
        <v>80.3921568627451</v>
      </c>
      <c r="G132" s="25">
        <v>82</v>
      </c>
      <c r="H132" s="25">
        <f t="shared" si="3"/>
        <v>738</v>
      </c>
      <c r="I132">
        <v>1.02</v>
      </c>
    </row>
    <row r="133" spans="1:9" ht="12.75">
      <c r="A133" s="22"/>
      <c r="B133" s="73" t="s">
        <v>50</v>
      </c>
      <c r="C133" s="74"/>
      <c r="D133" s="23">
        <v>8</v>
      </c>
      <c r="E133" s="24" t="s">
        <v>30</v>
      </c>
      <c r="F133" s="71">
        <f t="shared" si="4"/>
        <v>80.3921568627451</v>
      </c>
      <c r="G133" s="25">
        <v>82</v>
      </c>
      <c r="H133" s="25">
        <f t="shared" si="3"/>
        <v>656</v>
      </c>
      <c r="I133">
        <v>1.02</v>
      </c>
    </row>
    <row r="134" spans="1:9" ht="12.75">
      <c r="A134" s="22"/>
      <c r="B134" s="73" t="s">
        <v>51</v>
      </c>
      <c r="C134" s="74"/>
      <c r="D134" s="23">
        <v>25</v>
      </c>
      <c r="E134" s="24" t="s">
        <v>30</v>
      </c>
      <c r="F134" s="71">
        <f t="shared" si="4"/>
        <v>54.90196078431372</v>
      </c>
      <c r="G134" s="25">
        <v>56</v>
      </c>
      <c r="H134" s="25">
        <f t="shared" si="3"/>
        <v>1400</v>
      </c>
      <c r="I134">
        <v>1.02</v>
      </c>
    </row>
    <row r="135" spans="1:9" ht="12.75">
      <c r="A135" s="22"/>
      <c r="B135" s="73" t="s">
        <v>52</v>
      </c>
      <c r="C135" s="74"/>
      <c r="D135" s="23">
        <v>67</v>
      </c>
      <c r="E135" s="24" t="s">
        <v>30</v>
      </c>
      <c r="F135" s="71">
        <f t="shared" si="4"/>
        <v>61.76470588235294</v>
      </c>
      <c r="G135" s="25">
        <v>63</v>
      </c>
      <c r="H135" s="25">
        <f t="shared" si="3"/>
        <v>4221</v>
      </c>
      <c r="I135">
        <v>1.02</v>
      </c>
    </row>
    <row r="136" spans="1:9" ht="38.25" customHeight="1">
      <c r="A136" s="22"/>
      <c r="B136" s="73" t="s">
        <v>53</v>
      </c>
      <c r="C136" s="74"/>
      <c r="D136" s="23">
        <v>2</v>
      </c>
      <c r="E136" s="24" t="s">
        <v>30</v>
      </c>
      <c r="F136" s="71">
        <f t="shared" si="4"/>
        <v>60.78431372549019</v>
      </c>
      <c r="G136" s="25">
        <v>62</v>
      </c>
      <c r="H136" s="25">
        <f t="shared" si="3"/>
        <v>124</v>
      </c>
      <c r="I136">
        <v>1.02</v>
      </c>
    </row>
    <row r="137" spans="1:9" ht="38.25" customHeight="1">
      <c r="A137" s="22"/>
      <c r="B137" s="73" t="s">
        <v>54</v>
      </c>
      <c r="C137" s="74"/>
      <c r="D137" s="23">
        <v>18</v>
      </c>
      <c r="E137" s="24" t="s">
        <v>30</v>
      </c>
      <c r="F137" s="71">
        <f t="shared" si="4"/>
        <v>69.6078431372549</v>
      </c>
      <c r="G137" s="25">
        <v>71</v>
      </c>
      <c r="H137" s="25">
        <f t="shared" si="3"/>
        <v>1278</v>
      </c>
      <c r="I137">
        <v>1.02</v>
      </c>
    </row>
    <row r="138" spans="1:9" ht="12.75">
      <c r="A138" s="22"/>
      <c r="B138" s="73" t="s">
        <v>55</v>
      </c>
      <c r="C138" s="74"/>
      <c r="D138" s="23">
        <v>147</v>
      </c>
      <c r="E138" s="24" t="s">
        <v>30</v>
      </c>
      <c r="F138" s="71">
        <f t="shared" si="4"/>
        <v>24.509803921568626</v>
      </c>
      <c r="G138" s="25">
        <v>25</v>
      </c>
      <c r="H138" s="25">
        <f t="shared" si="3"/>
        <v>3675</v>
      </c>
      <c r="I138">
        <v>1.02</v>
      </c>
    </row>
    <row r="139" spans="1:9" ht="12.75">
      <c r="A139" s="22"/>
      <c r="B139" s="73" t="s">
        <v>56</v>
      </c>
      <c r="C139" s="74"/>
      <c r="D139" s="23">
        <v>10</v>
      </c>
      <c r="E139" s="24" t="s">
        <v>30</v>
      </c>
      <c r="F139" s="71">
        <f t="shared" si="4"/>
        <v>24.509803921568626</v>
      </c>
      <c r="G139" s="25">
        <v>25</v>
      </c>
      <c r="H139" s="25">
        <f t="shared" si="3"/>
        <v>250</v>
      </c>
      <c r="I139">
        <v>1.02</v>
      </c>
    </row>
    <row r="140" spans="1:9" ht="25.5" customHeight="1">
      <c r="A140" s="22"/>
      <c r="B140" s="73" t="s">
        <v>57</v>
      </c>
      <c r="C140" s="74"/>
      <c r="D140" s="23">
        <v>5</v>
      </c>
      <c r="E140" s="24" t="s">
        <v>30</v>
      </c>
      <c r="F140" s="71">
        <f t="shared" si="4"/>
        <v>35.294117647058826</v>
      </c>
      <c r="G140" s="25">
        <v>36</v>
      </c>
      <c r="H140" s="25">
        <f t="shared" si="3"/>
        <v>180</v>
      </c>
      <c r="I140">
        <v>1.02</v>
      </c>
    </row>
    <row r="141" spans="1:9" ht="12.75">
      <c r="A141" s="22"/>
      <c r="B141" s="73" t="s">
        <v>79</v>
      </c>
      <c r="C141" s="74"/>
      <c r="D141" s="23">
        <v>1</v>
      </c>
      <c r="E141" s="24" t="s">
        <v>30</v>
      </c>
      <c r="F141" s="71">
        <f t="shared" si="4"/>
        <v>1764.7058823529412</v>
      </c>
      <c r="G141" s="25">
        <v>1800</v>
      </c>
      <c r="H141" s="25">
        <f t="shared" si="3"/>
        <v>1800</v>
      </c>
      <c r="I141">
        <v>1.02</v>
      </c>
    </row>
    <row r="142" spans="1:9" ht="12.75">
      <c r="A142" s="22"/>
      <c r="B142" s="73" t="s">
        <v>80</v>
      </c>
      <c r="C142" s="74"/>
      <c r="D142" s="23">
        <v>1</v>
      </c>
      <c r="E142" s="24" t="s">
        <v>30</v>
      </c>
      <c r="F142" s="71">
        <f t="shared" si="4"/>
        <v>1549.0196078431372</v>
      </c>
      <c r="G142" s="25">
        <v>1580</v>
      </c>
      <c r="H142" s="25">
        <f t="shared" si="3"/>
        <v>1580</v>
      </c>
      <c r="I142">
        <v>1.02</v>
      </c>
    </row>
    <row r="143" spans="1:9" ht="12.75">
      <c r="A143" s="22"/>
      <c r="B143" s="73" t="s">
        <v>60</v>
      </c>
      <c r="C143" s="74"/>
      <c r="D143" s="23">
        <v>45</v>
      </c>
      <c r="E143" s="24" t="s">
        <v>30</v>
      </c>
      <c r="F143" s="71">
        <f t="shared" si="4"/>
        <v>212.7450980392157</v>
      </c>
      <c r="G143" s="25">
        <v>217</v>
      </c>
      <c r="H143" s="25">
        <f>G143*D143</f>
        <v>9765</v>
      </c>
      <c r="I143">
        <v>1.02</v>
      </c>
    </row>
    <row r="144" spans="1:9" ht="12.75">
      <c r="A144" s="22"/>
      <c r="B144" s="73" t="s">
        <v>61</v>
      </c>
      <c r="C144" s="74"/>
      <c r="D144" s="23">
        <v>8</v>
      </c>
      <c r="E144" s="24" t="s">
        <v>30</v>
      </c>
      <c r="F144" s="71">
        <f t="shared" si="4"/>
        <v>212.7450980392157</v>
      </c>
      <c r="G144" s="25">
        <v>217</v>
      </c>
      <c r="H144" s="25">
        <f t="shared" si="3"/>
        <v>1736</v>
      </c>
      <c r="I144">
        <v>1.02</v>
      </c>
    </row>
    <row r="145" spans="1:9" ht="12.75">
      <c r="A145" s="22"/>
      <c r="B145" s="73" t="s">
        <v>62</v>
      </c>
      <c r="C145" s="74"/>
      <c r="D145" s="23">
        <v>5</v>
      </c>
      <c r="E145" s="24" t="s">
        <v>30</v>
      </c>
      <c r="F145" s="71">
        <f t="shared" si="4"/>
        <v>212.7450980392157</v>
      </c>
      <c r="G145" s="25">
        <v>217</v>
      </c>
      <c r="H145" s="25">
        <f t="shared" si="3"/>
        <v>1085</v>
      </c>
      <c r="I145">
        <v>1.02</v>
      </c>
    </row>
    <row r="146" spans="1:9" ht="12.75">
      <c r="A146" s="22"/>
      <c r="B146" s="73" t="s">
        <v>63</v>
      </c>
      <c r="C146" s="74"/>
      <c r="D146" s="23">
        <v>5</v>
      </c>
      <c r="E146" s="24" t="s">
        <v>30</v>
      </c>
      <c r="F146" s="71">
        <f t="shared" si="4"/>
        <v>212.7450980392157</v>
      </c>
      <c r="G146" s="25">
        <v>217</v>
      </c>
      <c r="H146" s="25">
        <f t="shared" si="3"/>
        <v>1085</v>
      </c>
      <c r="I146">
        <v>1.02</v>
      </c>
    </row>
    <row r="147" spans="1:9" ht="12.75">
      <c r="A147" s="22"/>
      <c r="B147" s="73" t="s">
        <v>64</v>
      </c>
      <c r="C147" s="74"/>
      <c r="D147" s="23">
        <v>3</v>
      </c>
      <c r="E147" s="24" t="s">
        <v>30</v>
      </c>
      <c r="F147" s="71">
        <f t="shared" si="4"/>
        <v>212.7450980392157</v>
      </c>
      <c r="G147" s="25">
        <v>217</v>
      </c>
      <c r="H147" s="25">
        <f t="shared" si="3"/>
        <v>651</v>
      </c>
      <c r="I147">
        <v>1.02</v>
      </c>
    </row>
    <row r="148" spans="1:9" ht="12.75">
      <c r="A148" s="22"/>
      <c r="B148" s="73" t="s">
        <v>65</v>
      </c>
      <c r="C148" s="74"/>
      <c r="D148" s="23">
        <v>3</v>
      </c>
      <c r="E148" s="24" t="s">
        <v>30</v>
      </c>
      <c r="F148" s="71">
        <f t="shared" si="4"/>
        <v>212.7450980392157</v>
      </c>
      <c r="G148" s="25">
        <v>217</v>
      </c>
      <c r="H148" s="25">
        <f t="shared" si="3"/>
        <v>651</v>
      </c>
      <c r="I148">
        <v>1.02</v>
      </c>
    </row>
    <row r="149" spans="1:9" ht="12.75">
      <c r="A149" s="22"/>
      <c r="B149" s="73" t="s">
        <v>66</v>
      </c>
      <c r="C149" s="74"/>
      <c r="D149" s="23">
        <v>1</v>
      </c>
      <c r="E149" s="24" t="s">
        <v>30</v>
      </c>
      <c r="F149" s="71">
        <f t="shared" si="4"/>
        <v>207.84313725490196</v>
      </c>
      <c r="G149" s="25">
        <v>212</v>
      </c>
      <c r="H149" s="25">
        <f t="shared" si="3"/>
        <v>212</v>
      </c>
      <c r="I149">
        <v>1.02</v>
      </c>
    </row>
    <row r="150" spans="1:9" ht="12.75">
      <c r="A150" s="22"/>
      <c r="B150" s="73" t="s">
        <v>67</v>
      </c>
      <c r="C150" s="74"/>
      <c r="D150" s="23">
        <v>26</v>
      </c>
      <c r="E150" s="24" t="s">
        <v>30</v>
      </c>
      <c r="F150" s="71">
        <f t="shared" si="4"/>
        <v>207.84313725490196</v>
      </c>
      <c r="G150" s="25">
        <v>212</v>
      </c>
      <c r="H150" s="25">
        <f t="shared" si="3"/>
        <v>5512</v>
      </c>
      <c r="I150">
        <v>1.02</v>
      </c>
    </row>
    <row r="151" spans="1:9" ht="12.75">
      <c r="A151" s="22"/>
      <c r="B151" s="73" t="s">
        <v>68</v>
      </c>
      <c r="C151" s="74"/>
      <c r="D151" s="23">
        <v>98</v>
      </c>
      <c r="E151" s="24" t="s">
        <v>30</v>
      </c>
      <c r="F151" s="71">
        <f t="shared" si="4"/>
        <v>2.3529411764705883</v>
      </c>
      <c r="G151" s="25">
        <v>2.4</v>
      </c>
      <c r="H151" s="25">
        <f t="shared" si="3"/>
        <v>235.2</v>
      </c>
      <c r="I151">
        <v>1.02</v>
      </c>
    </row>
    <row r="152" spans="1:9" ht="12.75">
      <c r="A152" s="22"/>
      <c r="B152" s="73" t="s">
        <v>69</v>
      </c>
      <c r="C152" s="74"/>
      <c r="D152" s="23">
        <v>1</v>
      </c>
      <c r="E152" s="24" t="s">
        <v>30</v>
      </c>
      <c r="F152" s="71">
        <f t="shared" si="4"/>
        <v>125.49019607843137</v>
      </c>
      <c r="G152" s="25">
        <v>128</v>
      </c>
      <c r="H152" s="25">
        <f t="shared" si="3"/>
        <v>128</v>
      </c>
      <c r="I152">
        <v>1.02</v>
      </c>
    </row>
    <row r="153" spans="1:9" ht="12.75">
      <c r="A153" s="22"/>
      <c r="B153" s="73" t="s">
        <v>70</v>
      </c>
      <c r="C153" s="74"/>
      <c r="D153" s="23">
        <v>2</v>
      </c>
      <c r="E153" s="24" t="s">
        <v>30</v>
      </c>
      <c r="F153" s="71">
        <f t="shared" si="4"/>
        <v>48.03921568627451</v>
      </c>
      <c r="G153" s="25">
        <v>49</v>
      </c>
      <c r="H153" s="25">
        <f t="shared" si="3"/>
        <v>98</v>
      </c>
      <c r="I153">
        <v>1.02</v>
      </c>
    </row>
    <row r="154" spans="1:9" ht="12.75">
      <c r="A154" s="22"/>
      <c r="B154" s="73" t="s">
        <v>71</v>
      </c>
      <c r="C154" s="74"/>
      <c r="D154" s="23">
        <v>3</v>
      </c>
      <c r="E154" s="24" t="s">
        <v>30</v>
      </c>
      <c r="F154" s="71">
        <f t="shared" si="4"/>
        <v>48.03921568627451</v>
      </c>
      <c r="G154" s="25">
        <v>49</v>
      </c>
      <c r="H154" s="25">
        <f t="shared" si="3"/>
        <v>147</v>
      </c>
      <c r="I154">
        <v>1.02</v>
      </c>
    </row>
    <row r="155" spans="1:9" ht="12.75">
      <c r="A155" s="22"/>
      <c r="B155" s="73" t="s">
        <v>81</v>
      </c>
      <c r="C155" s="74"/>
      <c r="D155" s="23">
        <v>6</v>
      </c>
      <c r="E155" s="24" t="s">
        <v>30</v>
      </c>
      <c r="F155" s="71">
        <f t="shared" si="4"/>
        <v>339.2156862745098</v>
      </c>
      <c r="G155" s="25">
        <v>346</v>
      </c>
      <c r="H155" s="25">
        <f t="shared" si="3"/>
        <v>2076</v>
      </c>
      <c r="I155">
        <v>1.02</v>
      </c>
    </row>
    <row r="156" spans="1:9" ht="12.75">
      <c r="A156" s="22"/>
      <c r="B156" s="73" t="s">
        <v>82</v>
      </c>
      <c r="C156" s="74"/>
      <c r="D156" s="23">
        <v>2</v>
      </c>
      <c r="E156" s="24" t="s">
        <v>30</v>
      </c>
      <c r="F156" s="71">
        <f t="shared" si="4"/>
        <v>514.7058823529412</v>
      </c>
      <c r="G156" s="25">
        <v>525</v>
      </c>
      <c r="H156" s="25">
        <f t="shared" si="3"/>
        <v>1050</v>
      </c>
      <c r="I156">
        <v>1.02</v>
      </c>
    </row>
    <row r="157" spans="1:9" ht="12.75">
      <c r="A157" s="22"/>
      <c r="B157" s="73" t="s">
        <v>83</v>
      </c>
      <c r="C157" s="74"/>
      <c r="D157" s="23">
        <v>3</v>
      </c>
      <c r="E157" s="24" t="s">
        <v>30</v>
      </c>
      <c r="F157" s="71">
        <f t="shared" si="4"/>
        <v>317.18627450980387</v>
      </c>
      <c r="G157" s="25">
        <v>323.53</v>
      </c>
      <c r="H157" s="25">
        <f t="shared" si="3"/>
        <v>970.5899999999999</v>
      </c>
      <c r="I157">
        <v>1.02</v>
      </c>
    </row>
    <row r="158" spans="1:9" ht="12.75">
      <c r="A158" s="22"/>
      <c r="B158" s="73" t="s">
        <v>84</v>
      </c>
      <c r="C158" s="74"/>
      <c r="D158" s="23">
        <v>1</v>
      </c>
      <c r="E158" s="24" t="s">
        <v>73</v>
      </c>
      <c r="F158" s="71">
        <f t="shared" si="4"/>
        <v>4019.607843137255</v>
      </c>
      <c r="G158" s="25">
        <v>4100</v>
      </c>
      <c r="H158" s="25">
        <f t="shared" si="3"/>
        <v>4100</v>
      </c>
      <c r="I158">
        <v>1.02</v>
      </c>
    </row>
    <row r="159" spans="1:11" ht="15.75">
      <c r="A159" s="36"/>
      <c r="B159" s="37"/>
      <c r="C159" s="38" t="s">
        <v>75</v>
      </c>
      <c r="D159" s="37"/>
      <c r="E159" s="37"/>
      <c r="F159" s="37"/>
      <c r="G159" s="37"/>
      <c r="H159" s="69">
        <f>SUM(H104:H158)</f>
        <v>148622.25000000003</v>
      </c>
      <c r="K159" s="72"/>
    </row>
    <row r="160" spans="1:11" ht="12.75">
      <c r="A160" s="26" t="s">
        <v>6</v>
      </c>
      <c r="B160" s="75" t="s">
        <v>7</v>
      </c>
      <c r="C160" s="75"/>
      <c r="D160" s="26" t="s">
        <v>8</v>
      </c>
      <c r="E160" s="26" t="s">
        <v>9</v>
      </c>
      <c r="F160" s="26"/>
      <c r="G160" s="27" t="s">
        <v>10</v>
      </c>
      <c r="H160" s="27" t="s">
        <v>0</v>
      </c>
      <c r="K160" s="72"/>
    </row>
    <row r="161" spans="1:11" ht="38.25" customHeight="1">
      <c r="A161" s="22"/>
      <c r="B161" s="73" t="s">
        <v>85</v>
      </c>
      <c r="C161" s="74"/>
      <c r="D161" s="23">
        <v>1</v>
      </c>
      <c r="E161" s="24" t="s">
        <v>73</v>
      </c>
      <c r="F161" s="71">
        <f>G161/I161</f>
        <v>4425.580952380952</v>
      </c>
      <c r="G161" s="25">
        <v>4646.86</v>
      </c>
      <c r="H161" s="25">
        <f>G161*D161</f>
        <v>4646.86</v>
      </c>
      <c r="I161">
        <v>1.05</v>
      </c>
      <c r="K161" s="72"/>
    </row>
    <row r="162" spans="1:9" ht="12.75">
      <c r="A162" s="22"/>
      <c r="B162" s="73" t="s">
        <v>86</v>
      </c>
      <c r="C162" s="74"/>
      <c r="D162" s="23">
        <v>1</v>
      </c>
      <c r="E162" s="24" t="s">
        <v>73</v>
      </c>
      <c r="F162" s="71">
        <f>G162/I162</f>
        <v>3376.8666666666663</v>
      </c>
      <c r="G162" s="25">
        <v>3545.71</v>
      </c>
      <c r="H162" s="25">
        <f>G162*D162</f>
        <v>3545.71</v>
      </c>
      <c r="I162">
        <v>1.05</v>
      </c>
    </row>
    <row r="163" spans="1:9" ht="12.75">
      <c r="A163" s="22"/>
      <c r="B163" s="73" t="s">
        <v>72</v>
      </c>
      <c r="C163" s="74"/>
      <c r="D163" s="23">
        <v>1</v>
      </c>
      <c r="E163" s="24" t="s">
        <v>73</v>
      </c>
      <c r="F163" s="71">
        <f>G163/I163</f>
        <v>4422.676190476191</v>
      </c>
      <c r="G163" s="25">
        <v>4643.81</v>
      </c>
      <c r="H163" s="25">
        <f>G163*D163</f>
        <v>4643.81</v>
      </c>
      <c r="I163">
        <v>1.05</v>
      </c>
    </row>
    <row r="164" spans="1:9" ht="25.5" customHeight="1">
      <c r="A164" s="22"/>
      <c r="B164" s="73" t="s">
        <v>74</v>
      </c>
      <c r="C164" s="74"/>
      <c r="D164" s="23">
        <v>2</v>
      </c>
      <c r="E164" s="24" t="s">
        <v>30</v>
      </c>
      <c r="F164" s="71">
        <f>G164/I164</f>
        <v>2382.7619047619046</v>
      </c>
      <c r="G164" s="25">
        <v>2501.9</v>
      </c>
      <c r="H164" s="25">
        <f>G164*D164</f>
        <v>5003.8</v>
      </c>
      <c r="I164">
        <v>1.05</v>
      </c>
    </row>
    <row r="165" spans="1:11" ht="15">
      <c r="A165" s="40"/>
      <c r="B165" s="41"/>
      <c r="C165" s="42" t="s">
        <v>0</v>
      </c>
      <c r="D165" s="43"/>
      <c r="E165" s="43"/>
      <c r="F165" s="43"/>
      <c r="G165" s="43"/>
      <c r="H165" s="44">
        <f>SUM(H159,H161,H162,H163,H164,H100)</f>
        <v>321385.59959999996</v>
      </c>
      <c r="K165" s="72"/>
    </row>
    <row r="166" spans="1:8" ht="15">
      <c r="A166" s="63"/>
      <c r="B166" s="64"/>
      <c r="C166" s="6"/>
      <c r="D166" s="65"/>
      <c r="E166" s="65"/>
      <c r="F166" s="65"/>
      <c r="G166" s="66"/>
      <c r="H166" s="13"/>
    </row>
    <row r="167" ht="12.75">
      <c r="B167" s="21"/>
    </row>
    <row r="168" spans="1:8" ht="12.75">
      <c r="A168" s="46"/>
      <c r="B168" s="45"/>
      <c r="C168" s="45"/>
      <c r="D168" s="46"/>
      <c r="E168" s="46"/>
      <c r="F168" s="46"/>
      <c r="G168" s="46"/>
      <c r="H168" s="46"/>
    </row>
  </sheetData>
  <sheetProtection/>
  <mergeCells count="117">
    <mergeCell ref="B56:C56"/>
    <mergeCell ref="B57:C57"/>
    <mergeCell ref="B58:C58"/>
    <mergeCell ref="B50:C50"/>
    <mergeCell ref="B51:C51"/>
    <mergeCell ref="B52:C52"/>
    <mergeCell ref="B53:C53"/>
    <mergeCell ref="A3:H3"/>
    <mergeCell ref="A10:H10"/>
    <mergeCell ref="A43:H43"/>
    <mergeCell ref="A44:H44"/>
    <mergeCell ref="B54:C54"/>
    <mergeCell ref="B55:C55"/>
    <mergeCell ref="A5:H5"/>
    <mergeCell ref="B49:C49"/>
    <mergeCell ref="B59:C59"/>
    <mergeCell ref="B60:C60"/>
    <mergeCell ref="B61:C61"/>
    <mergeCell ref="B62:C62"/>
    <mergeCell ref="B63:C63"/>
    <mergeCell ref="B64:C64"/>
    <mergeCell ref="B75:C75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83:C83"/>
    <mergeCell ref="B84:C84"/>
    <mergeCell ref="B85:C85"/>
    <mergeCell ref="B86:C86"/>
    <mergeCell ref="B89:C89"/>
    <mergeCell ref="B90:C90"/>
    <mergeCell ref="B91:C91"/>
    <mergeCell ref="B92:C92"/>
    <mergeCell ref="B93:C93"/>
    <mergeCell ref="B94:C94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97:C97"/>
    <mergeCell ref="B98:C98"/>
    <mergeCell ref="B99:C99"/>
    <mergeCell ref="B103:C103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6:C146"/>
    <mergeCell ref="B147:C147"/>
    <mergeCell ref="B134:C134"/>
    <mergeCell ref="B135:C135"/>
    <mergeCell ref="B136:C136"/>
    <mergeCell ref="B137:C137"/>
    <mergeCell ref="B140:C140"/>
    <mergeCell ref="B141:C141"/>
    <mergeCell ref="B142:C142"/>
    <mergeCell ref="B143:C143"/>
    <mergeCell ref="B144:C144"/>
    <mergeCell ref="B145:C145"/>
    <mergeCell ref="B163:C163"/>
    <mergeCell ref="B164:C164"/>
    <mergeCell ref="B153:C153"/>
    <mergeCell ref="B154:C154"/>
    <mergeCell ref="B155:C155"/>
    <mergeCell ref="B156:C156"/>
    <mergeCell ref="B157:C157"/>
    <mergeCell ref="B160:C160"/>
    <mergeCell ref="B158:C158"/>
    <mergeCell ref="B152:C152"/>
    <mergeCell ref="B161:C161"/>
    <mergeCell ref="B162:C162"/>
    <mergeCell ref="B148:C148"/>
    <mergeCell ref="B149:C149"/>
    <mergeCell ref="B150:C150"/>
    <mergeCell ref="B151:C151"/>
  </mergeCells>
  <printOptions horizontalCentered="1"/>
  <pageMargins left="0.3937007874015748" right="0.4724409448818898" top="0.4724409448818898" bottom="0.5118110236220472" header="0.2755905511811024" footer="0.2755905511811024"/>
  <pageSetup horizontalDpi="600" verticalDpi="600" orientation="portrait" paperSize="9" scale="97" r:id="rId1"/>
  <headerFooter alignWithMargins="0">
    <oddFooter>&amp;CSPECIFIKACE DODÁVKY - &amp;P/&amp;N</oddFooter>
  </headerFooter>
  <rowBreaks count="1" manualBreakCount="1">
    <brk id="4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cols>
    <col min="9" max="9" width="11.375" style="0" bestFit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ivetak</dc:creator>
  <cp:keywords/>
  <dc:description/>
  <cp:lastModifiedBy>Komlóová Lidmila (UL)</cp:lastModifiedBy>
  <cp:lastPrinted>2014-05-12T06:00:29Z</cp:lastPrinted>
  <dcterms:created xsi:type="dcterms:W3CDTF">2001-05-14T05:19:07Z</dcterms:created>
  <dcterms:modified xsi:type="dcterms:W3CDTF">2014-07-01T10:47:39Z</dcterms:modified>
  <cp:category/>
  <cp:version/>
  <cp:contentType/>
  <cp:contentStatus/>
</cp:coreProperties>
</file>