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" yWindow="-12" windowWidth="19260" windowHeight="5952" activeTab="1"/>
  </bookViews>
  <sheets>
    <sheet name="Kryci list" sheetId="1" r:id="rId1"/>
    <sheet name="Rekapitulace" sheetId="2" r:id="rId2"/>
    <sheet name="Zakazka" sheetId="3" r:id="rId3"/>
  </sheets>
  <definedNames>
    <definedName name="__CENA__">Zakazka!$P$6:$P$666</definedName>
    <definedName name="__MAIN__">Zakazka!$F$1:$DE$267</definedName>
    <definedName name="__MAIN2__" localSheetId="1">Rekapitulace!$B$1:$H$64</definedName>
    <definedName name="__MAIN2__">#REF!</definedName>
    <definedName name="__MAIN3__">'Kryci list'!$A$2:$C$19</definedName>
    <definedName name="__SAZBA__">Zakazka!$U$6:$U$666</definedName>
    <definedName name="__T0__">Zakazka!$F$5:$AC$267</definedName>
    <definedName name="__T1__">Zakazka!$F$6:$AC$15</definedName>
    <definedName name="__T2__">Zakazka!$F$7:$DE$7</definedName>
    <definedName name="__T3__">Zakazka!#REF!</definedName>
    <definedName name="__TE0__">'Kryci list'!$A$4:$H$14</definedName>
    <definedName name="__TE1__">'Kryci list'!#REF!</definedName>
    <definedName name="__TE2__">'Kryci list'!$A$19:$B$19</definedName>
    <definedName name="__TR0__" localSheetId="1">Rekapitulace!$B$5:$F$6</definedName>
    <definedName name="__TR0__">#REF!</definedName>
    <definedName name="__TR1__" localSheetId="1">Rekapitulace!$B$6:$F$6</definedName>
    <definedName name="__TR1__">#REF!</definedName>
    <definedName name="_xlnm.Print_Titles" localSheetId="1">Rekapitulace!$3:$4</definedName>
    <definedName name="_xlnm.Print_Titles" localSheetId="2">Zakazka!$3:$4</definedName>
  </definedNames>
  <calcPr calcId="125725" fullCalcOnLoad="1"/>
</workbook>
</file>

<file path=xl/calcChain.xml><?xml version="1.0" encoding="utf-8"?>
<calcChain xmlns="http://schemas.openxmlformats.org/spreadsheetml/2006/main">
  <c r="A2" i="2" a="1"/>
  <c r="A2" s="1"/>
  <c r="B2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D63"/>
  <c r="N7" i="3"/>
  <c r="R7" s="1"/>
  <c r="R6" s="1"/>
  <c r="N8"/>
  <c r="P8"/>
  <c r="V8" s="1"/>
  <c r="R8"/>
  <c r="T8"/>
  <c r="N9"/>
  <c r="R9" s="1"/>
  <c r="T9"/>
  <c r="N10"/>
  <c r="P10"/>
  <c r="V10" s="1"/>
  <c r="R10"/>
  <c r="T10"/>
  <c r="N11"/>
  <c r="R11" s="1"/>
  <c r="N12"/>
  <c r="P12"/>
  <c r="V12" s="1"/>
  <c r="R12"/>
  <c r="T12"/>
  <c r="N13"/>
  <c r="R13" s="1"/>
  <c r="T13"/>
  <c r="N14"/>
  <c r="P14"/>
  <c r="V14" s="1"/>
  <c r="R14"/>
  <c r="T14"/>
  <c r="N17"/>
  <c r="P17" s="1"/>
  <c r="V17" s="1"/>
  <c r="N18"/>
  <c r="T18" s="1"/>
  <c r="N19"/>
  <c r="P19" s="1"/>
  <c r="R19"/>
  <c r="T19"/>
  <c r="V19"/>
  <c r="N20"/>
  <c r="T20" s="1"/>
  <c r="P20"/>
  <c r="R20"/>
  <c r="V20"/>
  <c r="N21"/>
  <c r="P21" s="1"/>
  <c r="V21" s="1"/>
  <c r="T21"/>
  <c r="N22"/>
  <c r="T22" s="1"/>
  <c r="R22"/>
  <c r="N23"/>
  <c r="P23" s="1"/>
  <c r="V23" s="1"/>
  <c r="R23"/>
  <c r="N24"/>
  <c r="T24" s="1"/>
  <c r="P24"/>
  <c r="N25"/>
  <c r="P25" s="1"/>
  <c r="V25" s="1"/>
  <c r="N28"/>
  <c r="R28" s="1"/>
  <c r="R27" s="1"/>
  <c r="D8" i="2" s="1"/>
  <c r="N29" i="3"/>
  <c r="P29"/>
  <c r="V29" s="1"/>
  <c r="R29"/>
  <c r="T29"/>
  <c r="N30"/>
  <c r="R30" s="1"/>
  <c r="T30"/>
  <c r="N31"/>
  <c r="P31"/>
  <c r="V31" s="1"/>
  <c r="R31"/>
  <c r="T31"/>
  <c r="N32"/>
  <c r="R32" s="1"/>
  <c r="N33"/>
  <c r="P33"/>
  <c r="V33" s="1"/>
  <c r="R33"/>
  <c r="T33"/>
  <c r="N34"/>
  <c r="R34" s="1"/>
  <c r="T34"/>
  <c r="N35"/>
  <c r="P35"/>
  <c r="V35" s="1"/>
  <c r="R35"/>
  <c r="T35"/>
  <c r="N38"/>
  <c r="P38" s="1"/>
  <c r="V38" s="1"/>
  <c r="N39"/>
  <c r="T39" s="1"/>
  <c r="N40"/>
  <c r="P40" s="1"/>
  <c r="R40"/>
  <c r="T40"/>
  <c r="V40"/>
  <c r="N41"/>
  <c r="T41" s="1"/>
  <c r="P41"/>
  <c r="R41"/>
  <c r="V41"/>
  <c r="N42"/>
  <c r="P42" s="1"/>
  <c r="V42" s="1"/>
  <c r="T42"/>
  <c r="N43"/>
  <c r="T43" s="1"/>
  <c r="R43"/>
  <c r="N44"/>
  <c r="P44" s="1"/>
  <c r="V44" s="1"/>
  <c r="R44"/>
  <c r="N45"/>
  <c r="T45" s="1"/>
  <c r="P45"/>
  <c r="N46"/>
  <c r="P46" s="1"/>
  <c r="V46" s="1"/>
  <c r="N47"/>
  <c r="T47" s="1"/>
  <c r="N48"/>
  <c r="P48" s="1"/>
  <c r="V48" s="1"/>
  <c r="R48"/>
  <c r="T48"/>
  <c r="N49"/>
  <c r="T49" s="1"/>
  <c r="P49"/>
  <c r="R49"/>
  <c r="V49"/>
  <c r="N50"/>
  <c r="P50" s="1"/>
  <c r="V50" s="1"/>
  <c r="T50"/>
  <c r="N51"/>
  <c r="T51" s="1"/>
  <c r="R51"/>
  <c r="N52"/>
  <c r="P52" s="1"/>
  <c r="V52" s="1"/>
  <c r="R52"/>
  <c r="N53"/>
  <c r="T53" s="1"/>
  <c r="P53"/>
  <c r="N54"/>
  <c r="P54" s="1"/>
  <c r="V54" s="1"/>
  <c r="N55"/>
  <c r="T55" s="1"/>
  <c r="N56"/>
  <c r="P56" s="1"/>
  <c r="R56"/>
  <c r="T56"/>
  <c r="V56"/>
  <c r="N57"/>
  <c r="T57" s="1"/>
  <c r="P57"/>
  <c r="R57"/>
  <c r="N58"/>
  <c r="P58" s="1"/>
  <c r="V58" s="1"/>
  <c r="T58"/>
  <c r="N59"/>
  <c r="T59" s="1"/>
  <c r="R59"/>
  <c r="N60"/>
  <c r="P60" s="1"/>
  <c r="V60" s="1"/>
  <c r="R60"/>
  <c r="N61"/>
  <c r="T61" s="1"/>
  <c r="P61"/>
  <c r="N62"/>
  <c r="P62" s="1"/>
  <c r="V62" s="1"/>
  <c r="N63"/>
  <c r="T63" s="1"/>
  <c r="N64"/>
  <c r="P64" s="1"/>
  <c r="V64" s="1"/>
  <c r="R64"/>
  <c r="T64"/>
  <c r="N65"/>
  <c r="T65" s="1"/>
  <c r="P65"/>
  <c r="R65"/>
  <c r="N66"/>
  <c r="P66" s="1"/>
  <c r="V66" s="1"/>
  <c r="T66"/>
  <c r="N67"/>
  <c r="T67" s="1"/>
  <c r="R67"/>
  <c r="N68"/>
  <c r="P68" s="1"/>
  <c r="R68"/>
  <c r="V68"/>
  <c r="N69"/>
  <c r="T69" s="1"/>
  <c r="P69"/>
  <c r="N70"/>
  <c r="P70" s="1"/>
  <c r="V70" s="1"/>
  <c r="N71"/>
  <c r="T71" s="1"/>
  <c r="N72"/>
  <c r="P72" s="1"/>
  <c r="R72"/>
  <c r="T72"/>
  <c r="V72"/>
  <c r="N73"/>
  <c r="T73" s="1"/>
  <c r="P73"/>
  <c r="R73"/>
  <c r="V73"/>
  <c r="N76"/>
  <c r="P76"/>
  <c r="V76" s="1"/>
  <c r="R76"/>
  <c r="T76"/>
  <c r="N77"/>
  <c r="R77" s="1"/>
  <c r="P77"/>
  <c r="N78"/>
  <c r="P78"/>
  <c r="V78" s="1"/>
  <c r="R78"/>
  <c r="T78"/>
  <c r="N79"/>
  <c r="R79" s="1"/>
  <c r="P79"/>
  <c r="V79" s="1"/>
  <c r="T79"/>
  <c r="N80"/>
  <c r="P80"/>
  <c r="V80" s="1"/>
  <c r="R80"/>
  <c r="T80"/>
  <c r="N81"/>
  <c r="R81" s="1"/>
  <c r="P81"/>
  <c r="N82"/>
  <c r="P82"/>
  <c r="V82" s="1"/>
  <c r="R82"/>
  <c r="T82"/>
  <c r="N83"/>
  <c r="R83" s="1"/>
  <c r="P83"/>
  <c r="V83" s="1"/>
  <c r="T83"/>
  <c r="N84"/>
  <c r="P84"/>
  <c r="V84" s="1"/>
  <c r="R84"/>
  <c r="T84"/>
  <c r="N85"/>
  <c r="R85" s="1"/>
  <c r="P85"/>
  <c r="N86"/>
  <c r="P86"/>
  <c r="V86" s="1"/>
  <c r="R86"/>
  <c r="T86"/>
  <c r="N87"/>
  <c r="R87" s="1"/>
  <c r="P87"/>
  <c r="V87" s="1"/>
  <c r="T87"/>
  <c r="N88"/>
  <c r="P88"/>
  <c r="V88" s="1"/>
  <c r="R88"/>
  <c r="T88"/>
  <c r="N89"/>
  <c r="R89" s="1"/>
  <c r="P89"/>
  <c r="N90"/>
  <c r="P90"/>
  <c r="V90" s="1"/>
  <c r="R90"/>
  <c r="T90"/>
  <c r="N91"/>
  <c r="R91" s="1"/>
  <c r="P91"/>
  <c r="V91" s="1"/>
  <c r="T91"/>
  <c r="N92"/>
  <c r="P92"/>
  <c r="V92" s="1"/>
  <c r="R92"/>
  <c r="T92"/>
  <c r="N93"/>
  <c r="R93" s="1"/>
  <c r="P93"/>
  <c r="N94"/>
  <c r="P94"/>
  <c r="V94" s="1"/>
  <c r="R94"/>
  <c r="T94"/>
  <c r="N95"/>
  <c r="R95" s="1"/>
  <c r="P95"/>
  <c r="V95" s="1"/>
  <c r="T95"/>
  <c r="N96"/>
  <c r="P96"/>
  <c r="V96" s="1"/>
  <c r="R96"/>
  <c r="T96"/>
  <c r="N97"/>
  <c r="R97" s="1"/>
  <c r="P97"/>
  <c r="N98"/>
  <c r="P98"/>
  <c r="V98" s="1"/>
  <c r="R98"/>
  <c r="T98"/>
  <c r="N99"/>
  <c r="R99" s="1"/>
  <c r="P99"/>
  <c r="V99" s="1"/>
  <c r="T99"/>
  <c r="N100"/>
  <c r="P100"/>
  <c r="V100" s="1"/>
  <c r="R100"/>
  <c r="T100"/>
  <c r="N103"/>
  <c r="P103" s="1"/>
  <c r="V103" s="1"/>
  <c r="R103"/>
  <c r="N104"/>
  <c r="T104" s="1"/>
  <c r="P104"/>
  <c r="N105"/>
  <c r="N106"/>
  <c r="N107"/>
  <c r="P107" s="1"/>
  <c r="R107"/>
  <c r="T107"/>
  <c r="V107"/>
  <c r="N110"/>
  <c r="R110" s="1"/>
  <c r="P110"/>
  <c r="V110" s="1"/>
  <c r="T110"/>
  <c r="N111"/>
  <c r="P111"/>
  <c r="V111" s="1"/>
  <c r="R111"/>
  <c r="T111"/>
  <c r="N112"/>
  <c r="R112" s="1"/>
  <c r="P112"/>
  <c r="N113"/>
  <c r="P113"/>
  <c r="V113" s="1"/>
  <c r="R113"/>
  <c r="T113"/>
  <c r="W113"/>
  <c r="N114"/>
  <c r="R114" s="1"/>
  <c r="P114"/>
  <c r="V114" s="1"/>
  <c r="T114"/>
  <c r="N115"/>
  <c r="P115"/>
  <c r="V115" s="1"/>
  <c r="R115"/>
  <c r="T115"/>
  <c r="N116"/>
  <c r="R116" s="1"/>
  <c r="P116"/>
  <c r="N117"/>
  <c r="P117"/>
  <c r="V117" s="1"/>
  <c r="R117"/>
  <c r="T117"/>
  <c r="W117"/>
  <c r="N118"/>
  <c r="R118" s="1"/>
  <c r="P118"/>
  <c r="V118" s="1"/>
  <c r="T118"/>
  <c r="N121"/>
  <c r="T121" s="1"/>
  <c r="P121"/>
  <c r="V121" s="1"/>
  <c r="R121"/>
  <c r="N122"/>
  <c r="P122" s="1"/>
  <c r="V122" s="1"/>
  <c r="T122"/>
  <c r="N123"/>
  <c r="T123" s="1"/>
  <c r="R123"/>
  <c r="N124"/>
  <c r="P124" s="1"/>
  <c r="V124" s="1"/>
  <c r="R124"/>
  <c r="N125"/>
  <c r="T125" s="1"/>
  <c r="P125"/>
  <c r="N126"/>
  <c r="N127"/>
  <c r="N128"/>
  <c r="P128" s="1"/>
  <c r="V128" s="1"/>
  <c r="R128"/>
  <c r="T128"/>
  <c r="N129"/>
  <c r="T129" s="1"/>
  <c r="P129"/>
  <c r="V129" s="1"/>
  <c r="R129"/>
  <c r="N132"/>
  <c r="P132"/>
  <c r="V132" s="1"/>
  <c r="R132"/>
  <c r="R131" s="1"/>
  <c r="D14" i="2" s="1"/>
  <c r="T132" i="3"/>
  <c r="N133"/>
  <c r="R133" s="1"/>
  <c r="P133"/>
  <c r="N134"/>
  <c r="P134"/>
  <c r="V134" s="1"/>
  <c r="R134"/>
  <c r="T134"/>
  <c r="N135"/>
  <c r="R135" s="1"/>
  <c r="P135"/>
  <c r="V135" s="1"/>
  <c r="T135"/>
  <c r="N138"/>
  <c r="T138" s="1"/>
  <c r="P138"/>
  <c r="V138" s="1"/>
  <c r="R138"/>
  <c r="N139"/>
  <c r="P139" s="1"/>
  <c r="V139" s="1"/>
  <c r="T139"/>
  <c r="N140"/>
  <c r="T140" s="1"/>
  <c r="R140"/>
  <c r="N141"/>
  <c r="P141" s="1"/>
  <c r="V141" s="1"/>
  <c r="R141"/>
  <c r="N142"/>
  <c r="T142" s="1"/>
  <c r="P142"/>
  <c r="N143"/>
  <c r="N144"/>
  <c r="N145"/>
  <c r="P145" s="1"/>
  <c r="R145"/>
  <c r="T145"/>
  <c r="V145"/>
  <c r="N146"/>
  <c r="T146" s="1"/>
  <c r="P146"/>
  <c r="R146"/>
  <c r="V146"/>
  <c r="N147"/>
  <c r="P147" s="1"/>
  <c r="V147" s="1"/>
  <c r="T147"/>
  <c r="N148"/>
  <c r="T148" s="1"/>
  <c r="R148"/>
  <c r="N149"/>
  <c r="P149" s="1"/>
  <c r="R149"/>
  <c r="V149"/>
  <c r="N152"/>
  <c r="R152" s="1"/>
  <c r="P152"/>
  <c r="N153"/>
  <c r="P153"/>
  <c r="V153" s="1"/>
  <c r="R153"/>
  <c r="T153"/>
  <c r="W153"/>
  <c r="N154"/>
  <c r="R154" s="1"/>
  <c r="P154"/>
  <c r="V154" s="1"/>
  <c r="T154"/>
  <c r="N155"/>
  <c r="P155"/>
  <c r="V155" s="1"/>
  <c r="R155"/>
  <c r="R151" s="1"/>
  <c r="D16" i="2" s="1"/>
  <c r="T155" i="3"/>
  <c r="N156"/>
  <c r="R156" s="1"/>
  <c r="P156"/>
  <c r="N157"/>
  <c r="P157"/>
  <c r="V157" s="1"/>
  <c r="R157"/>
  <c r="T157"/>
  <c r="W157"/>
  <c r="N158"/>
  <c r="R158" s="1"/>
  <c r="P158"/>
  <c r="V158" s="1"/>
  <c r="T158"/>
  <c r="N159"/>
  <c r="P159"/>
  <c r="V159" s="1"/>
  <c r="R159"/>
  <c r="T159"/>
  <c r="N160"/>
  <c r="R160" s="1"/>
  <c r="P160"/>
  <c r="N161"/>
  <c r="P161"/>
  <c r="V161" s="1"/>
  <c r="R161"/>
  <c r="T161"/>
  <c r="W161"/>
  <c r="N162"/>
  <c r="R162" s="1"/>
  <c r="P162"/>
  <c r="V162" s="1"/>
  <c r="T162"/>
  <c r="N163"/>
  <c r="P163"/>
  <c r="V163" s="1"/>
  <c r="R163"/>
  <c r="T163"/>
  <c r="N166"/>
  <c r="P166" s="1"/>
  <c r="V166" s="1"/>
  <c r="R166"/>
  <c r="N167"/>
  <c r="T167" s="1"/>
  <c r="P167"/>
  <c r="V167" s="1"/>
  <c r="N168"/>
  <c r="T168"/>
  <c r="N171"/>
  <c r="T171"/>
  <c r="N172"/>
  <c r="P172"/>
  <c r="R172"/>
  <c r="T172"/>
  <c r="N173"/>
  <c r="T173" s="1"/>
  <c r="N176"/>
  <c r="R176" s="1"/>
  <c r="N177"/>
  <c r="R177"/>
  <c r="N178"/>
  <c r="N181"/>
  <c r="P181"/>
  <c r="V181" s="1"/>
  <c r="R181"/>
  <c r="T181"/>
  <c r="N182"/>
  <c r="R182" s="1"/>
  <c r="P182"/>
  <c r="V182" s="1"/>
  <c r="T182"/>
  <c r="N183"/>
  <c r="P183"/>
  <c r="V183" s="1"/>
  <c r="R183"/>
  <c r="T183"/>
  <c r="N184"/>
  <c r="R184" s="1"/>
  <c r="P184"/>
  <c r="V184"/>
  <c r="N185"/>
  <c r="P185"/>
  <c r="V185" s="1"/>
  <c r="R185"/>
  <c r="T185"/>
  <c r="N186"/>
  <c r="R186" s="1"/>
  <c r="P186"/>
  <c r="V186" s="1"/>
  <c r="T186"/>
  <c r="N187"/>
  <c r="P187"/>
  <c r="V187" s="1"/>
  <c r="R187"/>
  <c r="T187"/>
  <c r="N190"/>
  <c r="P190" s="1"/>
  <c r="V190" s="1"/>
  <c r="R190"/>
  <c r="N191"/>
  <c r="T191" s="1"/>
  <c r="P191"/>
  <c r="V191" s="1"/>
  <c r="N192"/>
  <c r="P192" s="1"/>
  <c r="V192" s="1"/>
  <c r="T192"/>
  <c r="N193"/>
  <c r="T193" s="1"/>
  <c r="R193"/>
  <c r="N194"/>
  <c r="P194" s="1"/>
  <c r="V194" s="1"/>
  <c r="R194"/>
  <c r="T194"/>
  <c r="N195"/>
  <c r="T195" s="1"/>
  <c r="P195"/>
  <c r="V195" s="1"/>
  <c r="R195"/>
  <c r="N196"/>
  <c r="P196" s="1"/>
  <c r="V196" s="1"/>
  <c r="N197"/>
  <c r="T197" s="1"/>
  <c r="N198"/>
  <c r="P198" s="1"/>
  <c r="V198" s="1"/>
  <c r="R198"/>
  <c r="N199"/>
  <c r="T199" s="1"/>
  <c r="P199"/>
  <c r="V199"/>
  <c r="N200"/>
  <c r="P200" s="1"/>
  <c r="V200" s="1"/>
  <c r="T200"/>
  <c r="N201"/>
  <c r="T201" s="1"/>
  <c r="R201"/>
  <c r="N202"/>
  <c r="P202" s="1"/>
  <c r="R202"/>
  <c r="T202"/>
  <c r="V202"/>
  <c r="N203"/>
  <c r="T203" s="1"/>
  <c r="P203"/>
  <c r="V203" s="1"/>
  <c r="R203"/>
  <c r="N204"/>
  <c r="P204" s="1"/>
  <c r="V204" s="1"/>
  <c r="N205"/>
  <c r="T205" s="1"/>
  <c r="N206"/>
  <c r="P206" s="1"/>
  <c r="R206"/>
  <c r="V206"/>
  <c r="N207"/>
  <c r="T207" s="1"/>
  <c r="P207"/>
  <c r="N208"/>
  <c r="P208" s="1"/>
  <c r="V208" s="1"/>
  <c r="T208"/>
  <c r="N209"/>
  <c r="T209" s="1"/>
  <c r="R209"/>
  <c r="N210"/>
  <c r="P210" s="1"/>
  <c r="V210" s="1"/>
  <c r="R210"/>
  <c r="T210"/>
  <c r="N211"/>
  <c r="T211" s="1"/>
  <c r="P211"/>
  <c r="V211" s="1"/>
  <c r="R211"/>
  <c r="N212"/>
  <c r="P212" s="1"/>
  <c r="V212" s="1"/>
  <c r="N213"/>
  <c r="T213" s="1"/>
  <c r="N214"/>
  <c r="P214" s="1"/>
  <c r="R214"/>
  <c r="V214"/>
  <c r="N215"/>
  <c r="T215" s="1"/>
  <c r="P215"/>
  <c r="V215"/>
  <c r="N216"/>
  <c r="P216" s="1"/>
  <c r="V216" s="1"/>
  <c r="T216"/>
  <c r="N217"/>
  <c r="T217" s="1"/>
  <c r="R217"/>
  <c r="N218"/>
  <c r="P218" s="1"/>
  <c r="R218"/>
  <c r="T218"/>
  <c r="V218"/>
  <c r="N219"/>
  <c r="T219" s="1"/>
  <c r="P219"/>
  <c r="V219" s="1"/>
  <c r="R219"/>
  <c r="N222"/>
  <c r="P222"/>
  <c r="V222" s="1"/>
  <c r="R222"/>
  <c r="T222"/>
  <c r="W222"/>
  <c r="N223"/>
  <c r="R223" s="1"/>
  <c r="P223"/>
  <c r="V223" s="1"/>
  <c r="N224"/>
  <c r="P224"/>
  <c r="V224" s="1"/>
  <c r="R224"/>
  <c r="T224"/>
  <c r="W224"/>
  <c r="N225"/>
  <c r="R225" s="1"/>
  <c r="P225"/>
  <c r="V225" s="1"/>
  <c r="T225"/>
  <c r="N226"/>
  <c r="P226"/>
  <c r="V226" s="1"/>
  <c r="R226"/>
  <c r="T226"/>
  <c r="W226"/>
  <c r="N227"/>
  <c r="R227" s="1"/>
  <c r="P227"/>
  <c r="V227" s="1"/>
  <c r="N228"/>
  <c r="P228"/>
  <c r="V228" s="1"/>
  <c r="R228"/>
  <c r="T228"/>
  <c r="W228"/>
  <c r="N229"/>
  <c r="R229" s="1"/>
  <c r="P229"/>
  <c r="V229" s="1"/>
  <c r="T229"/>
  <c r="N230"/>
  <c r="P230"/>
  <c r="V230" s="1"/>
  <c r="R230"/>
  <c r="T230"/>
  <c r="W230"/>
  <c r="N231"/>
  <c r="R231" s="1"/>
  <c r="P231"/>
  <c r="V231" s="1"/>
  <c r="N232"/>
  <c r="P232"/>
  <c r="V232" s="1"/>
  <c r="R232"/>
  <c r="T232"/>
  <c r="W232"/>
  <c r="N233"/>
  <c r="R233" s="1"/>
  <c r="P233"/>
  <c r="V233" s="1"/>
  <c r="T233"/>
  <c r="N236"/>
  <c r="T236" s="1"/>
  <c r="P236"/>
  <c r="R236"/>
  <c r="N237"/>
  <c r="R237" s="1"/>
  <c r="N238"/>
  <c r="T238" s="1"/>
  <c r="R238"/>
  <c r="N239"/>
  <c r="R239" s="1"/>
  <c r="N242"/>
  <c r="P242"/>
  <c r="R242"/>
  <c r="T242"/>
  <c r="N243"/>
  <c r="R243" s="1"/>
  <c r="P243"/>
  <c r="V243" s="1"/>
  <c r="W243" s="1"/>
  <c r="T243"/>
  <c r="T241" s="1"/>
  <c r="N244"/>
  <c r="P244"/>
  <c r="V244" s="1"/>
  <c r="W244" s="1"/>
  <c r="R244"/>
  <c r="T244"/>
  <c r="N245"/>
  <c r="R245" s="1"/>
  <c r="P245"/>
  <c r="V245" s="1"/>
  <c r="W245" s="1"/>
  <c r="T245"/>
  <c r="N246"/>
  <c r="P246"/>
  <c r="V246" s="1"/>
  <c r="W246" s="1"/>
  <c r="R246"/>
  <c r="T246"/>
  <c r="N247"/>
  <c r="R247" s="1"/>
  <c r="P247"/>
  <c r="V247" s="1"/>
  <c r="W247" s="1"/>
  <c r="T247"/>
  <c r="N248"/>
  <c r="P248"/>
  <c r="V248" s="1"/>
  <c r="W248" s="1"/>
  <c r="R248"/>
  <c r="T248"/>
  <c r="N249"/>
  <c r="R249" s="1"/>
  <c r="P249"/>
  <c r="V249" s="1"/>
  <c r="W249" s="1"/>
  <c r="T249"/>
  <c r="N250"/>
  <c r="P250"/>
  <c r="V250" s="1"/>
  <c r="W250" s="1"/>
  <c r="R250"/>
  <c r="T250"/>
  <c r="N251"/>
  <c r="R251" s="1"/>
  <c r="P251"/>
  <c r="V251" s="1"/>
  <c r="W251" s="1"/>
  <c r="T251"/>
  <c r="N252"/>
  <c r="P252"/>
  <c r="V252" s="1"/>
  <c r="W252" s="1"/>
  <c r="R252"/>
  <c r="T252"/>
  <c r="N253"/>
  <c r="R253" s="1"/>
  <c r="P253"/>
  <c r="V253" s="1"/>
  <c r="W253" s="1"/>
  <c r="T253"/>
  <c r="N256"/>
  <c r="R256" s="1"/>
  <c r="N257"/>
  <c r="T257" s="1"/>
  <c r="R257"/>
  <c r="N258"/>
  <c r="R258" s="1"/>
  <c r="N261"/>
  <c r="P261"/>
  <c r="R261"/>
  <c r="R260" s="1"/>
  <c r="D26" i="2" s="1"/>
  <c r="T261" i="3"/>
  <c r="N262"/>
  <c r="R262" s="1"/>
  <c r="P262"/>
  <c r="V262" s="1"/>
  <c r="W262" s="1"/>
  <c r="T262"/>
  <c r="T260" s="1"/>
  <c r="N265"/>
  <c r="R265" s="1"/>
  <c r="R264" s="1"/>
  <c r="D27" i="2" s="1"/>
  <c r="N270" i="3"/>
  <c r="R270" s="1"/>
  <c r="N271"/>
  <c r="T271" s="1"/>
  <c r="R271"/>
  <c r="N272"/>
  <c r="R272" s="1"/>
  <c r="N275"/>
  <c r="P275"/>
  <c r="R275"/>
  <c r="R274" s="1"/>
  <c r="D30" i="2" s="1"/>
  <c r="T275" i="3"/>
  <c r="N276"/>
  <c r="R276" s="1"/>
  <c r="P276"/>
  <c r="V276" s="1"/>
  <c r="W276" s="1"/>
  <c r="T276"/>
  <c r="T274" s="1"/>
  <c r="N277"/>
  <c r="P277"/>
  <c r="V277" s="1"/>
  <c r="W277" s="1"/>
  <c r="R277"/>
  <c r="T277"/>
  <c r="N280"/>
  <c r="T280" s="1"/>
  <c r="T279" s="1"/>
  <c r="R280"/>
  <c r="R279" s="1"/>
  <c r="D31" i="2" s="1"/>
  <c r="P282" i="3"/>
  <c r="C32" i="2" s="1"/>
  <c r="N283" i="3"/>
  <c r="R283" s="1"/>
  <c r="R282" s="1"/>
  <c r="D32" i="2" s="1"/>
  <c r="P283" i="3"/>
  <c r="V283" s="1"/>
  <c r="T283"/>
  <c r="T282" s="1"/>
  <c r="N286"/>
  <c r="R286" s="1"/>
  <c r="R285" s="1"/>
  <c r="D33" i="2" s="1"/>
  <c r="N287" i="3"/>
  <c r="T287" s="1"/>
  <c r="R287"/>
  <c r="N288"/>
  <c r="R288" s="1"/>
  <c r="N291"/>
  <c r="P291"/>
  <c r="R291"/>
  <c r="T291"/>
  <c r="N292"/>
  <c r="R292" s="1"/>
  <c r="P292"/>
  <c r="V292" s="1"/>
  <c r="W292" s="1"/>
  <c r="T292"/>
  <c r="T290" s="1"/>
  <c r="N293"/>
  <c r="P293"/>
  <c r="V293" s="1"/>
  <c r="W293" s="1"/>
  <c r="R293"/>
  <c r="T293"/>
  <c r="N294"/>
  <c r="R294" s="1"/>
  <c r="P294"/>
  <c r="V294" s="1"/>
  <c r="W294" s="1"/>
  <c r="T294"/>
  <c r="N295"/>
  <c r="P295"/>
  <c r="V295" s="1"/>
  <c r="W295" s="1"/>
  <c r="R295"/>
  <c r="T295"/>
  <c r="N296"/>
  <c r="R296" s="1"/>
  <c r="P296"/>
  <c r="V296" s="1"/>
  <c r="W296" s="1"/>
  <c r="T296"/>
  <c r="N297"/>
  <c r="P297"/>
  <c r="V297" s="1"/>
  <c r="W297" s="1"/>
  <c r="R297"/>
  <c r="T297"/>
  <c r="N300"/>
  <c r="T300" s="1"/>
  <c r="R300"/>
  <c r="N301"/>
  <c r="R301" s="1"/>
  <c r="N302"/>
  <c r="T302" s="1"/>
  <c r="R302"/>
  <c r="N303"/>
  <c r="R303" s="1"/>
  <c r="N304"/>
  <c r="T304" s="1"/>
  <c r="R304"/>
  <c r="N305"/>
  <c r="R305" s="1"/>
  <c r="N306"/>
  <c r="T306" s="1"/>
  <c r="R306"/>
  <c r="N307"/>
  <c r="R307" s="1"/>
  <c r="N308"/>
  <c r="T308" s="1"/>
  <c r="R308"/>
  <c r="N311"/>
  <c r="R311" s="1"/>
  <c r="P311"/>
  <c r="V311" s="1"/>
  <c r="T311"/>
  <c r="T310" s="1"/>
  <c r="N312"/>
  <c r="P312"/>
  <c r="R312"/>
  <c r="T312"/>
  <c r="N313"/>
  <c r="R313" s="1"/>
  <c r="P313"/>
  <c r="V313" s="1"/>
  <c r="W313" s="1"/>
  <c r="T313"/>
  <c r="N314"/>
  <c r="P314"/>
  <c r="V314" s="1"/>
  <c r="W314" s="1"/>
  <c r="R314"/>
  <c r="T314"/>
  <c r="N315"/>
  <c r="R315" s="1"/>
  <c r="P315"/>
  <c r="V315" s="1"/>
  <c r="W315" s="1"/>
  <c r="T315"/>
  <c r="N316"/>
  <c r="P316"/>
  <c r="V316" s="1"/>
  <c r="W316" s="1"/>
  <c r="R316"/>
  <c r="T316"/>
  <c r="N317"/>
  <c r="R317" s="1"/>
  <c r="P317"/>
  <c r="V317" s="1"/>
  <c r="W317" s="1"/>
  <c r="T317"/>
  <c r="N322"/>
  <c r="R322" s="1"/>
  <c r="P322"/>
  <c r="V322" s="1"/>
  <c r="T322"/>
  <c r="T321" s="1"/>
  <c r="N323"/>
  <c r="P323"/>
  <c r="R323"/>
  <c r="T323"/>
  <c r="N324"/>
  <c r="R324" s="1"/>
  <c r="P324"/>
  <c r="V324" s="1"/>
  <c r="W324" s="1"/>
  <c r="T324"/>
  <c r="N325"/>
  <c r="P325"/>
  <c r="V325" s="1"/>
  <c r="W325" s="1"/>
  <c r="R325"/>
  <c r="T325"/>
  <c r="N326"/>
  <c r="R326" s="1"/>
  <c r="P326"/>
  <c r="V326" s="1"/>
  <c r="W326" s="1"/>
  <c r="T326"/>
  <c r="N329"/>
  <c r="R329" s="1"/>
  <c r="R328" s="1"/>
  <c r="D39" i="2" s="1"/>
  <c r="N330" i="3"/>
  <c r="T330" s="1"/>
  <c r="R330"/>
  <c r="N333"/>
  <c r="R333" s="1"/>
  <c r="P333"/>
  <c r="V333" s="1"/>
  <c r="T333"/>
  <c r="T332" s="1"/>
  <c r="N334"/>
  <c r="P334"/>
  <c r="R334"/>
  <c r="T334"/>
  <c r="N335"/>
  <c r="R335" s="1"/>
  <c r="P335"/>
  <c r="V335" s="1"/>
  <c r="W335" s="1"/>
  <c r="T335"/>
  <c r="N336"/>
  <c r="P336"/>
  <c r="V336" s="1"/>
  <c r="W336" s="1"/>
  <c r="R336"/>
  <c r="T336"/>
  <c r="N337"/>
  <c r="R337" s="1"/>
  <c r="P337"/>
  <c r="V337" s="1"/>
  <c r="W337" s="1"/>
  <c r="T337"/>
  <c r="N338"/>
  <c r="P338"/>
  <c r="V338" s="1"/>
  <c r="W338" s="1"/>
  <c r="R338"/>
  <c r="T338"/>
  <c r="N339"/>
  <c r="R339" s="1"/>
  <c r="P339"/>
  <c r="V339" s="1"/>
  <c r="W339" s="1"/>
  <c r="T339"/>
  <c r="N340"/>
  <c r="P340"/>
  <c r="V340" s="1"/>
  <c r="W340" s="1"/>
  <c r="R340"/>
  <c r="T340"/>
  <c r="N341"/>
  <c r="R341" s="1"/>
  <c r="P341"/>
  <c r="V341" s="1"/>
  <c r="W341" s="1"/>
  <c r="T341"/>
  <c r="N344"/>
  <c r="R344" s="1"/>
  <c r="N345"/>
  <c r="T345" s="1"/>
  <c r="R345"/>
  <c r="N346"/>
  <c r="R346" s="1"/>
  <c r="N347"/>
  <c r="T347" s="1"/>
  <c r="R347"/>
  <c r="N348"/>
  <c r="R348" s="1"/>
  <c r="N349"/>
  <c r="T349" s="1"/>
  <c r="R349"/>
  <c r="N350"/>
  <c r="R350" s="1"/>
  <c r="N351"/>
  <c r="T351" s="1"/>
  <c r="R351"/>
  <c r="N354"/>
  <c r="R354" s="1"/>
  <c r="R353" s="1"/>
  <c r="D42" i="2" s="1"/>
  <c r="P354" i="3"/>
  <c r="V354" s="1"/>
  <c r="T354"/>
  <c r="T353" s="1"/>
  <c r="N355"/>
  <c r="P355"/>
  <c r="R355"/>
  <c r="T355"/>
  <c r="N356"/>
  <c r="R356" s="1"/>
  <c r="P356"/>
  <c r="V356" s="1"/>
  <c r="W356" s="1"/>
  <c r="T356"/>
  <c r="N359"/>
  <c r="R359" s="1"/>
  <c r="N360"/>
  <c r="T360" s="1"/>
  <c r="R360"/>
  <c r="N361"/>
  <c r="R361" s="1"/>
  <c r="N362"/>
  <c r="T362" s="1"/>
  <c r="R362"/>
  <c r="N363"/>
  <c r="R363" s="1"/>
  <c r="N364"/>
  <c r="T364" s="1"/>
  <c r="R364"/>
  <c r="N365"/>
  <c r="R365" s="1"/>
  <c r="N366"/>
  <c r="T366" s="1"/>
  <c r="R366"/>
  <c r="N367"/>
  <c r="R367" s="1"/>
  <c r="N368"/>
  <c r="T368" s="1"/>
  <c r="R368"/>
  <c r="N369"/>
  <c r="R369" s="1"/>
  <c r="N370"/>
  <c r="T370" s="1"/>
  <c r="R370"/>
  <c r="N373"/>
  <c r="R373" s="1"/>
  <c r="P373"/>
  <c r="V373" s="1"/>
  <c r="T373"/>
  <c r="N374"/>
  <c r="P374"/>
  <c r="R374"/>
  <c r="T374"/>
  <c r="N375"/>
  <c r="R375" s="1"/>
  <c r="P375"/>
  <c r="V375" s="1"/>
  <c r="W375" s="1"/>
  <c r="T375"/>
  <c r="N376"/>
  <c r="P376"/>
  <c r="V376" s="1"/>
  <c r="R376"/>
  <c r="T376"/>
  <c r="N377"/>
  <c r="R377" s="1"/>
  <c r="P377"/>
  <c r="V377" s="1"/>
  <c r="W377" s="1"/>
  <c r="T377"/>
  <c r="N378"/>
  <c r="P378"/>
  <c r="V378" s="1"/>
  <c r="R378"/>
  <c r="T378"/>
  <c r="N379"/>
  <c r="R379" s="1"/>
  <c r="P379"/>
  <c r="V379" s="1"/>
  <c r="W379" s="1"/>
  <c r="T379"/>
  <c r="N380"/>
  <c r="P380"/>
  <c r="V380" s="1"/>
  <c r="R380"/>
  <c r="T380"/>
  <c r="N381"/>
  <c r="R381" s="1"/>
  <c r="P381"/>
  <c r="V381" s="1"/>
  <c r="W381" s="1"/>
  <c r="T381"/>
  <c r="N382"/>
  <c r="P382"/>
  <c r="V382" s="1"/>
  <c r="R382"/>
  <c r="T382"/>
  <c r="N383"/>
  <c r="R383" s="1"/>
  <c r="P383"/>
  <c r="V383" s="1"/>
  <c r="W383" s="1"/>
  <c r="T383"/>
  <c r="N386"/>
  <c r="N387"/>
  <c r="T387" s="1"/>
  <c r="R387"/>
  <c r="N388"/>
  <c r="N389"/>
  <c r="T389" s="1"/>
  <c r="R389"/>
  <c r="N390"/>
  <c r="N391"/>
  <c r="T391" s="1"/>
  <c r="R391"/>
  <c r="N392"/>
  <c r="N393"/>
  <c r="T393" s="1"/>
  <c r="R393"/>
  <c r="N394"/>
  <c r="N395"/>
  <c r="T395" s="1"/>
  <c r="R395"/>
  <c r="N396"/>
  <c r="N397"/>
  <c r="T397" s="1"/>
  <c r="R397"/>
  <c r="N398"/>
  <c r="N399"/>
  <c r="T399" s="1"/>
  <c r="R399"/>
  <c r="N400"/>
  <c r="N401"/>
  <c r="T401" s="1"/>
  <c r="R401"/>
  <c r="N402"/>
  <c r="N403"/>
  <c r="T403" s="1"/>
  <c r="R403"/>
  <c r="N404"/>
  <c r="N405"/>
  <c r="R405" s="1"/>
  <c r="N406"/>
  <c r="R406"/>
  <c r="N407"/>
  <c r="N408"/>
  <c r="R408"/>
  <c r="N409"/>
  <c r="R409" s="1"/>
  <c r="N410"/>
  <c r="R410"/>
  <c r="N411"/>
  <c r="N412"/>
  <c r="R412"/>
  <c r="N413"/>
  <c r="R413" s="1"/>
  <c r="N414"/>
  <c r="R414"/>
  <c r="N415"/>
  <c r="N416"/>
  <c r="R416"/>
  <c r="N417"/>
  <c r="R417" s="1"/>
  <c r="N418"/>
  <c r="R418"/>
  <c r="N419"/>
  <c r="N420"/>
  <c r="R420"/>
  <c r="N421"/>
  <c r="R421" s="1"/>
  <c r="N422"/>
  <c r="R422"/>
  <c r="N423"/>
  <c r="N428"/>
  <c r="N431"/>
  <c r="R431" s="1"/>
  <c r="R430" s="1"/>
  <c r="D48" i="2" s="1"/>
  <c r="P431" i="3"/>
  <c r="V431" s="1"/>
  <c r="V430" s="1"/>
  <c r="E48" i="2" s="1"/>
  <c r="T431" i="3"/>
  <c r="T430" s="1"/>
  <c r="N434"/>
  <c r="N435"/>
  <c r="R435"/>
  <c r="N438"/>
  <c r="R438" s="1"/>
  <c r="P438"/>
  <c r="V438" s="1"/>
  <c r="T438"/>
  <c r="T437" s="1"/>
  <c r="N439"/>
  <c r="P439"/>
  <c r="V439" s="1"/>
  <c r="R439"/>
  <c r="T439"/>
  <c r="N440"/>
  <c r="R440" s="1"/>
  <c r="P440"/>
  <c r="V440" s="1"/>
  <c r="T440"/>
  <c r="N441"/>
  <c r="P441"/>
  <c r="V441" s="1"/>
  <c r="R441"/>
  <c r="T441"/>
  <c r="W441"/>
  <c r="N442"/>
  <c r="R442" s="1"/>
  <c r="P442"/>
  <c r="V442" s="1"/>
  <c r="T442"/>
  <c r="N443"/>
  <c r="P443"/>
  <c r="V443" s="1"/>
  <c r="R443"/>
  <c r="T443"/>
  <c r="N444"/>
  <c r="R444" s="1"/>
  <c r="P444"/>
  <c r="V444" s="1"/>
  <c r="T444"/>
  <c r="N445"/>
  <c r="P445"/>
  <c r="V445" s="1"/>
  <c r="R445"/>
  <c r="T445"/>
  <c r="W445"/>
  <c r="N446"/>
  <c r="R446" s="1"/>
  <c r="P446"/>
  <c r="V446" s="1"/>
  <c r="T446"/>
  <c r="N447"/>
  <c r="P447"/>
  <c r="V447" s="1"/>
  <c r="R447"/>
  <c r="T447"/>
  <c r="N448"/>
  <c r="R448" s="1"/>
  <c r="P448"/>
  <c r="V448" s="1"/>
  <c r="T448"/>
  <c r="N449"/>
  <c r="P449"/>
  <c r="V449" s="1"/>
  <c r="R449"/>
  <c r="T449"/>
  <c r="W449"/>
  <c r="N450"/>
  <c r="R450" s="1"/>
  <c r="P450"/>
  <c r="V450" s="1"/>
  <c r="T450"/>
  <c r="N451"/>
  <c r="P451"/>
  <c r="V451" s="1"/>
  <c r="R451"/>
  <c r="T451"/>
  <c r="N452"/>
  <c r="R452" s="1"/>
  <c r="P452"/>
  <c r="V452" s="1"/>
  <c r="T452"/>
  <c r="N453"/>
  <c r="P453"/>
  <c r="V453" s="1"/>
  <c r="R453"/>
  <c r="T453"/>
  <c r="W453"/>
  <c r="N454"/>
  <c r="R454" s="1"/>
  <c r="P454"/>
  <c r="V454" s="1"/>
  <c r="T454"/>
  <c r="N455"/>
  <c r="P455"/>
  <c r="V455" s="1"/>
  <c r="R455"/>
  <c r="T455"/>
  <c r="N456"/>
  <c r="R456" s="1"/>
  <c r="P456"/>
  <c r="V456" s="1"/>
  <c r="T456"/>
  <c r="N457"/>
  <c r="P457"/>
  <c r="V457" s="1"/>
  <c r="R457"/>
  <c r="T457"/>
  <c r="W457"/>
  <c r="N458"/>
  <c r="R458" s="1"/>
  <c r="P458"/>
  <c r="V458" s="1"/>
  <c r="T458"/>
  <c r="N459"/>
  <c r="P459"/>
  <c r="V459" s="1"/>
  <c r="R459"/>
  <c r="T459"/>
  <c r="N460"/>
  <c r="R460" s="1"/>
  <c r="P460"/>
  <c r="V460" s="1"/>
  <c r="T460"/>
  <c r="N461"/>
  <c r="P461"/>
  <c r="V461" s="1"/>
  <c r="R461"/>
  <c r="T461"/>
  <c r="W461"/>
  <c r="N462"/>
  <c r="R462" s="1"/>
  <c r="P462"/>
  <c r="V462" s="1"/>
  <c r="T462"/>
  <c r="N463"/>
  <c r="P463"/>
  <c r="V463" s="1"/>
  <c r="R463"/>
  <c r="T463"/>
  <c r="N464"/>
  <c r="R464" s="1"/>
  <c r="P464"/>
  <c r="V464" s="1"/>
  <c r="T464"/>
  <c r="N465"/>
  <c r="P465"/>
  <c r="V465" s="1"/>
  <c r="R465"/>
  <c r="T465"/>
  <c r="W465"/>
  <c r="N466"/>
  <c r="R466" s="1"/>
  <c r="P466"/>
  <c r="V466" s="1"/>
  <c r="T466"/>
  <c r="N467"/>
  <c r="P467"/>
  <c r="V467" s="1"/>
  <c r="R467"/>
  <c r="T467"/>
  <c r="N468"/>
  <c r="R468" s="1"/>
  <c r="P468"/>
  <c r="V468" s="1"/>
  <c r="T468"/>
  <c r="N469"/>
  <c r="P469"/>
  <c r="V469" s="1"/>
  <c r="R469"/>
  <c r="T469"/>
  <c r="W469"/>
  <c r="N470"/>
  <c r="R470" s="1"/>
  <c r="P470"/>
  <c r="V470" s="1"/>
  <c r="T470"/>
  <c r="N471"/>
  <c r="P471"/>
  <c r="V471" s="1"/>
  <c r="R471"/>
  <c r="T471"/>
  <c r="N472"/>
  <c r="R472" s="1"/>
  <c r="P472"/>
  <c r="V472" s="1"/>
  <c r="T472"/>
  <c r="N473"/>
  <c r="P473"/>
  <c r="V473" s="1"/>
  <c r="R473"/>
  <c r="T473"/>
  <c r="W473"/>
  <c r="N478"/>
  <c r="P478"/>
  <c r="V478" s="1"/>
  <c r="R478"/>
  <c r="T478"/>
  <c r="N479"/>
  <c r="R479" s="1"/>
  <c r="P479"/>
  <c r="V479" s="1"/>
  <c r="T479"/>
  <c r="W479"/>
  <c r="N480"/>
  <c r="P480"/>
  <c r="V480" s="1"/>
  <c r="R480"/>
  <c r="T480"/>
  <c r="T477" s="1"/>
  <c r="N481"/>
  <c r="R481" s="1"/>
  <c r="T481"/>
  <c r="N482"/>
  <c r="P482"/>
  <c r="V482" s="1"/>
  <c r="R482"/>
  <c r="T482"/>
  <c r="N485"/>
  <c r="P485" s="1"/>
  <c r="V485" s="1"/>
  <c r="N486"/>
  <c r="T486" s="1"/>
  <c r="N487"/>
  <c r="P487" s="1"/>
  <c r="V487" s="1"/>
  <c r="R487"/>
  <c r="T487"/>
  <c r="N488"/>
  <c r="T488" s="1"/>
  <c r="P488"/>
  <c r="R488"/>
  <c r="V488"/>
  <c r="N489"/>
  <c r="P489" s="1"/>
  <c r="V489" s="1"/>
  <c r="W489" s="1"/>
  <c r="T489"/>
  <c r="N490"/>
  <c r="R490" s="1"/>
  <c r="P490"/>
  <c r="V490" s="1"/>
  <c r="W490" s="1"/>
  <c r="T490"/>
  <c r="N493"/>
  <c r="T493" s="1"/>
  <c r="R493"/>
  <c r="N494"/>
  <c r="R494" s="1"/>
  <c r="N495"/>
  <c r="T495" s="1"/>
  <c r="R495"/>
  <c r="N496"/>
  <c r="R496" s="1"/>
  <c r="N497"/>
  <c r="T497" s="1"/>
  <c r="R497"/>
  <c r="N498"/>
  <c r="R498" s="1"/>
  <c r="N499"/>
  <c r="T499" s="1"/>
  <c r="R499"/>
  <c r="N500"/>
  <c r="R500" s="1"/>
  <c r="N501"/>
  <c r="T501" s="1"/>
  <c r="R501"/>
  <c r="N502"/>
  <c r="R502" s="1"/>
  <c r="N503"/>
  <c r="T503" s="1"/>
  <c r="R503"/>
  <c r="N504"/>
  <c r="R504" s="1"/>
  <c r="N505"/>
  <c r="T505" s="1"/>
  <c r="R505"/>
  <c r="N506"/>
  <c r="R506" s="1"/>
  <c r="N507"/>
  <c r="T507" s="1"/>
  <c r="R507"/>
  <c r="N508"/>
  <c r="R508" s="1"/>
  <c r="N509"/>
  <c r="T509" s="1"/>
  <c r="R509"/>
  <c r="N510"/>
  <c r="R510" s="1"/>
  <c r="N511"/>
  <c r="T511" s="1"/>
  <c r="R511"/>
  <c r="N512"/>
  <c r="R512" s="1"/>
  <c r="N513"/>
  <c r="T513" s="1"/>
  <c r="R513"/>
  <c r="N514"/>
  <c r="R514" s="1"/>
  <c r="N515"/>
  <c r="T515" s="1"/>
  <c r="R515"/>
  <c r="N516"/>
  <c r="R516" s="1"/>
  <c r="N517"/>
  <c r="T517" s="1"/>
  <c r="R517"/>
  <c r="N518"/>
  <c r="R518" s="1"/>
  <c r="N519"/>
  <c r="T519" s="1"/>
  <c r="R519"/>
  <c r="N520"/>
  <c r="R520" s="1"/>
  <c r="N521"/>
  <c r="T521" s="1"/>
  <c r="R521"/>
  <c r="N522"/>
  <c r="R522" s="1"/>
  <c r="N523"/>
  <c r="T523" s="1"/>
  <c r="R523"/>
  <c r="N524"/>
  <c r="R524" s="1"/>
  <c r="N525"/>
  <c r="T525" s="1"/>
  <c r="R525"/>
  <c r="N526"/>
  <c r="R526" s="1"/>
  <c r="N527"/>
  <c r="T527" s="1"/>
  <c r="R527"/>
  <c r="N528"/>
  <c r="R528" s="1"/>
  <c r="N529"/>
  <c r="T529" s="1"/>
  <c r="R529"/>
  <c r="N530"/>
  <c r="R530" s="1"/>
  <c r="N531"/>
  <c r="T531" s="1"/>
  <c r="R531"/>
  <c r="N532"/>
  <c r="R532" s="1"/>
  <c r="N533"/>
  <c r="T533" s="1"/>
  <c r="R533"/>
  <c r="N534"/>
  <c r="R534" s="1"/>
  <c r="N535"/>
  <c r="T535" s="1"/>
  <c r="R535"/>
  <c r="N536"/>
  <c r="R536" s="1"/>
  <c r="N537"/>
  <c r="T537" s="1"/>
  <c r="R537"/>
  <c r="N538"/>
  <c r="R538" s="1"/>
  <c r="N539"/>
  <c r="T539" s="1"/>
  <c r="R539"/>
  <c r="N540"/>
  <c r="R540" s="1"/>
  <c r="N541"/>
  <c r="T541" s="1"/>
  <c r="R541"/>
  <c r="N542"/>
  <c r="R542" s="1"/>
  <c r="N543"/>
  <c r="T543" s="1"/>
  <c r="R543"/>
  <c r="N544"/>
  <c r="R544" s="1"/>
  <c r="N545"/>
  <c r="T545" s="1"/>
  <c r="R545"/>
  <c r="N546"/>
  <c r="R546" s="1"/>
  <c r="N547"/>
  <c r="T547" s="1"/>
  <c r="R547"/>
  <c r="N548"/>
  <c r="R548" s="1"/>
  <c r="N549"/>
  <c r="T549" s="1"/>
  <c r="R549"/>
  <c r="N550"/>
  <c r="R550" s="1"/>
  <c r="N551"/>
  <c r="T551" s="1"/>
  <c r="R551"/>
  <c r="N552"/>
  <c r="R552" s="1"/>
  <c r="N553"/>
  <c r="T553" s="1"/>
  <c r="R553"/>
  <c r="N554"/>
  <c r="R554" s="1"/>
  <c r="N555"/>
  <c r="T555" s="1"/>
  <c r="R555"/>
  <c r="N556"/>
  <c r="R556" s="1"/>
  <c r="N557"/>
  <c r="T557" s="1"/>
  <c r="R557"/>
  <c r="N558"/>
  <c r="R558" s="1"/>
  <c r="N559"/>
  <c r="T559" s="1"/>
  <c r="R559"/>
  <c r="N560"/>
  <c r="R560" s="1"/>
  <c r="N561"/>
  <c r="T561" s="1"/>
  <c r="R561"/>
  <c r="N562"/>
  <c r="R562" s="1"/>
  <c r="N563"/>
  <c r="T563" s="1"/>
  <c r="R563"/>
  <c r="N564"/>
  <c r="R564" s="1"/>
  <c r="N565"/>
  <c r="T565" s="1"/>
  <c r="R565"/>
  <c r="N566"/>
  <c r="R566" s="1"/>
  <c r="N567"/>
  <c r="T567" s="1"/>
  <c r="R567"/>
  <c r="N568"/>
  <c r="R568" s="1"/>
  <c r="N569"/>
  <c r="T569" s="1"/>
  <c r="R569"/>
  <c r="N570"/>
  <c r="R570" s="1"/>
  <c r="N571"/>
  <c r="T571" s="1"/>
  <c r="R571"/>
  <c r="N572"/>
  <c r="R572" s="1"/>
  <c r="N573"/>
  <c r="T573" s="1"/>
  <c r="R573"/>
  <c r="N574"/>
  <c r="P574" s="1"/>
  <c r="N575"/>
  <c r="T575" s="1"/>
  <c r="R575"/>
  <c r="N576"/>
  <c r="P576" s="1"/>
  <c r="N577"/>
  <c r="T577" s="1"/>
  <c r="R577"/>
  <c r="N578"/>
  <c r="P578" s="1"/>
  <c r="N579"/>
  <c r="T579" s="1"/>
  <c r="R579"/>
  <c r="N580"/>
  <c r="P580" s="1"/>
  <c r="N581"/>
  <c r="T581" s="1"/>
  <c r="R581"/>
  <c r="N582"/>
  <c r="P582" s="1"/>
  <c r="N583"/>
  <c r="T583" s="1"/>
  <c r="R583"/>
  <c r="N584"/>
  <c r="P584" s="1"/>
  <c r="N585"/>
  <c r="T585" s="1"/>
  <c r="R585"/>
  <c r="N586"/>
  <c r="P586" s="1"/>
  <c r="N587"/>
  <c r="T587" s="1"/>
  <c r="R587"/>
  <c r="N588"/>
  <c r="P588" s="1"/>
  <c r="N589"/>
  <c r="T589" s="1"/>
  <c r="R589"/>
  <c r="N590"/>
  <c r="P590" s="1"/>
  <c r="N591"/>
  <c r="T591" s="1"/>
  <c r="R591"/>
  <c r="N592"/>
  <c r="P592" s="1"/>
  <c r="N593"/>
  <c r="T593" s="1"/>
  <c r="R593"/>
  <c r="N594"/>
  <c r="P594" s="1"/>
  <c r="N595"/>
  <c r="T595" s="1"/>
  <c r="R595"/>
  <c r="N596"/>
  <c r="P596" s="1"/>
  <c r="N597"/>
  <c r="T597" s="1"/>
  <c r="R597"/>
  <c r="N598"/>
  <c r="R598" s="1"/>
  <c r="N599"/>
  <c r="T599" s="1"/>
  <c r="R599"/>
  <c r="N600"/>
  <c r="R600" s="1"/>
  <c r="N601"/>
  <c r="T601" s="1"/>
  <c r="R601"/>
  <c r="N602"/>
  <c r="R602" s="1"/>
  <c r="N603"/>
  <c r="T603" s="1"/>
  <c r="R603"/>
  <c r="N604"/>
  <c r="R604" s="1"/>
  <c r="N605"/>
  <c r="T605" s="1"/>
  <c r="R605"/>
  <c r="N606"/>
  <c r="R606" s="1"/>
  <c r="N607"/>
  <c r="T607" s="1"/>
  <c r="R607"/>
  <c r="N608"/>
  <c r="R608" s="1"/>
  <c r="N609"/>
  <c r="T609" s="1"/>
  <c r="R609"/>
  <c r="N610"/>
  <c r="R610" s="1"/>
  <c r="N611"/>
  <c r="T611" s="1"/>
  <c r="R611"/>
  <c r="N612"/>
  <c r="R612" s="1"/>
  <c r="N613"/>
  <c r="T613" s="1"/>
  <c r="R613"/>
  <c r="N614"/>
  <c r="R614" s="1"/>
  <c r="N615"/>
  <c r="T615" s="1"/>
  <c r="R615"/>
  <c r="N616"/>
  <c r="R616" s="1"/>
  <c r="N617"/>
  <c r="T617" s="1"/>
  <c r="R617"/>
  <c r="N618"/>
  <c r="R618" s="1"/>
  <c r="N619"/>
  <c r="T619" s="1"/>
  <c r="R619"/>
  <c r="N620"/>
  <c r="P620" s="1"/>
  <c r="N621"/>
  <c r="T621" s="1"/>
  <c r="R621"/>
  <c r="N622"/>
  <c r="P622" s="1"/>
  <c r="N623"/>
  <c r="T623" s="1"/>
  <c r="R623"/>
  <c r="N624"/>
  <c r="P624" s="1"/>
  <c r="N625"/>
  <c r="T625" s="1"/>
  <c r="R625"/>
  <c r="N626"/>
  <c r="P626" s="1"/>
  <c r="N627"/>
  <c r="T627" s="1"/>
  <c r="R627"/>
  <c r="N628"/>
  <c r="P628" s="1"/>
  <c r="N629"/>
  <c r="T629" s="1"/>
  <c r="R629"/>
  <c r="N630"/>
  <c r="P630" s="1"/>
  <c r="N631"/>
  <c r="T631" s="1"/>
  <c r="R631"/>
  <c r="N632"/>
  <c r="R632" s="1"/>
  <c r="N633"/>
  <c r="T633" s="1"/>
  <c r="R633"/>
  <c r="N634"/>
  <c r="P634" s="1"/>
  <c r="N635"/>
  <c r="T635" s="1"/>
  <c r="R635"/>
  <c r="N638"/>
  <c r="R638" s="1"/>
  <c r="P638"/>
  <c r="V638" s="1"/>
  <c r="T638"/>
  <c r="T637" s="1"/>
  <c r="N639"/>
  <c r="P639"/>
  <c r="P637" s="1"/>
  <c r="C55" i="2" s="1"/>
  <c r="R639" i="3"/>
  <c r="T639"/>
  <c r="N640"/>
  <c r="R640" s="1"/>
  <c r="P640"/>
  <c r="T640"/>
  <c r="N641"/>
  <c r="P641"/>
  <c r="V641" s="1"/>
  <c r="W641" s="1"/>
  <c r="R641"/>
  <c r="T641"/>
  <c r="N642"/>
  <c r="R642" s="1"/>
  <c r="P642"/>
  <c r="V642" s="1"/>
  <c r="W642" s="1"/>
  <c r="T642"/>
  <c r="N643"/>
  <c r="P643"/>
  <c r="R643"/>
  <c r="T643"/>
  <c r="N644"/>
  <c r="R644" s="1"/>
  <c r="P644"/>
  <c r="V644" s="1"/>
  <c r="W644" s="1"/>
  <c r="T644"/>
  <c r="N645"/>
  <c r="P645"/>
  <c r="R645"/>
  <c r="T645"/>
  <c r="N646"/>
  <c r="R646" s="1"/>
  <c r="P646"/>
  <c r="V646" s="1"/>
  <c r="W646" s="1"/>
  <c r="T646"/>
  <c r="N647"/>
  <c r="P647"/>
  <c r="V647" s="1"/>
  <c r="W647" s="1"/>
  <c r="R647"/>
  <c r="T647"/>
  <c r="N648"/>
  <c r="R648" s="1"/>
  <c r="P648"/>
  <c r="V648" s="1"/>
  <c r="T648"/>
  <c r="N649"/>
  <c r="P649"/>
  <c r="R649"/>
  <c r="T649"/>
  <c r="N650"/>
  <c r="R650" s="1"/>
  <c r="P650"/>
  <c r="V650" s="1"/>
  <c r="W650" s="1"/>
  <c r="T650"/>
  <c r="N651"/>
  <c r="P651"/>
  <c r="R651"/>
  <c r="T651"/>
  <c r="N654"/>
  <c r="T654" s="1"/>
  <c r="R654"/>
  <c r="R653" s="1"/>
  <c r="D56" i="2" s="1"/>
  <c r="N655" i="3"/>
  <c r="R655" s="1"/>
  <c r="N658"/>
  <c r="P658"/>
  <c r="R658"/>
  <c r="T658"/>
  <c r="N659"/>
  <c r="R659" s="1"/>
  <c r="P659"/>
  <c r="V659" s="1"/>
  <c r="T659"/>
  <c r="T657" s="1"/>
  <c r="N660"/>
  <c r="P660"/>
  <c r="V660" s="1"/>
  <c r="R660"/>
  <c r="T660"/>
  <c r="N661"/>
  <c r="R661" s="1"/>
  <c r="P661"/>
  <c r="V661" s="1"/>
  <c r="W661" s="1"/>
  <c r="T661"/>
  <c r="N662"/>
  <c r="P662"/>
  <c r="V662" s="1"/>
  <c r="R662"/>
  <c r="T662"/>
  <c r="N663"/>
  <c r="R663" s="1"/>
  <c r="P663"/>
  <c r="V663" s="1"/>
  <c r="W663" s="1"/>
  <c r="T663"/>
  <c r="W94" l="1"/>
  <c r="W86"/>
  <c r="W78"/>
  <c r="W20"/>
  <c r="W132"/>
  <c r="W98"/>
  <c r="W90"/>
  <c r="W82"/>
  <c r="V65"/>
  <c r="W65" s="1"/>
  <c r="W49"/>
  <c r="W73"/>
  <c r="V57"/>
  <c r="W57" s="1"/>
  <c r="W41"/>
  <c r="W488"/>
  <c r="W468"/>
  <c r="W460"/>
  <c r="W452"/>
  <c r="W444"/>
  <c r="P290"/>
  <c r="C34" i="2" s="1"/>
  <c r="W215" i="3"/>
  <c r="W184"/>
  <c r="W134"/>
  <c r="W470"/>
  <c r="W462"/>
  <c r="W454"/>
  <c r="W446"/>
  <c r="W438"/>
  <c r="P353"/>
  <c r="C42" i="2" s="1"/>
  <c r="P241" i="3"/>
  <c r="C24" i="2" s="1"/>
  <c r="W146" i="3"/>
  <c r="W478"/>
  <c r="P332"/>
  <c r="C40" i="2" s="1"/>
  <c r="P321" i="3"/>
  <c r="P310"/>
  <c r="C36" i="2" s="1"/>
  <c r="V207" i="3"/>
  <c r="W207" s="1"/>
  <c r="W199"/>
  <c r="W187"/>
  <c r="W185"/>
  <c r="W183"/>
  <c r="W181"/>
  <c r="W163"/>
  <c r="W159"/>
  <c r="W155"/>
  <c r="W138"/>
  <c r="W129"/>
  <c r="W115"/>
  <c r="W111"/>
  <c r="W100"/>
  <c r="W96"/>
  <c r="W92"/>
  <c r="W88"/>
  <c r="W84"/>
  <c r="W80"/>
  <c r="W76"/>
  <c r="P274"/>
  <c r="C30" i="2" s="1"/>
  <c r="P260" i="3"/>
  <c r="C26" i="2" s="1"/>
  <c r="W231" i="3"/>
  <c r="W227"/>
  <c r="W223"/>
  <c r="W191"/>
  <c r="W121"/>
  <c r="W118"/>
  <c r="W114"/>
  <c r="W79"/>
  <c r="V628"/>
  <c r="W628" s="1"/>
  <c r="V620"/>
  <c r="W620" s="1"/>
  <c r="V596"/>
  <c r="W596" s="1"/>
  <c r="V588"/>
  <c r="W588" s="1"/>
  <c r="V580"/>
  <c r="W580" s="1"/>
  <c r="W638"/>
  <c r="V634"/>
  <c r="W634" s="1"/>
  <c r="V626"/>
  <c r="W626" s="1"/>
  <c r="V594"/>
  <c r="W594" s="1"/>
  <c r="V586"/>
  <c r="W586" s="1"/>
  <c r="V578"/>
  <c r="W578" s="1"/>
  <c r="R637"/>
  <c r="D55" i="2" s="1"/>
  <c r="V592" i="3"/>
  <c r="W592" s="1"/>
  <c r="R657"/>
  <c r="D57" i="2" s="1"/>
  <c r="V624" i="3"/>
  <c r="W624" s="1"/>
  <c r="V584"/>
  <c r="W584" s="1"/>
  <c r="V576"/>
  <c r="W576" s="1"/>
  <c r="V630"/>
  <c r="W630" s="1"/>
  <c r="V622"/>
  <c r="W622" s="1"/>
  <c r="V590"/>
  <c r="W590" s="1"/>
  <c r="W582"/>
  <c r="V582"/>
  <c r="V574"/>
  <c r="W574" s="1"/>
  <c r="T435"/>
  <c r="P435"/>
  <c r="P420"/>
  <c r="T420"/>
  <c r="P416"/>
  <c r="T416"/>
  <c r="P412"/>
  <c r="T412"/>
  <c r="P408"/>
  <c r="T408"/>
  <c r="W662"/>
  <c r="W660"/>
  <c r="W659"/>
  <c r="P657"/>
  <c r="C57" i="2" s="1"/>
  <c r="W648" i="3"/>
  <c r="R634"/>
  <c r="R630"/>
  <c r="R628"/>
  <c r="R626"/>
  <c r="R624"/>
  <c r="R622"/>
  <c r="R620"/>
  <c r="R596"/>
  <c r="R594"/>
  <c r="R592"/>
  <c r="R590"/>
  <c r="R588"/>
  <c r="R586"/>
  <c r="R584"/>
  <c r="R582"/>
  <c r="R580"/>
  <c r="R578"/>
  <c r="R576"/>
  <c r="R492" s="1"/>
  <c r="D54" i="2" s="1"/>
  <c r="R574" i="3"/>
  <c r="V658"/>
  <c r="V657" s="1"/>
  <c r="E57" i="2" s="1"/>
  <c r="T655" i="3"/>
  <c r="T653" s="1"/>
  <c r="P654"/>
  <c r="V651"/>
  <c r="W651" s="1"/>
  <c r="V649"/>
  <c r="W649" s="1"/>
  <c r="V645"/>
  <c r="W645" s="1"/>
  <c r="V643"/>
  <c r="W643" s="1"/>
  <c r="V639"/>
  <c r="P635"/>
  <c r="T634"/>
  <c r="P633"/>
  <c r="T632"/>
  <c r="P631"/>
  <c r="T630"/>
  <c r="P629"/>
  <c r="T628"/>
  <c r="P627"/>
  <c r="T626"/>
  <c r="P625"/>
  <c r="T624"/>
  <c r="P623"/>
  <c r="T622"/>
  <c r="P621"/>
  <c r="T620"/>
  <c r="P619"/>
  <c r="T618"/>
  <c r="P617"/>
  <c r="T616"/>
  <c r="P615"/>
  <c r="T614"/>
  <c r="P613"/>
  <c r="T612"/>
  <c r="P611"/>
  <c r="T610"/>
  <c r="P609"/>
  <c r="T608"/>
  <c r="P607"/>
  <c r="T606"/>
  <c r="P605"/>
  <c r="T604"/>
  <c r="P603"/>
  <c r="T602"/>
  <c r="P601"/>
  <c r="T600"/>
  <c r="P599"/>
  <c r="T598"/>
  <c r="P597"/>
  <c r="T596"/>
  <c r="P595"/>
  <c r="T594"/>
  <c r="P593"/>
  <c r="T592"/>
  <c r="P591"/>
  <c r="T590"/>
  <c r="P589"/>
  <c r="T588"/>
  <c r="P587"/>
  <c r="T586"/>
  <c r="P585"/>
  <c r="T584"/>
  <c r="P583"/>
  <c r="T582"/>
  <c r="P581"/>
  <c r="T580"/>
  <c r="P579"/>
  <c r="T578"/>
  <c r="P577"/>
  <c r="T576"/>
  <c r="P575"/>
  <c r="T574"/>
  <c r="P573"/>
  <c r="T572"/>
  <c r="P571"/>
  <c r="T570"/>
  <c r="P569"/>
  <c r="T568"/>
  <c r="P567"/>
  <c r="T566"/>
  <c r="P565"/>
  <c r="T564"/>
  <c r="P563"/>
  <c r="T562"/>
  <c r="P561"/>
  <c r="T560"/>
  <c r="P559"/>
  <c r="T558"/>
  <c r="P557"/>
  <c r="T556"/>
  <c r="P555"/>
  <c r="T554"/>
  <c r="P553"/>
  <c r="T552"/>
  <c r="P551"/>
  <c r="T550"/>
  <c r="P549"/>
  <c r="T548"/>
  <c r="P547"/>
  <c r="T546"/>
  <c r="P545"/>
  <c r="T544"/>
  <c r="P543"/>
  <c r="T542"/>
  <c r="P541"/>
  <c r="T540"/>
  <c r="P539"/>
  <c r="T538"/>
  <c r="P537"/>
  <c r="T536"/>
  <c r="P535"/>
  <c r="T534"/>
  <c r="P533"/>
  <c r="T532"/>
  <c r="P531"/>
  <c r="T530"/>
  <c r="P529"/>
  <c r="T528"/>
  <c r="P527"/>
  <c r="T526"/>
  <c r="P525"/>
  <c r="T524"/>
  <c r="P523"/>
  <c r="T522"/>
  <c r="P521"/>
  <c r="T520"/>
  <c r="P519"/>
  <c r="T518"/>
  <c r="P517"/>
  <c r="T516"/>
  <c r="P515"/>
  <c r="T514"/>
  <c r="P513"/>
  <c r="T512"/>
  <c r="P511"/>
  <c r="T510"/>
  <c r="P509"/>
  <c r="T508"/>
  <c r="P507"/>
  <c r="T506"/>
  <c r="P505"/>
  <c r="T504"/>
  <c r="P503"/>
  <c r="T502"/>
  <c r="P501"/>
  <c r="T500"/>
  <c r="P499"/>
  <c r="T498"/>
  <c r="P497"/>
  <c r="T496"/>
  <c r="P495"/>
  <c r="T494"/>
  <c r="T492" s="1"/>
  <c r="P493"/>
  <c r="R489"/>
  <c r="W482"/>
  <c r="P481"/>
  <c r="W467"/>
  <c r="W459"/>
  <c r="W451"/>
  <c r="W443"/>
  <c r="P430"/>
  <c r="C48" i="2" s="1"/>
  <c r="W382" i="3"/>
  <c r="W380"/>
  <c r="W378"/>
  <c r="W376"/>
  <c r="R235"/>
  <c r="D23" i="2" s="1"/>
  <c r="V221" i="3"/>
  <c r="E22" i="2" s="1"/>
  <c r="T170" i="3"/>
  <c r="P434"/>
  <c r="T434"/>
  <c r="T433" s="1"/>
  <c r="T428"/>
  <c r="T427" s="1"/>
  <c r="T426" s="1"/>
  <c r="P428"/>
  <c r="T423"/>
  <c r="P423"/>
  <c r="T419"/>
  <c r="P419"/>
  <c r="T415"/>
  <c r="P415"/>
  <c r="T411"/>
  <c r="P411"/>
  <c r="T407"/>
  <c r="P407"/>
  <c r="R404"/>
  <c r="P404"/>
  <c r="T404"/>
  <c r="R402"/>
  <c r="P402"/>
  <c r="T402"/>
  <c r="R400"/>
  <c r="P400"/>
  <c r="T400"/>
  <c r="R398"/>
  <c r="P398"/>
  <c r="T398"/>
  <c r="R396"/>
  <c r="P396"/>
  <c r="T396"/>
  <c r="R394"/>
  <c r="P394"/>
  <c r="T394"/>
  <c r="R392"/>
  <c r="P392"/>
  <c r="T392"/>
  <c r="R390"/>
  <c r="P390"/>
  <c r="T390"/>
  <c r="R388"/>
  <c r="P388"/>
  <c r="T388"/>
  <c r="R386"/>
  <c r="P386"/>
  <c r="T386"/>
  <c r="P372"/>
  <c r="C44" i="2" s="1"/>
  <c r="V374" i="3"/>
  <c r="W374" s="1"/>
  <c r="W283"/>
  <c r="W282" s="1"/>
  <c r="F32" i="2" s="1"/>
  <c r="V282" i="3"/>
  <c r="E32" i="2" s="1"/>
  <c r="W639" i="3"/>
  <c r="W485"/>
  <c r="R372"/>
  <c r="D44" i="2" s="1"/>
  <c r="R343" i="3"/>
  <c r="D41" i="2" s="1"/>
  <c r="R299" i="3"/>
  <c r="D35" i="2" s="1"/>
  <c r="R290" i="3"/>
  <c r="D34" i="2" s="1"/>
  <c r="P422" i="3"/>
  <c r="T422"/>
  <c r="P418"/>
  <c r="T418"/>
  <c r="P414"/>
  <c r="T414"/>
  <c r="P410"/>
  <c r="T410"/>
  <c r="P406"/>
  <c r="T406"/>
  <c r="W373"/>
  <c r="V372"/>
  <c r="E44" i="2" s="1"/>
  <c r="W354" i="3"/>
  <c r="C38" i="2"/>
  <c r="P655" i="3"/>
  <c r="V640"/>
  <c r="W640" s="1"/>
  <c r="P632"/>
  <c r="P618"/>
  <c r="P616"/>
  <c r="P614"/>
  <c r="P612"/>
  <c r="P610"/>
  <c r="P608"/>
  <c r="P606"/>
  <c r="P604"/>
  <c r="P602"/>
  <c r="P600"/>
  <c r="P598"/>
  <c r="P572"/>
  <c r="P570"/>
  <c r="P568"/>
  <c r="P566"/>
  <c r="P564"/>
  <c r="P562"/>
  <c r="P560"/>
  <c r="P558"/>
  <c r="P556"/>
  <c r="P554"/>
  <c r="P552"/>
  <c r="P550"/>
  <c r="P548"/>
  <c r="P546"/>
  <c r="P544"/>
  <c r="P542"/>
  <c r="P540"/>
  <c r="P538"/>
  <c r="P536"/>
  <c r="P534"/>
  <c r="P532"/>
  <c r="P530"/>
  <c r="P528"/>
  <c r="P526"/>
  <c r="P524"/>
  <c r="P522"/>
  <c r="P520"/>
  <c r="P518"/>
  <c r="P516"/>
  <c r="P514"/>
  <c r="P512"/>
  <c r="P510"/>
  <c r="P508"/>
  <c r="P506"/>
  <c r="P504"/>
  <c r="P502"/>
  <c r="P500"/>
  <c r="P498"/>
  <c r="P496"/>
  <c r="P494"/>
  <c r="W487"/>
  <c r="P486"/>
  <c r="P484" s="1"/>
  <c r="C53" i="2" s="1"/>
  <c r="R485" i="3"/>
  <c r="W480"/>
  <c r="P477"/>
  <c r="W472"/>
  <c r="W471"/>
  <c r="W464"/>
  <c r="W463"/>
  <c r="W456"/>
  <c r="W455"/>
  <c r="W448"/>
  <c r="W447"/>
  <c r="W440"/>
  <c r="W439"/>
  <c r="R437"/>
  <c r="D50" i="2" s="1"/>
  <c r="R434" i="3"/>
  <c r="R433" s="1"/>
  <c r="D49" i="2" s="1"/>
  <c r="W431" i="3"/>
  <c r="W430" s="1"/>
  <c r="F48" i="2" s="1"/>
  <c r="R428" i="3"/>
  <c r="R427" s="1"/>
  <c r="R423"/>
  <c r="R419"/>
  <c r="R415"/>
  <c r="R411"/>
  <c r="R407"/>
  <c r="R332"/>
  <c r="D40" i="2" s="1"/>
  <c r="R321" i="3"/>
  <c r="R310"/>
  <c r="D36" i="2" s="1"/>
  <c r="R269" i="3"/>
  <c r="R255"/>
  <c r="D25" i="2" s="1"/>
  <c r="R241" i="3"/>
  <c r="D24" i="2" s="1"/>
  <c r="T421" i="3"/>
  <c r="P421"/>
  <c r="T417"/>
  <c r="P417"/>
  <c r="T413"/>
  <c r="P413"/>
  <c r="T409"/>
  <c r="P409"/>
  <c r="T405"/>
  <c r="P405"/>
  <c r="W333"/>
  <c r="W322"/>
  <c r="W311"/>
  <c r="R486"/>
  <c r="T485"/>
  <c r="T484" s="1"/>
  <c r="R477"/>
  <c r="W466"/>
  <c r="W458"/>
  <c r="W450"/>
  <c r="W442"/>
  <c r="V437"/>
  <c r="E50" i="2" s="1"/>
  <c r="P437" i="3"/>
  <c r="C50" i="2" s="1"/>
  <c r="T372" i="3"/>
  <c r="R358"/>
  <c r="D43" i="2" s="1"/>
  <c r="V172" i="3"/>
  <c r="W172" s="1"/>
  <c r="R171"/>
  <c r="P171"/>
  <c r="P168"/>
  <c r="R168"/>
  <c r="V142"/>
  <c r="W142" s="1"/>
  <c r="T127"/>
  <c r="R127"/>
  <c r="P127"/>
  <c r="V104"/>
  <c r="W104" s="1"/>
  <c r="V97"/>
  <c r="W97" s="1"/>
  <c r="V93"/>
  <c r="W93" s="1"/>
  <c r="W89"/>
  <c r="V89"/>
  <c r="V85"/>
  <c r="W85" s="1"/>
  <c r="D6" i="2"/>
  <c r="P403" i="3"/>
  <c r="P401"/>
  <c r="P399"/>
  <c r="P397"/>
  <c r="P395"/>
  <c r="P393"/>
  <c r="P391"/>
  <c r="P389"/>
  <c r="P387"/>
  <c r="P370"/>
  <c r="T369"/>
  <c r="P368"/>
  <c r="T367"/>
  <c r="P366"/>
  <c r="T365"/>
  <c r="P364"/>
  <c r="T363"/>
  <c r="P362"/>
  <c r="T361"/>
  <c r="P360"/>
  <c r="T359"/>
  <c r="V355"/>
  <c r="W355" s="1"/>
  <c r="P351"/>
  <c r="T350"/>
  <c r="P349"/>
  <c r="T348"/>
  <c r="P347"/>
  <c r="T346"/>
  <c r="P345"/>
  <c r="T344"/>
  <c r="T343" s="1"/>
  <c r="V334"/>
  <c r="W334" s="1"/>
  <c r="P330"/>
  <c r="T329"/>
  <c r="T328" s="1"/>
  <c r="V323"/>
  <c r="W323" s="1"/>
  <c r="V312"/>
  <c r="W312" s="1"/>
  <c r="P308"/>
  <c r="T307"/>
  <c r="P306"/>
  <c r="T305"/>
  <c r="P304"/>
  <c r="T303"/>
  <c r="P302"/>
  <c r="T301"/>
  <c r="T299" s="1"/>
  <c r="P300"/>
  <c r="V291"/>
  <c r="T288"/>
  <c r="P287"/>
  <c r="T286"/>
  <c r="P280"/>
  <c r="V275"/>
  <c r="T272"/>
  <c r="P271"/>
  <c r="T270"/>
  <c r="T265"/>
  <c r="T264" s="1"/>
  <c r="V261"/>
  <c r="T258"/>
  <c r="P257"/>
  <c r="T256"/>
  <c r="T255" s="1"/>
  <c r="V242"/>
  <c r="T239"/>
  <c r="P238"/>
  <c r="T237"/>
  <c r="T235" s="1"/>
  <c r="W233"/>
  <c r="T231"/>
  <c r="W229"/>
  <c r="T227"/>
  <c r="W225"/>
  <c r="W221" s="1"/>
  <c r="F22" i="2" s="1"/>
  <c r="T223" i="3"/>
  <c r="W219"/>
  <c r="W218"/>
  <c r="P217"/>
  <c r="R216"/>
  <c r="R215"/>
  <c r="T214"/>
  <c r="W211"/>
  <c r="W210"/>
  <c r="P209"/>
  <c r="R208"/>
  <c r="R207"/>
  <c r="T206"/>
  <c r="W203"/>
  <c r="W202"/>
  <c r="P201"/>
  <c r="R200"/>
  <c r="R199"/>
  <c r="T198"/>
  <c r="W195"/>
  <c r="W194"/>
  <c r="P193"/>
  <c r="R192"/>
  <c r="R191"/>
  <c r="R189" s="1"/>
  <c r="D21" i="2" s="1"/>
  <c r="T190" i="3"/>
  <c r="W186"/>
  <c r="T184"/>
  <c r="T180" s="1"/>
  <c r="W182"/>
  <c r="W180" s="1"/>
  <c r="F20" i="2" s="1"/>
  <c r="V180" i="3"/>
  <c r="E20" i="2" s="1"/>
  <c r="P180" i="3"/>
  <c r="C20" i="2" s="1"/>
  <c r="W162" i="3"/>
  <c r="W158"/>
  <c r="W154"/>
  <c r="W135"/>
  <c r="P178"/>
  <c r="T178"/>
  <c r="W160"/>
  <c r="V160"/>
  <c r="V156"/>
  <c r="W156" s="1"/>
  <c r="P151"/>
  <c r="C16" i="2" s="1"/>
  <c r="V152" i="3"/>
  <c r="V151" s="1"/>
  <c r="E16" i="2" s="1"/>
  <c r="P143" i="3"/>
  <c r="T143"/>
  <c r="T137" s="1"/>
  <c r="R143"/>
  <c r="P131"/>
  <c r="C14" i="2" s="1"/>
  <c r="V133" i="3"/>
  <c r="V131" s="1"/>
  <c r="E14" i="2" s="1"/>
  <c r="P105" i="3"/>
  <c r="T105"/>
  <c r="R105"/>
  <c r="P221"/>
  <c r="C22" i="2" s="1"/>
  <c r="W212" i="3"/>
  <c r="W204"/>
  <c r="W196"/>
  <c r="R180"/>
  <c r="D20" i="2" s="1"/>
  <c r="T177" i="3"/>
  <c r="P177"/>
  <c r="T144"/>
  <c r="R144"/>
  <c r="P144"/>
  <c r="V125"/>
  <c r="W125" s="1"/>
  <c r="T106"/>
  <c r="R106"/>
  <c r="P106"/>
  <c r="P369"/>
  <c r="P367"/>
  <c r="P365"/>
  <c r="P363"/>
  <c r="P361"/>
  <c r="P359"/>
  <c r="P350"/>
  <c r="P348"/>
  <c r="P346"/>
  <c r="P344"/>
  <c r="P329"/>
  <c r="P307"/>
  <c r="P305"/>
  <c r="P303"/>
  <c r="P301"/>
  <c r="P288"/>
  <c r="P286"/>
  <c r="P272"/>
  <c r="P270"/>
  <c r="P265"/>
  <c r="P258"/>
  <c r="P256"/>
  <c r="P239"/>
  <c r="P237"/>
  <c r="P235" s="1"/>
  <c r="C23" i="2" s="1"/>
  <c r="W214" i="3"/>
  <c r="P213"/>
  <c r="R212"/>
  <c r="W206"/>
  <c r="P205"/>
  <c r="R204"/>
  <c r="W198"/>
  <c r="P197"/>
  <c r="R196"/>
  <c r="W190"/>
  <c r="R178"/>
  <c r="R175" s="1"/>
  <c r="D19" i="2" s="1"/>
  <c r="W167" i="3"/>
  <c r="P109"/>
  <c r="C12" i="2" s="1"/>
  <c r="P176" i="3"/>
  <c r="T176"/>
  <c r="T175" s="1"/>
  <c r="R173"/>
  <c r="P173"/>
  <c r="P126"/>
  <c r="T126"/>
  <c r="R126"/>
  <c r="W116"/>
  <c r="V116"/>
  <c r="V112"/>
  <c r="W112" s="1"/>
  <c r="V236"/>
  <c r="R221"/>
  <c r="D22" i="2" s="1"/>
  <c r="W216" i="3"/>
  <c r="R213"/>
  <c r="T212"/>
  <c r="W208"/>
  <c r="R205"/>
  <c r="T204"/>
  <c r="W200"/>
  <c r="R197"/>
  <c r="T196"/>
  <c r="W192"/>
  <c r="R109"/>
  <c r="D12" i="2" s="1"/>
  <c r="W99" i="3"/>
  <c r="W95"/>
  <c r="W91"/>
  <c r="W87"/>
  <c r="W83"/>
  <c r="A3" i="2" a="1"/>
  <c r="A3" s="1"/>
  <c r="R167" i="3"/>
  <c r="R165" s="1"/>
  <c r="D17" i="2" s="1"/>
  <c r="T166" i="3"/>
  <c r="T165" s="1"/>
  <c r="T160"/>
  <c r="T156"/>
  <c r="T152"/>
  <c r="T149"/>
  <c r="W145"/>
  <c r="R142"/>
  <c r="T141"/>
  <c r="T133"/>
  <c r="T131" s="1"/>
  <c r="W128"/>
  <c r="R125"/>
  <c r="T124"/>
  <c r="T120" s="1"/>
  <c r="T116"/>
  <c r="T112"/>
  <c r="T109" s="1"/>
  <c r="W110"/>
  <c r="W107"/>
  <c r="R104"/>
  <c r="R102" s="1"/>
  <c r="D11" i="2" s="1"/>
  <c r="T103" i="3"/>
  <c r="T102" s="1"/>
  <c r="T97"/>
  <c r="T93"/>
  <c r="T89"/>
  <c r="T85"/>
  <c r="T81"/>
  <c r="T77"/>
  <c r="W72"/>
  <c r="P71"/>
  <c r="R70"/>
  <c r="R69"/>
  <c r="T68"/>
  <c r="W64"/>
  <c r="P63"/>
  <c r="R62"/>
  <c r="R61"/>
  <c r="T60"/>
  <c r="W56"/>
  <c r="P55"/>
  <c r="R54"/>
  <c r="R53"/>
  <c r="T52"/>
  <c r="W48"/>
  <c r="P47"/>
  <c r="R46"/>
  <c r="R45"/>
  <c r="T44"/>
  <c r="W40"/>
  <c r="P39"/>
  <c r="R38"/>
  <c r="W33"/>
  <c r="P32"/>
  <c r="W29"/>
  <c r="P28"/>
  <c r="R25"/>
  <c r="R24"/>
  <c r="T23"/>
  <c r="W19"/>
  <c r="P18"/>
  <c r="R17"/>
  <c r="W12"/>
  <c r="P11"/>
  <c r="W8"/>
  <c r="P7"/>
  <c r="W147"/>
  <c r="W139"/>
  <c r="W122"/>
  <c r="V81"/>
  <c r="W81" s="1"/>
  <c r="V77"/>
  <c r="P75"/>
  <c r="C10" i="2" s="1"/>
  <c r="R71" i="3"/>
  <c r="T70"/>
  <c r="V69"/>
  <c r="W69" s="1"/>
  <c r="W66"/>
  <c r="R63"/>
  <c r="T62"/>
  <c r="V61"/>
  <c r="W61" s="1"/>
  <c r="W58"/>
  <c r="R55"/>
  <c r="T54"/>
  <c r="V53"/>
  <c r="W53" s="1"/>
  <c r="W50"/>
  <c r="R47"/>
  <c r="T46"/>
  <c r="V45"/>
  <c r="W45" s="1"/>
  <c r="W42"/>
  <c r="R39"/>
  <c r="T38"/>
  <c r="T32"/>
  <c r="T28"/>
  <c r="T27" s="1"/>
  <c r="T25"/>
  <c r="V24"/>
  <c r="W24" s="1"/>
  <c r="W21"/>
  <c r="R18"/>
  <c r="T17"/>
  <c r="T16" s="1"/>
  <c r="T11"/>
  <c r="T7"/>
  <c r="W166"/>
  <c r="P165"/>
  <c r="C17" i="2" s="1"/>
  <c r="W149" i="3"/>
  <c r="P148"/>
  <c r="R147"/>
  <c r="W141"/>
  <c r="P140"/>
  <c r="R139"/>
  <c r="W124"/>
  <c r="P123"/>
  <c r="R122"/>
  <c r="R120" s="1"/>
  <c r="D13" i="2" s="1"/>
  <c r="W103" i="3"/>
  <c r="P102"/>
  <c r="C11" i="2" s="1"/>
  <c r="W68" i="3"/>
  <c r="P67"/>
  <c r="R66"/>
  <c r="W60"/>
  <c r="P59"/>
  <c r="R58"/>
  <c r="W52"/>
  <c r="P51"/>
  <c r="R50"/>
  <c r="W44"/>
  <c r="P43"/>
  <c r="R42"/>
  <c r="W35"/>
  <c r="P34"/>
  <c r="W31"/>
  <c r="P30"/>
  <c r="W23"/>
  <c r="P22"/>
  <c r="R21"/>
  <c r="W14"/>
  <c r="P13"/>
  <c r="W10"/>
  <c r="P9"/>
  <c r="R75"/>
  <c r="D10" i="2" s="1"/>
  <c r="W70" i="3"/>
  <c r="W62"/>
  <c r="W54"/>
  <c r="W46"/>
  <c r="W38"/>
  <c r="W25"/>
  <c r="W17"/>
  <c r="P16"/>
  <c r="C7" i="2" s="1"/>
  <c r="A61" l="1"/>
  <c r="C61" s="1"/>
  <c r="V109" i="3"/>
  <c r="E12" i="2" s="1"/>
  <c r="W109" i="3"/>
  <c r="F12" i="2" s="1"/>
  <c r="P189" i="3"/>
  <c r="C21" i="2" s="1"/>
  <c r="W437" i="3"/>
  <c r="F50" i="2" s="1"/>
  <c r="V637" i="3"/>
  <c r="E55" i="2" s="1"/>
  <c r="T476" i="3"/>
  <c r="V173"/>
  <c r="W173" s="1"/>
  <c r="V213"/>
  <c r="W213" s="1"/>
  <c r="V256"/>
  <c r="W256" s="1"/>
  <c r="P255"/>
  <c r="C25" i="2" s="1"/>
  <c r="V272" i="3"/>
  <c r="W272" s="1"/>
  <c r="V303"/>
  <c r="W303" s="1"/>
  <c r="W344"/>
  <c r="V344"/>
  <c r="P343"/>
  <c r="C41" i="2" s="1"/>
  <c r="V359" i="3"/>
  <c r="P358"/>
  <c r="C43" i="2" s="1"/>
  <c r="V367" i="3"/>
  <c r="W367" s="1"/>
  <c r="V201"/>
  <c r="W201" s="1"/>
  <c r="V217"/>
  <c r="W217" s="1"/>
  <c r="V241"/>
  <c r="E24" i="2" s="1"/>
  <c r="W242" i="3"/>
  <c r="W241" s="1"/>
  <c r="F24" i="2" s="1"/>
  <c r="V260" i="3"/>
  <c r="E26" i="2" s="1"/>
  <c r="W261" i="3"/>
  <c r="W260" s="1"/>
  <c r="F26" i="2" s="1"/>
  <c r="V287" i="3"/>
  <c r="W287" s="1"/>
  <c r="V347"/>
  <c r="W347"/>
  <c r="V351"/>
  <c r="W351" s="1"/>
  <c r="V391"/>
  <c r="W391"/>
  <c r="V399"/>
  <c r="W399" s="1"/>
  <c r="D38" i="2"/>
  <c r="V496" i="3"/>
  <c r="W496" s="1"/>
  <c r="V504"/>
  <c r="W504" s="1"/>
  <c r="W512"/>
  <c r="V512"/>
  <c r="V520"/>
  <c r="W520" s="1"/>
  <c r="W528"/>
  <c r="V528"/>
  <c r="V536"/>
  <c r="W536" s="1"/>
  <c r="V544"/>
  <c r="W544" s="1"/>
  <c r="V552"/>
  <c r="W552" s="1"/>
  <c r="V560"/>
  <c r="W560" s="1"/>
  <c r="V568"/>
  <c r="W568" s="1"/>
  <c r="W600"/>
  <c r="V600"/>
  <c r="V608"/>
  <c r="W608" s="1"/>
  <c r="W616"/>
  <c r="V616"/>
  <c r="V655"/>
  <c r="W655" s="1"/>
  <c r="V406"/>
  <c r="W406" s="1"/>
  <c r="V414"/>
  <c r="W414" s="1"/>
  <c r="V422"/>
  <c r="W422" s="1"/>
  <c r="P385"/>
  <c r="C45" i="2" s="1"/>
  <c r="V386" i="3"/>
  <c r="V394"/>
  <c r="W394" s="1"/>
  <c r="V402"/>
  <c r="W402" s="1"/>
  <c r="V493"/>
  <c r="W493" s="1"/>
  <c r="P492"/>
  <c r="C54" i="2" s="1"/>
  <c r="V497" i="3"/>
  <c r="W497" s="1"/>
  <c r="V501"/>
  <c r="W501" s="1"/>
  <c r="V505"/>
  <c r="W505" s="1"/>
  <c r="V509"/>
  <c r="W509"/>
  <c r="V513"/>
  <c r="W513" s="1"/>
  <c r="V517"/>
  <c r="W517"/>
  <c r="V521"/>
  <c r="W521" s="1"/>
  <c r="V525"/>
  <c r="W525" s="1"/>
  <c r="V529"/>
  <c r="W529" s="1"/>
  <c r="V533"/>
  <c r="W533" s="1"/>
  <c r="V537"/>
  <c r="W537" s="1"/>
  <c r="V541"/>
  <c r="W541"/>
  <c r="V545"/>
  <c r="W545" s="1"/>
  <c r="V549"/>
  <c r="W549"/>
  <c r="V553"/>
  <c r="W553" s="1"/>
  <c r="V557"/>
  <c r="W557" s="1"/>
  <c r="V561"/>
  <c r="W561" s="1"/>
  <c r="V565"/>
  <c r="W565" s="1"/>
  <c r="V569"/>
  <c r="W569" s="1"/>
  <c r="V573"/>
  <c r="W573" s="1"/>
  <c r="W577"/>
  <c r="V577"/>
  <c r="V581"/>
  <c r="W581" s="1"/>
  <c r="V585"/>
  <c r="W585" s="1"/>
  <c r="V589"/>
  <c r="W589" s="1"/>
  <c r="V593"/>
  <c r="W593" s="1"/>
  <c r="V597"/>
  <c r="W597" s="1"/>
  <c r="V601"/>
  <c r="W601" s="1"/>
  <c r="V605"/>
  <c r="W605"/>
  <c r="V609"/>
  <c r="W609" s="1"/>
  <c r="V613"/>
  <c r="W613"/>
  <c r="V617"/>
  <c r="W617" s="1"/>
  <c r="V621"/>
  <c r="W621" s="1"/>
  <c r="V625"/>
  <c r="W625" s="1"/>
  <c r="V629"/>
  <c r="W629" s="1"/>
  <c r="V633"/>
  <c r="W633" s="1"/>
  <c r="P653"/>
  <c r="C56" i="2" s="1"/>
  <c r="V654" i="3"/>
  <c r="V653" s="1"/>
  <c r="E56" i="2" s="1"/>
  <c r="V408" i="3"/>
  <c r="W408" s="1"/>
  <c r="V416"/>
  <c r="W416" s="1"/>
  <c r="W321"/>
  <c r="R484"/>
  <c r="D53" i="2" s="1"/>
  <c r="W353" i="3"/>
  <c r="F42" i="2" s="1"/>
  <c r="V13" i="3"/>
  <c r="W13" s="1"/>
  <c r="W59"/>
  <c r="V59"/>
  <c r="V39"/>
  <c r="W39" s="1"/>
  <c r="V22"/>
  <c r="W22" s="1"/>
  <c r="V67"/>
  <c r="W67" s="1"/>
  <c r="W140"/>
  <c r="V140"/>
  <c r="V11"/>
  <c r="W11" s="1"/>
  <c r="P27"/>
  <c r="C8" i="2" s="1"/>
  <c r="V28" i="3"/>
  <c r="W28" s="1"/>
  <c r="V63"/>
  <c r="W63" s="1"/>
  <c r="V9"/>
  <c r="W9" s="1"/>
  <c r="V43"/>
  <c r="W43" s="1"/>
  <c r="V148"/>
  <c r="W148" s="1"/>
  <c r="V18"/>
  <c r="V55"/>
  <c r="W55" s="1"/>
  <c r="V126"/>
  <c r="W126" s="1"/>
  <c r="P175"/>
  <c r="C19" i="2" s="1"/>
  <c r="V176" i="3"/>
  <c r="W176" s="1"/>
  <c r="V239"/>
  <c r="W239" s="1"/>
  <c r="V270"/>
  <c r="P269"/>
  <c r="V301"/>
  <c r="W301" s="1"/>
  <c r="V329"/>
  <c r="P328"/>
  <c r="V350"/>
  <c r="W350" s="1"/>
  <c r="V365"/>
  <c r="W365" s="1"/>
  <c r="V144"/>
  <c r="W144" s="1"/>
  <c r="V105"/>
  <c r="W105" s="1"/>
  <c r="V271"/>
  <c r="W271" s="1"/>
  <c r="V300"/>
  <c r="W300" s="1"/>
  <c r="P299"/>
  <c r="C35" i="2" s="1"/>
  <c r="V304" i="3"/>
  <c r="W304" s="1"/>
  <c r="V308"/>
  <c r="W308"/>
  <c r="V330"/>
  <c r="W330" s="1"/>
  <c r="V360"/>
  <c r="W360"/>
  <c r="V364"/>
  <c r="W364" s="1"/>
  <c r="V368"/>
  <c r="W368"/>
  <c r="V389"/>
  <c r="W389" s="1"/>
  <c r="V397"/>
  <c r="W397"/>
  <c r="V127"/>
  <c r="W127" s="1"/>
  <c r="V405"/>
  <c r="W405" s="1"/>
  <c r="V413"/>
  <c r="W413" s="1"/>
  <c r="V421"/>
  <c r="W421" s="1"/>
  <c r="D47" i="2"/>
  <c r="R426" i="3"/>
  <c r="D46" i="2" s="1"/>
  <c r="V494" i="3"/>
  <c r="W494" s="1"/>
  <c r="V502"/>
  <c r="W502" s="1"/>
  <c r="V510"/>
  <c r="W510" s="1"/>
  <c r="V518"/>
  <c r="W518" s="1"/>
  <c r="V526"/>
  <c r="W526" s="1"/>
  <c r="V534"/>
  <c r="W534" s="1"/>
  <c r="V542"/>
  <c r="W542" s="1"/>
  <c r="V550"/>
  <c r="W550" s="1"/>
  <c r="V558"/>
  <c r="W558" s="1"/>
  <c r="V566"/>
  <c r="W566" s="1"/>
  <c r="V598"/>
  <c r="W598" s="1"/>
  <c r="V606"/>
  <c r="W606" s="1"/>
  <c r="V614"/>
  <c r="W614" s="1"/>
  <c r="V388"/>
  <c r="W388" s="1"/>
  <c r="V396"/>
  <c r="W396" s="1"/>
  <c r="V404"/>
  <c r="W404" s="1"/>
  <c r="V411"/>
  <c r="W411" s="1"/>
  <c r="V419"/>
  <c r="W419" s="1"/>
  <c r="P427"/>
  <c r="V428"/>
  <c r="V427" s="1"/>
  <c r="V435"/>
  <c r="W435" s="1"/>
  <c r="T37"/>
  <c r="R37"/>
  <c r="D9" i="2" s="1"/>
  <c r="R137" i="3"/>
  <c r="D15" i="2" s="1"/>
  <c r="T6" i="3"/>
  <c r="V75"/>
  <c r="E10" i="2" s="1"/>
  <c r="P137" i="3"/>
  <c r="C15" i="2" s="1"/>
  <c r="T75" i="3"/>
  <c r="T151"/>
  <c r="W152"/>
  <c r="W151" s="1"/>
  <c r="F16" i="2" s="1"/>
  <c r="T189" i="3"/>
  <c r="T221"/>
  <c r="T285"/>
  <c r="R170"/>
  <c r="D18" i="2" s="1"/>
  <c r="V321" i="3"/>
  <c r="W236"/>
  <c r="V353"/>
  <c r="E42" i="2" s="1"/>
  <c r="T385" i="3"/>
  <c r="W658"/>
  <c r="W657" s="1"/>
  <c r="F57" i="2" s="1"/>
  <c r="V123" i="3"/>
  <c r="W123" s="1"/>
  <c r="V71"/>
  <c r="W71" s="1"/>
  <c r="V34"/>
  <c r="W34" s="1"/>
  <c r="W30"/>
  <c r="V30"/>
  <c r="V51"/>
  <c r="W51" s="1"/>
  <c r="P6"/>
  <c r="W7"/>
  <c r="V7"/>
  <c r="V32"/>
  <c r="W32" s="1"/>
  <c r="V47"/>
  <c r="W47" s="1"/>
  <c r="V197"/>
  <c r="W197" s="1"/>
  <c r="V237"/>
  <c r="V235" s="1"/>
  <c r="E23" i="2" s="1"/>
  <c r="V265" i="3"/>
  <c r="V264" s="1"/>
  <c r="E27" i="2" s="1"/>
  <c r="P264" i="3"/>
  <c r="C27" i="2" s="1"/>
  <c r="V288" i="3"/>
  <c r="W288" s="1"/>
  <c r="W307"/>
  <c r="V307"/>
  <c r="V348"/>
  <c r="W348" s="1"/>
  <c r="V363"/>
  <c r="W363" s="1"/>
  <c r="V106"/>
  <c r="W106" s="1"/>
  <c r="V177"/>
  <c r="W177" s="1"/>
  <c r="V178"/>
  <c r="W178" s="1"/>
  <c r="W193"/>
  <c r="V193"/>
  <c r="V209"/>
  <c r="W209" s="1"/>
  <c r="V238"/>
  <c r="W238" s="1"/>
  <c r="V257"/>
  <c r="W257" s="1"/>
  <c r="V280"/>
  <c r="V279" s="1"/>
  <c r="E31" i="2" s="1"/>
  <c r="P279" i="3"/>
  <c r="C31" i="2" s="1"/>
  <c r="V290" i="3"/>
  <c r="E34" i="2" s="1"/>
  <c r="W291" i="3"/>
  <c r="W290" s="1"/>
  <c r="F34" i="2" s="1"/>
  <c r="V345" i="3"/>
  <c r="W345" s="1"/>
  <c r="V349"/>
  <c r="W349" s="1"/>
  <c r="V387"/>
  <c r="W387" s="1"/>
  <c r="V395"/>
  <c r="W395" s="1"/>
  <c r="V403"/>
  <c r="W403" s="1"/>
  <c r="V171"/>
  <c r="V170" s="1"/>
  <c r="E18" i="2" s="1"/>
  <c r="P170" i="3"/>
  <c r="C18" i="2" s="1"/>
  <c r="D52"/>
  <c r="D29"/>
  <c r="R268" i="3"/>
  <c r="D28" i="2" s="1"/>
  <c r="V500" i="3"/>
  <c r="W500" s="1"/>
  <c r="W508"/>
  <c r="V508"/>
  <c r="V516"/>
  <c r="W516" s="1"/>
  <c r="W524"/>
  <c r="V524"/>
  <c r="V532"/>
  <c r="W532" s="1"/>
  <c r="V540"/>
  <c r="W540" s="1"/>
  <c r="V548"/>
  <c r="W548" s="1"/>
  <c r="W556"/>
  <c r="V556"/>
  <c r="V564"/>
  <c r="W564" s="1"/>
  <c r="W572"/>
  <c r="V572"/>
  <c r="V604"/>
  <c r="W604" s="1"/>
  <c r="W612"/>
  <c r="V612"/>
  <c r="V632"/>
  <c r="W632" s="1"/>
  <c r="V410"/>
  <c r="W410" s="1"/>
  <c r="V418"/>
  <c r="W418" s="1"/>
  <c r="V390"/>
  <c r="W390" s="1"/>
  <c r="V398"/>
  <c r="W398" s="1"/>
  <c r="W434"/>
  <c r="P433"/>
  <c r="C49" i="2" s="1"/>
  <c r="V434" i="3"/>
  <c r="V495"/>
  <c r="W495" s="1"/>
  <c r="V499"/>
  <c r="W499" s="1"/>
  <c r="V503"/>
  <c r="W503"/>
  <c r="V507"/>
  <c r="W507" s="1"/>
  <c r="V511"/>
  <c r="W511" s="1"/>
  <c r="V515"/>
  <c r="W515" s="1"/>
  <c r="V519"/>
  <c r="W519" s="1"/>
  <c r="V523"/>
  <c r="W523" s="1"/>
  <c r="V527"/>
  <c r="W527" s="1"/>
  <c r="V531"/>
  <c r="W531" s="1"/>
  <c r="V535"/>
  <c r="W535"/>
  <c r="V539"/>
  <c r="W539" s="1"/>
  <c r="V543"/>
  <c r="W543" s="1"/>
  <c r="V547"/>
  <c r="W547" s="1"/>
  <c r="V551"/>
  <c r="W551" s="1"/>
  <c r="V555"/>
  <c r="W555" s="1"/>
  <c r="V559"/>
  <c r="W559" s="1"/>
  <c r="W563"/>
  <c r="V563"/>
  <c r="V567"/>
  <c r="W567" s="1"/>
  <c r="V571"/>
  <c r="W571" s="1"/>
  <c r="V575"/>
  <c r="W575" s="1"/>
  <c r="W579"/>
  <c r="V579"/>
  <c r="V583"/>
  <c r="W583" s="1"/>
  <c r="V587"/>
  <c r="W587" s="1"/>
  <c r="V591"/>
  <c r="W591" s="1"/>
  <c r="W595"/>
  <c r="V595"/>
  <c r="V599"/>
  <c r="W599" s="1"/>
  <c r="V603"/>
  <c r="W603" s="1"/>
  <c r="V607"/>
  <c r="W607"/>
  <c r="V611"/>
  <c r="W611" s="1"/>
  <c r="V615"/>
  <c r="W615" s="1"/>
  <c r="V619"/>
  <c r="W619" s="1"/>
  <c r="V623"/>
  <c r="W623" s="1"/>
  <c r="W627"/>
  <c r="V627"/>
  <c r="V631"/>
  <c r="W631" s="1"/>
  <c r="W635"/>
  <c r="V635"/>
  <c r="V412"/>
  <c r="W412" s="1"/>
  <c r="W420"/>
  <c r="V420"/>
  <c r="P120"/>
  <c r="C13" i="2" s="1"/>
  <c r="P37" i="3"/>
  <c r="C9" i="2" s="1"/>
  <c r="R16" i="3"/>
  <c r="W133"/>
  <c r="W131" s="1"/>
  <c r="F14" i="2" s="1"/>
  <c r="W77" i="3"/>
  <c r="W75" s="1"/>
  <c r="F10" i="2" s="1"/>
  <c r="T269" i="3"/>
  <c r="T268" s="1"/>
  <c r="T358"/>
  <c r="T320" s="1"/>
  <c r="W310"/>
  <c r="F36" i="2" s="1"/>
  <c r="W332" i="3"/>
  <c r="F40" i="2" s="1"/>
  <c r="W372" i="3"/>
  <c r="F44" i="2" s="1"/>
  <c r="V205" i="3"/>
  <c r="W205" s="1"/>
  <c r="V258"/>
  <c r="W258" s="1"/>
  <c r="V286"/>
  <c r="V285" s="1"/>
  <c r="E33" i="2" s="1"/>
  <c r="P285" i="3"/>
  <c r="C33" i="2" s="1"/>
  <c r="V305" i="3"/>
  <c r="W305" s="1"/>
  <c r="W346"/>
  <c r="V346"/>
  <c r="V361"/>
  <c r="W361" s="1"/>
  <c r="W369"/>
  <c r="V369"/>
  <c r="V143"/>
  <c r="W143" s="1"/>
  <c r="V274"/>
  <c r="E30" i="2" s="1"/>
  <c r="W275" i="3"/>
  <c r="W274" s="1"/>
  <c r="F30" i="2" s="1"/>
  <c r="V302" i="3"/>
  <c r="W302" s="1"/>
  <c r="V306"/>
  <c r="W306" s="1"/>
  <c r="V362"/>
  <c r="W362" s="1"/>
  <c r="V366"/>
  <c r="W366" s="1"/>
  <c r="V370"/>
  <c r="W370" s="1"/>
  <c r="V393"/>
  <c r="W393" s="1"/>
  <c r="V401"/>
  <c r="W401" s="1"/>
  <c r="W168"/>
  <c r="W165" s="1"/>
  <c r="F17" i="2" s="1"/>
  <c r="V168" i="3"/>
  <c r="V165" s="1"/>
  <c r="E17" i="2" s="1"/>
  <c r="V409" i="3"/>
  <c r="W409" s="1"/>
  <c r="W417"/>
  <c r="V417"/>
  <c r="C52" i="2"/>
  <c r="P476" i="3"/>
  <c r="C51" i="2" s="1"/>
  <c r="W486" i="3"/>
  <c r="W484" s="1"/>
  <c r="F53" i="2" s="1"/>
  <c r="V486" i="3"/>
  <c r="V484" s="1"/>
  <c r="E53" i="2" s="1"/>
  <c r="V498" i="3"/>
  <c r="W498" s="1"/>
  <c r="W506"/>
  <c r="V506"/>
  <c r="V514"/>
  <c r="W514" s="1"/>
  <c r="V522"/>
  <c r="W522" s="1"/>
  <c r="V530"/>
  <c r="W530" s="1"/>
  <c r="W538"/>
  <c r="V538"/>
  <c r="V546"/>
  <c r="W546" s="1"/>
  <c r="W554"/>
  <c r="V554"/>
  <c r="V562"/>
  <c r="W562" s="1"/>
  <c r="W570"/>
  <c r="V570"/>
  <c r="V602"/>
  <c r="W602" s="1"/>
  <c r="V610"/>
  <c r="W610" s="1"/>
  <c r="V618"/>
  <c r="W618" s="1"/>
  <c r="W392"/>
  <c r="V392"/>
  <c r="V400"/>
  <c r="W400" s="1"/>
  <c r="W407"/>
  <c r="V407"/>
  <c r="V415"/>
  <c r="W415" s="1"/>
  <c r="W423"/>
  <c r="V423"/>
  <c r="V481"/>
  <c r="V477" s="1"/>
  <c r="A4" i="2" a="1"/>
  <c r="A4" s="1"/>
  <c r="A62" s="1"/>
  <c r="V310" i="3"/>
  <c r="E36" i="2" s="1"/>
  <c r="V332" i="3"/>
  <c r="E40" i="2" s="1"/>
  <c r="R385" i="3"/>
  <c r="D45" i="2" s="1"/>
  <c r="W637" i="3"/>
  <c r="F55" i="2" s="1"/>
  <c r="B61" l="1"/>
  <c r="W102" i="3"/>
  <c r="F11" i="2" s="1"/>
  <c r="W27" i="3"/>
  <c r="F8" i="2" s="1"/>
  <c r="V6" i="3"/>
  <c r="V16"/>
  <c r="E7" i="2" s="1"/>
  <c r="V433" i="3"/>
  <c r="E49" i="2" s="1"/>
  <c r="W120" i="3"/>
  <c r="F13" i="2" s="1"/>
  <c r="V328" i="3"/>
  <c r="E39" i="2" s="1"/>
  <c r="V269" i="3"/>
  <c r="W255"/>
  <c r="F25" i="2" s="1"/>
  <c r="W433" i="3"/>
  <c r="F49" i="2" s="1"/>
  <c r="W189" i="3"/>
  <c r="F21" i="2" s="1"/>
  <c r="W299" i="3"/>
  <c r="F35" i="2" s="1"/>
  <c r="W137" i="3"/>
  <c r="F15" i="2" s="1"/>
  <c r="W37" i="3"/>
  <c r="F9" i="2" s="1"/>
  <c r="W175" i="3"/>
  <c r="F19" i="2" s="1"/>
  <c r="E38"/>
  <c r="C47"/>
  <c r="P426" i="3"/>
  <c r="C46" i="2" s="1"/>
  <c r="C39"/>
  <c r="P320" i="3"/>
  <c r="C37" i="2" s="1"/>
  <c r="W343" i="3"/>
  <c r="F41" i="2" s="1"/>
  <c r="W171" i="3"/>
  <c r="W170" s="1"/>
  <c r="F18" i="2" s="1"/>
  <c r="V189" i="3"/>
  <c r="E21" i="2" s="1"/>
  <c r="W237" i="3"/>
  <c r="W235" s="1"/>
  <c r="F23" i="2" s="1"/>
  <c r="W6" i="3"/>
  <c r="V102"/>
  <c r="E11" i="2" s="1"/>
  <c r="V137" i="3"/>
  <c r="E15" i="2" s="1"/>
  <c r="V492" i="3"/>
  <c r="E54" i="2" s="1"/>
  <c r="V343" i="3"/>
  <c r="E41" i="2" s="1"/>
  <c r="B62"/>
  <c r="C62"/>
  <c r="C60" s="1"/>
  <c r="P5" i="3"/>
  <c r="C5" i="2" s="1"/>
  <c r="C6"/>
  <c r="C29"/>
  <c r="P268" i="3"/>
  <c r="C28" i="2" s="1"/>
  <c r="E6"/>
  <c r="V385" i="3"/>
  <c r="E45" i="2" s="1"/>
  <c r="W481" i="3"/>
  <c r="W477" s="1"/>
  <c r="W280"/>
  <c r="W279" s="1"/>
  <c r="F31" i="2" s="1"/>
  <c r="W428" i="3"/>
  <c r="W427" s="1"/>
  <c r="W270"/>
  <c r="W269" s="1"/>
  <c r="V27"/>
  <c r="E8" i="2" s="1"/>
  <c r="W386" i="3"/>
  <c r="W385" s="1"/>
  <c r="F45" i="2" s="1"/>
  <c r="V255" i="3"/>
  <c r="E25" i="2" s="1"/>
  <c r="A59"/>
  <c r="E52"/>
  <c r="D7"/>
  <c r="R5" i="3"/>
  <c r="D5" i="2" s="1"/>
  <c r="E47"/>
  <c r="V426" i="3"/>
  <c r="E46" i="2" s="1"/>
  <c r="E29"/>
  <c r="F38"/>
  <c r="V299" i="3"/>
  <c r="E35" i="2" s="1"/>
  <c r="V358" i="3"/>
  <c r="E43" i="2" s="1"/>
  <c r="W286" i="3"/>
  <c r="W285" s="1"/>
  <c r="F33" i="2" s="1"/>
  <c r="R476" i="3"/>
  <c r="D51" i="2" s="1"/>
  <c r="W265" i="3"/>
  <c r="W264" s="1"/>
  <c r="F27" i="2" s="1"/>
  <c r="V120" i="3"/>
  <c r="E13" i="2" s="1"/>
  <c r="T5" i="3"/>
  <c r="W329"/>
  <c r="W328" s="1"/>
  <c r="F39" i="2" s="1"/>
  <c r="V175" i="3"/>
  <c r="E19" i="2" s="1"/>
  <c r="W18" i="3"/>
  <c r="W16" s="1"/>
  <c r="F7" i="2" s="1"/>
  <c r="V37" i="3"/>
  <c r="E9" i="2" s="1"/>
  <c r="W654" i="3"/>
  <c r="W653" s="1"/>
  <c r="F56" i="2" s="1"/>
  <c r="W492" i="3"/>
  <c r="F54" i="2" s="1"/>
  <c r="R320" i="3"/>
  <c r="D37" i="2" s="1"/>
  <c r="W359" i="3"/>
  <c r="W358" s="1"/>
  <c r="F43" i="2" s="1"/>
  <c r="C59" l="1"/>
  <c r="C63" s="1"/>
  <c r="F47"/>
  <c r="W426" i="3"/>
  <c r="F46" i="2" s="1"/>
  <c r="F29"/>
  <c r="W268" i="3"/>
  <c r="F28" i="2" s="1"/>
  <c r="F52"/>
  <c r="W476" i="3"/>
  <c r="F51" i="2" s="1"/>
  <c r="V268" i="3"/>
  <c r="E28" i="2" s="1"/>
  <c r="V320" i="3"/>
  <c r="E37" i="2" s="1"/>
  <c r="W5" i="3"/>
  <c r="F5" i="2" s="1"/>
  <c r="F6"/>
  <c r="W320" i="3"/>
  <c r="F37" i="2" s="1"/>
  <c r="V476" i="3"/>
  <c r="E51" i="2" s="1"/>
  <c r="V5" i="3"/>
  <c r="E5" i="2" s="1"/>
</calcChain>
</file>

<file path=xl/sharedStrings.xml><?xml version="1.0" encoding="utf-8"?>
<sst xmlns="http://schemas.openxmlformats.org/spreadsheetml/2006/main" count="3548" uniqueCount="1208">
  <si>
    <t>%</t>
  </si>
  <si>
    <t>B</t>
  </si>
  <si>
    <t>H</t>
  </si>
  <si>
    <t>_</t>
  </si>
  <si>
    <t>m</t>
  </si>
  <si>
    <t>t</t>
  </si>
  <si>
    <t>MJ</t>
  </si>
  <si>
    <t>MP</t>
  </si>
  <si>
    <t>SP</t>
  </si>
  <si>
    <t>X1</t>
  </si>
  <si>
    <t>X2</t>
  </si>
  <si>
    <t>X3</t>
  </si>
  <si>
    <t>X4</t>
  </si>
  <si>
    <t>X5</t>
  </si>
  <si>
    <t>X6</t>
  </si>
  <si>
    <t>X7</t>
  </si>
  <si>
    <t>X8</t>
  </si>
  <si>
    <t>X9</t>
  </si>
  <si>
    <t>kg</t>
  </si>
  <si>
    <t>m2</t>
  </si>
  <si>
    <t>m3</t>
  </si>
  <si>
    <t>001</t>
  </si>
  <si>
    <t>003</t>
  </si>
  <si>
    <t>005</t>
  </si>
  <si>
    <t>006</t>
  </si>
  <si>
    <t>009</t>
  </si>
  <si>
    <t>021</t>
  </si>
  <si>
    <t>022</t>
  </si>
  <si>
    <t>036</t>
  </si>
  <si>
    <t>046</t>
  </si>
  <si>
    <t>099</t>
  </si>
  <si>
    <t>711</t>
  </si>
  <si>
    <t>712</t>
  </si>
  <si>
    <t>713</t>
  </si>
  <si>
    <t>721</t>
  </si>
  <si>
    <t>722</t>
  </si>
  <si>
    <t>725</t>
  </si>
  <si>
    <t>726</t>
  </si>
  <si>
    <t>731</t>
  </si>
  <si>
    <t>732</t>
  </si>
  <si>
    <t>733</t>
  </si>
  <si>
    <t>734</t>
  </si>
  <si>
    <t>735</t>
  </si>
  <si>
    <t>763</t>
  </si>
  <si>
    <t>764</t>
  </si>
  <si>
    <t>766</t>
  </si>
  <si>
    <t>767</t>
  </si>
  <si>
    <t>771</t>
  </si>
  <si>
    <t>776</t>
  </si>
  <si>
    <t>781</t>
  </si>
  <si>
    <t>783</t>
  </si>
  <si>
    <t>784</t>
  </si>
  <si>
    <t>CZK</t>
  </si>
  <si>
    <t>DPH</t>
  </si>
  <si>
    <t>Kód</t>
  </si>
  <si>
    <t>Typ</t>
  </si>
  <si>
    <t>X10</t>
  </si>
  <si>
    <t>X11</t>
  </si>
  <si>
    <t>X12</t>
  </si>
  <si>
    <t>X13</t>
  </si>
  <si>
    <t>X14</t>
  </si>
  <si>
    <t>X15</t>
  </si>
  <si>
    <t>X16</t>
  </si>
  <si>
    <t>X17</t>
  </si>
  <si>
    <t>X21</t>
  </si>
  <si>
    <t>X22</t>
  </si>
  <si>
    <t>X23</t>
  </si>
  <si>
    <t>X24</t>
  </si>
  <si>
    <t>X25</t>
  </si>
  <si>
    <t>X26</t>
  </si>
  <si>
    <t>X27</t>
  </si>
  <si>
    <t>X28</t>
  </si>
  <si>
    <t>X29</t>
  </si>
  <si>
    <t>X30</t>
  </si>
  <si>
    <t>X32</t>
  </si>
  <si>
    <t>X33</t>
  </si>
  <si>
    <t>hod</t>
  </si>
  <si>
    <t>kus</t>
  </si>
  <si>
    <t>Cena</t>
  </si>
  <si>
    <t>Fáze</t>
  </si>
  <si>
    <t>X138</t>
  </si>
  <si>
    <t>X141</t>
  </si>
  <si>
    <t>X142</t>
  </si>
  <si>
    <t>Firmy</t>
  </si>
  <si>
    <t>Jméno</t>
  </si>
  <si>
    <t>Název</t>
  </si>
  <si>
    <t>Oddíl</t>
  </si>
  <si>
    <t>Popis</t>
  </si>
  <si>
    <t>SO_01</t>
  </si>
  <si>
    <t>SO_02</t>
  </si>
  <si>
    <t>SO_03</t>
  </si>
  <si>
    <t>SO_04</t>
  </si>
  <si>
    <t>SO_05</t>
  </si>
  <si>
    <t>Verze</t>
  </si>
  <si>
    <t>Suť</t>
  </si>
  <si>
    <t>Objekt</t>
  </si>
  <si>
    <t>soubor</t>
  </si>
  <si>
    <t>M021001</t>
  </si>
  <si>
    <t>M021002</t>
  </si>
  <si>
    <t>M021003</t>
  </si>
  <si>
    <t>M021004</t>
  </si>
  <si>
    <t>M021005</t>
  </si>
  <si>
    <t>M021006</t>
  </si>
  <si>
    <t>M021007</t>
  </si>
  <si>
    <t>M021008</t>
  </si>
  <si>
    <t>M021009</t>
  </si>
  <si>
    <t>M021010</t>
  </si>
  <si>
    <t>M021011</t>
  </si>
  <si>
    <t>M021012</t>
  </si>
  <si>
    <t>M021013</t>
  </si>
  <si>
    <t>M021014</t>
  </si>
  <si>
    <t>M021015</t>
  </si>
  <si>
    <t>M021016</t>
  </si>
  <si>
    <t>M021017</t>
  </si>
  <si>
    <t>M021018</t>
  </si>
  <si>
    <t>M021019</t>
  </si>
  <si>
    <t>M021020</t>
  </si>
  <si>
    <t>M021021</t>
  </si>
  <si>
    <t>M021022</t>
  </si>
  <si>
    <t>M021023</t>
  </si>
  <si>
    <t>M021024</t>
  </si>
  <si>
    <t>M021025</t>
  </si>
  <si>
    <t>M021026</t>
  </si>
  <si>
    <t>M021027</t>
  </si>
  <si>
    <t>M021028</t>
  </si>
  <si>
    <t>M021029</t>
  </si>
  <si>
    <t>M021030</t>
  </si>
  <si>
    <t>M021031</t>
  </si>
  <si>
    <t>M021032</t>
  </si>
  <si>
    <t>M021033</t>
  </si>
  <si>
    <t>M021034</t>
  </si>
  <si>
    <t>M021035</t>
  </si>
  <si>
    <t>M021036</t>
  </si>
  <si>
    <t>M021037</t>
  </si>
  <si>
    <t>M021038</t>
  </si>
  <si>
    <t>M021039</t>
  </si>
  <si>
    <t>M021040</t>
  </si>
  <si>
    <t>M021041</t>
  </si>
  <si>
    <t>M021042</t>
  </si>
  <si>
    <t>M021043</t>
  </si>
  <si>
    <t>M021044</t>
  </si>
  <si>
    <t>M021045</t>
  </si>
  <si>
    <t>M021046</t>
  </si>
  <si>
    <t>M021047</t>
  </si>
  <si>
    <t>M021048</t>
  </si>
  <si>
    <t>M021049</t>
  </si>
  <si>
    <t>M021050</t>
  </si>
  <si>
    <t>M021051</t>
  </si>
  <si>
    <t>M021052</t>
  </si>
  <si>
    <t>M021053</t>
  </si>
  <si>
    <t>M021054</t>
  </si>
  <si>
    <t>M021055</t>
  </si>
  <si>
    <t>M021056</t>
  </si>
  <si>
    <t>M021057</t>
  </si>
  <si>
    <t>M021058</t>
  </si>
  <si>
    <t>M021059</t>
  </si>
  <si>
    <t>M021060</t>
  </si>
  <si>
    <t>M021061</t>
  </si>
  <si>
    <t>M021062</t>
  </si>
  <si>
    <t>M021063</t>
  </si>
  <si>
    <t>M021064</t>
  </si>
  <si>
    <t>M021065</t>
  </si>
  <si>
    <t>M021066</t>
  </si>
  <si>
    <t>M021067</t>
  </si>
  <si>
    <t>M021068</t>
  </si>
  <si>
    <t>M021069</t>
  </si>
  <si>
    <t>M021070</t>
  </si>
  <si>
    <t>M021071</t>
  </si>
  <si>
    <t>M021072</t>
  </si>
  <si>
    <t>M021073</t>
  </si>
  <si>
    <t>M021074</t>
  </si>
  <si>
    <t>M021075</t>
  </si>
  <si>
    <t>M021076</t>
  </si>
  <si>
    <t>M021077</t>
  </si>
  <si>
    <t>M021078</t>
  </si>
  <si>
    <t>M021079</t>
  </si>
  <si>
    <t>M021080</t>
  </si>
  <si>
    <t>M021081</t>
  </si>
  <si>
    <t>M021083</t>
  </si>
  <si>
    <t>M021084</t>
  </si>
  <si>
    <t>M021085</t>
  </si>
  <si>
    <t>M021086</t>
  </si>
  <si>
    <t>M021087</t>
  </si>
  <si>
    <t>M021088</t>
  </si>
  <si>
    <t>M021089</t>
  </si>
  <si>
    <t>M021090</t>
  </si>
  <si>
    <t>M022001</t>
  </si>
  <si>
    <t>M022002</t>
  </si>
  <si>
    <t>M022003</t>
  </si>
  <si>
    <t>M022004</t>
  </si>
  <si>
    <t>M022005</t>
  </si>
  <si>
    <t>M022006</t>
  </si>
  <si>
    <t>M022007</t>
  </si>
  <si>
    <t>M022008</t>
  </si>
  <si>
    <t>M022009</t>
  </si>
  <si>
    <t>M022010</t>
  </si>
  <si>
    <t>M022011</t>
  </si>
  <si>
    <t>M022012</t>
  </si>
  <si>
    <t>M022013</t>
  </si>
  <si>
    <t>M024001</t>
  </si>
  <si>
    <t>M024002</t>
  </si>
  <si>
    <t>M024003</t>
  </si>
  <si>
    <t>M024004</t>
  </si>
  <si>
    <t>M024005</t>
  </si>
  <si>
    <t>M024007</t>
  </si>
  <si>
    <t>M024008</t>
  </si>
  <si>
    <t>M024009</t>
  </si>
  <si>
    <t>M024010</t>
  </si>
  <si>
    <t>M024011</t>
  </si>
  <si>
    <t>M024012</t>
  </si>
  <si>
    <t>M024013</t>
  </si>
  <si>
    <t>M024014</t>
  </si>
  <si>
    <t>M024015</t>
  </si>
  <si>
    <t>M024016</t>
  </si>
  <si>
    <t>M024017</t>
  </si>
  <si>
    <t>M024018</t>
  </si>
  <si>
    <t>M024019</t>
  </si>
  <si>
    <t>M024020</t>
  </si>
  <si>
    <t>M024021</t>
  </si>
  <si>
    <t>M024022</t>
  </si>
  <si>
    <t>M024023</t>
  </si>
  <si>
    <t>M024024</t>
  </si>
  <si>
    <t>M024025</t>
  </si>
  <si>
    <t>M024026</t>
  </si>
  <si>
    <t>M024027</t>
  </si>
  <si>
    <t>M024028</t>
  </si>
  <si>
    <t>M024029</t>
  </si>
  <si>
    <t>M024030</t>
  </si>
  <si>
    <t>M024031</t>
  </si>
  <si>
    <t>M024032</t>
  </si>
  <si>
    <t>M024033</t>
  </si>
  <si>
    <t>M024034</t>
  </si>
  <si>
    <t>M024035</t>
  </si>
  <si>
    <t>Zakázka</t>
  </si>
  <si>
    <t>Ztratné</t>
  </si>
  <si>
    <t>verze 2</t>
  </si>
  <si>
    <t>Poř.</t>
  </si>
  <si>
    <t>28323043</t>
  </si>
  <si>
    <t>28375883</t>
  </si>
  <si>
    <t>28375885</t>
  </si>
  <si>
    <t>28375886</t>
  </si>
  <si>
    <t>28376372</t>
  </si>
  <si>
    <t>28377054</t>
  </si>
  <si>
    <t>28377094</t>
  </si>
  <si>
    <t>28377101</t>
  </si>
  <si>
    <t>28377103</t>
  </si>
  <si>
    <t>28377111</t>
  </si>
  <si>
    <t>55114108</t>
  </si>
  <si>
    <t>55117235</t>
  </si>
  <si>
    <t>55121282</t>
  </si>
  <si>
    <t>55124389</t>
  </si>
  <si>
    <t>55331115</t>
  </si>
  <si>
    <t>55331117</t>
  </si>
  <si>
    <t>59217410</t>
  </si>
  <si>
    <t>59245110</t>
  </si>
  <si>
    <t>59245320</t>
  </si>
  <si>
    <t>59761000</t>
  </si>
  <si>
    <t>59761290</t>
  </si>
  <si>
    <t>60726272</t>
  </si>
  <si>
    <t>63141171</t>
  </si>
  <si>
    <t>69311199</t>
  </si>
  <si>
    <t>Cestovné</t>
  </si>
  <si>
    <t>FeZn R10</t>
  </si>
  <si>
    <t>Hmotnost</t>
  </si>
  <si>
    <t>M 024006</t>
  </si>
  <si>
    <t>M0210082</t>
  </si>
  <si>
    <t>M0211091</t>
  </si>
  <si>
    <t>M024026x</t>
  </si>
  <si>
    <t>Zakázka:</t>
  </si>
  <si>
    <t>113106121</t>
  </si>
  <si>
    <t>113202111</t>
  </si>
  <si>
    <t>132102101</t>
  </si>
  <si>
    <t>138401201</t>
  </si>
  <si>
    <t>161101101</t>
  </si>
  <si>
    <t>162201211</t>
  </si>
  <si>
    <t>162201219</t>
  </si>
  <si>
    <t>174101102</t>
  </si>
  <si>
    <t>210010001</t>
  </si>
  <si>
    <t>210010003</t>
  </si>
  <si>
    <t>210010311</t>
  </si>
  <si>
    <t>210010331</t>
  </si>
  <si>
    <t>210020301</t>
  </si>
  <si>
    <t>210020921</t>
  </si>
  <si>
    <t>210100001</t>
  </si>
  <si>
    <t>210100002</t>
  </si>
  <si>
    <t>210100003</t>
  </si>
  <si>
    <t>210100004</t>
  </si>
  <si>
    <t>210110041</t>
  </si>
  <si>
    <t>210110043</t>
  </si>
  <si>
    <t>210110044</t>
  </si>
  <si>
    <t>210110045</t>
  </si>
  <si>
    <t>210110046</t>
  </si>
  <si>
    <t>210111011</t>
  </si>
  <si>
    <t>210111103</t>
  </si>
  <si>
    <t>210120451</t>
  </si>
  <si>
    <t>210140431</t>
  </si>
  <si>
    <t>210150504</t>
  </si>
  <si>
    <t>210190001</t>
  </si>
  <si>
    <t>210190003</t>
  </si>
  <si>
    <t>210220002</t>
  </si>
  <si>
    <t>210220021</t>
  </si>
  <si>
    <t>210220101</t>
  </si>
  <si>
    <t>210220201</t>
  </si>
  <si>
    <t>210220301</t>
  </si>
  <si>
    <t>210220302</t>
  </si>
  <si>
    <t>210220321</t>
  </si>
  <si>
    <t>210220372</t>
  </si>
  <si>
    <t>210220401</t>
  </si>
  <si>
    <t>210220431</t>
  </si>
  <si>
    <t>210290751</t>
  </si>
  <si>
    <t>210300922</t>
  </si>
  <si>
    <t>210300923</t>
  </si>
  <si>
    <t>210300924</t>
  </si>
  <si>
    <t>210800546</t>
  </si>
  <si>
    <t>210800547</t>
  </si>
  <si>
    <t>210800548</t>
  </si>
  <si>
    <t>210800549</t>
  </si>
  <si>
    <t>210800649</t>
  </si>
  <si>
    <t>210810041</t>
  </si>
  <si>
    <t>210810045</t>
  </si>
  <si>
    <t>210810046</t>
  </si>
  <si>
    <t>210810052</t>
  </si>
  <si>
    <t>210810053</t>
  </si>
  <si>
    <t>210810054</t>
  </si>
  <si>
    <t>210810055</t>
  </si>
  <si>
    <t>210810056</t>
  </si>
  <si>
    <t>211531111</t>
  </si>
  <si>
    <t>215012130</t>
  </si>
  <si>
    <t>215121121</t>
  </si>
  <si>
    <t>220281253</t>
  </si>
  <si>
    <t>310237251</t>
  </si>
  <si>
    <t>311238213</t>
  </si>
  <si>
    <t>312231116</t>
  </si>
  <si>
    <t>317121351</t>
  </si>
  <si>
    <t>317168113</t>
  </si>
  <si>
    <t>317168114</t>
  </si>
  <si>
    <t>317168134</t>
  </si>
  <si>
    <t>342241162</t>
  </si>
  <si>
    <t>342272323</t>
  </si>
  <si>
    <t>346272111</t>
  </si>
  <si>
    <t>360410025</t>
  </si>
  <si>
    <t>360410032</t>
  </si>
  <si>
    <t>411354121</t>
  </si>
  <si>
    <t>460030011</t>
  </si>
  <si>
    <t>460200143</t>
  </si>
  <si>
    <t>460300001</t>
  </si>
  <si>
    <t>460560143</t>
  </si>
  <si>
    <t>460620002</t>
  </si>
  <si>
    <t>460620013</t>
  </si>
  <si>
    <t>564211111</t>
  </si>
  <si>
    <t>564241111</t>
  </si>
  <si>
    <t>564251115</t>
  </si>
  <si>
    <t>564861111</t>
  </si>
  <si>
    <t>596211110</t>
  </si>
  <si>
    <t>596811220</t>
  </si>
  <si>
    <t>611325421</t>
  </si>
  <si>
    <t>612131101</t>
  </si>
  <si>
    <t>612135101</t>
  </si>
  <si>
    <t>612142001</t>
  </si>
  <si>
    <t>612321121</t>
  </si>
  <si>
    <t>612321141</t>
  </si>
  <si>
    <t>612325121</t>
  </si>
  <si>
    <t>612325223</t>
  </si>
  <si>
    <t>612325421</t>
  </si>
  <si>
    <t>619995001</t>
  </si>
  <si>
    <t>622142001</t>
  </si>
  <si>
    <t>622211011</t>
  </si>
  <si>
    <t>622211031</t>
  </si>
  <si>
    <t>622221031</t>
  </si>
  <si>
    <t>622222001</t>
  </si>
  <si>
    <t>622252001</t>
  </si>
  <si>
    <t>622252002</t>
  </si>
  <si>
    <t>622531021</t>
  </si>
  <si>
    <t>629991001</t>
  </si>
  <si>
    <t>629991012</t>
  </si>
  <si>
    <t>631311124</t>
  </si>
  <si>
    <t>631311135</t>
  </si>
  <si>
    <t>631312131</t>
  </si>
  <si>
    <t>631312141</t>
  </si>
  <si>
    <t>631362021</t>
  </si>
  <si>
    <t>632451441</t>
  </si>
  <si>
    <t>632451455</t>
  </si>
  <si>
    <t>632451491</t>
  </si>
  <si>
    <t>642944121</t>
  </si>
  <si>
    <t>711111001</t>
  </si>
  <si>
    <t>711113115</t>
  </si>
  <si>
    <t>711113125</t>
  </si>
  <si>
    <t>711141559</t>
  </si>
  <si>
    <t>711142559</t>
  </si>
  <si>
    <t>711161302</t>
  </si>
  <si>
    <t>711491171</t>
  </si>
  <si>
    <t>712363021</t>
  </si>
  <si>
    <t>712363022</t>
  </si>
  <si>
    <t>712363103</t>
  </si>
  <si>
    <t>712363115</t>
  </si>
  <si>
    <t>712363122</t>
  </si>
  <si>
    <t>713111111</t>
  </si>
  <si>
    <t>713121121</t>
  </si>
  <si>
    <t>713131111</t>
  </si>
  <si>
    <t>713131141</t>
  </si>
  <si>
    <t>713131145</t>
  </si>
  <si>
    <t>713191132</t>
  </si>
  <si>
    <t>713463312</t>
  </si>
  <si>
    <t>713463411</t>
  </si>
  <si>
    <t>721140806</t>
  </si>
  <si>
    <t>721174005</t>
  </si>
  <si>
    <t>721174043</t>
  </si>
  <si>
    <t>722130831</t>
  </si>
  <si>
    <t>722130901</t>
  </si>
  <si>
    <t>722130913</t>
  </si>
  <si>
    <t>722174022</t>
  </si>
  <si>
    <t>722174062</t>
  </si>
  <si>
    <t>722181221</t>
  </si>
  <si>
    <t>722190901</t>
  </si>
  <si>
    <t>722220152</t>
  </si>
  <si>
    <t>722220221</t>
  </si>
  <si>
    <t>722220231</t>
  </si>
  <si>
    <t>722220232</t>
  </si>
  <si>
    <t>725000001</t>
  </si>
  <si>
    <t>725110811</t>
  </si>
  <si>
    <t>725111910</t>
  </si>
  <si>
    <t>725111911</t>
  </si>
  <si>
    <t>725112171</t>
  </si>
  <si>
    <t>725121511</t>
  </si>
  <si>
    <t>725130811</t>
  </si>
  <si>
    <t>725210821</t>
  </si>
  <si>
    <t>725211603</t>
  </si>
  <si>
    <t>725811115</t>
  </si>
  <si>
    <t>725822612</t>
  </si>
  <si>
    <t>726111031</t>
  </si>
  <si>
    <t>731201815</t>
  </si>
  <si>
    <t>731242494</t>
  </si>
  <si>
    <t>731244402</t>
  </si>
  <si>
    <t>731244403</t>
  </si>
  <si>
    <t>731244404</t>
  </si>
  <si>
    <t>731244405</t>
  </si>
  <si>
    <t>731341130</t>
  </si>
  <si>
    <t>731391813</t>
  </si>
  <si>
    <t>732331614</t>
  </si>
  <si>
    <t>732333112</t>
  </si>
  <si>
    <t>732333212</t>
  </si>
  <si>
    <t>733110806</t>
  </si>
  <si>
    <t>733110808</t>
  </si>
  <si>
    <t>733190801</t>
  </si>
  <si>
    <t>733193810</t>
  </si>
  <si>
    <t>733222202</t>
  </si>
  <si>
    <t>733222203</t>
  </si>
  <si>
    <t>733222204</t>
  </si>
  <si>
    <t>733222205</t>
  </si>
  <si>
    <t>733222206</t>
  </si>
  <si>
    <t>733224222</t>
  </si>
  <si>
    <t>733291101</t>
  </si>
  <si>
    <t>733890801</t>
  </si>
  <si>
    <t>734000000</t>
  </si>
  <si>
    <t>734000004</t>
  </si>
  <si>
    <t>734209102</t>
  </si>
  <si>
    <t>734209103</t>
  </si>
  <si>
    <t>734209116</t>
  </si>
  <si>
    <t>734421111</t>
  </si>
  <si>
    <t>735121810</t>
  </si>
  <si>
    <t>735151821</t>
  </si>
  <si>
    <t>735152251</t>
  </si>
  <si>
    <t>735152253</t>
  </si>
  <si>
    <t>735152254</t>
  </si>
  <si>
    <t>735152451</t>
  </si>
  <si>
    <t>735152453</t>
  </si>
  <si>
    <t>735152454</t>
  </si>
  <si>
    <t>735152455</t>
  </si>
  <si>
    <t>735152456</t>
  </si>
  <si>
    <t>735152458</t>
  </si>
  <si>
    <t>735152459</t>
  </si>
  <si>
    <t>735152460</t>
  </si>
  <si>
    <t>735152461</t>
  </si>
  <si>
    <t>735152478</t>
  </si>
  <si>
    <t>735152552</t>
  </si>
  <si>
    <t>735152555</t>
  </si>
  <si>
    <t>735152556</t>
  </si>
  <si>
    <t>735152558</t>
  </si>
  <si>
    <t>735152559</t>
  </si>
  <si>
    <t>735152560</t>
  </si>
  <si>
    <t>735152561</t>
  </si>
  <si>
    <t>735152575</t>
  </si>
  <si>
    <t>735152577</t>
  </si>
  <si>
    <t>735159110</t>
  </si>
  <si>
    <t>735159210</t>
  </si>
  <si>
    <t>735159220</t>
  </si>
  <si>
    <t>735159230</t>
  </si>
  <si>
    <t>735159310</t>
  </si>
  <si>
    <t>735191905</t>
  </si>
  <si>
    <t>735191910</t>
  </si>
  <si>
    <t>735291800</t>
  </si>
  <si>
    <t>735494811</t>
  </si>
  <si>
    <t>763111314</t>
  </si>
  <si>
    <t>763131411</t>
  </si>
  <si>
    <t>763164531</t>
  </si>
  <si>
    <t>764211521</t>
  </si>
  <si>
    <t>764231520</t>
  </si>
  <si>
    <t>764311821</t>
  </si>
  <si>
    <t>764410850</t>
  </si>
  <si>
    <t>764430840</t>
  </si>
  <si>
    <t>764510540</t>
  </si>
  <si>
    <t>764530560</t>
  </si>
  <si>
    <t>764554504</t>
  </si>
  <si>
    <t>766621211</t>
  </si>
  <si>
    <t>766621212</t>
  </si>
  <si>
    <t>766660411</t>
  </si>
  <si>
    <t>766660431</t>
  </si>
  <si>
    <t>766660481</t>
  </si>
  <si>
    <t>766692921</t>
  </si>
  <si>
    <t>766692922</t>
  </si>
  <si>
    <t>766692923</t>
  </si>
  <si>
    <t>766692924</t>
  </si>
  <si>
    <t>767641800</t>
  </si>
  <si>
    <t>767651800</t>
  </si>
  <si>
    <t>767691822</t>
  </si>
  <si>
    <t>767691832</t>
  </si>
  <si>
    <t>767712811</t>
  </si>
  <si>
    <t>767996703</t>
  </si>
  <si>
    <t>771573113</t>
  </si>
  <si>
    <t>771573810</t>
  </si>
  <si>
    <t>776421100</t>
  </si>
  <si>
    <t>776511820</t>
  </si>
  <si>
    <t>776521100</t>
  </si>
  <si>
    <t>776525111</t>
  </si>
  <si>
    <t>776590100</t>
  </si>
  <si>
    <t>776590120</t>
  </si>
  <si>
    <t>776590150</t>
  </si>
  <si>
    <t>781413111</t>
  </si>
  <si>
    <t>783221112</t>
  </si>
  <si>
    <t>783821112</t>
  </si>
  <si>
    <t>784221101</t>
  </si>
  <si>
    <t>916231113</t>
  </si>
  <si>
    <t>941211111</t>
  </si>
  <si>
    <t>941211211</t>
  </si>
  <si>
    <t>941211811</t>
  </si>
  <si>
    <t>949101111</t>
  </si>
  <si>
    <t>952901111</t>
  </si>
  <si>
    <t>961044111</t>
  </si>
  <si>
    <t>962031133</t>
  </si>
  <si>
    <t>962032231</t>
  </si>
  <si>
    <t>962032631</t>
  </si>
  <si>
    <t>962081131</t>
  </si>
  <si>
    <t>964011211</t>
  </si>
  <si>
    <t>965043431</t>
  </si>
  <si>
    <t>966075141</t>
  </si>
  <si>
    <t>967031132</t>
  </si>
  <si>
    <t>968062354</t>
  </si>
  <si>
    <t>968062356</t>
  </si>
  <si>
    <t>968062357</t>
  </si>
  <si>
    <t>968062456</t>
  </si>
  <si>
    <t>968062747</t>
  </si>
  <si>
    <t>968072244</t>
  </si>
  <si>
    <t>968072356</t>
  </si>
  <si>
    <t>968072357</t>
  </si>
  <si>
    <t>968072455</t>
  </si>
  <si>
    <t>968072456</t>
  </si>
  <si>
    <t>971033131</t>
  </si>
  <si>
    <t>971033141</t>
  </si>
  <si>
    <t>971033431</t>
  </si>
  <si>
    <t>971033441</t>
  </si>
  <si>
    <t>972054341</t>
  </si>
  <si>
    <t>973031346</t>
  </si>
  <si>
    <t>973031616</t>
  </si>
  <si>
    <t>974031121</t>
  </si>
  <si>
    <t>974031133</t>
  </si>
  <si>
    <t>974031144</t>
  </si>
  <si>
    <t>978013191</t>
  </si>
  <si>
    <t>978059541</t>
  </si>
  <si>
    <t>978059641</t>
  </si>
  <si>
    <t>997013501</t>
  </si>
  <si>
    <t>997013509</t>
  </si>
  <si>
    <t>997013804</t>
  </si>
  <si>
    <t>997013813</t>
  </si>
  <si>
    <t>997013831</t>
  </si>
  <si>
    <t>998011002</t>
  </si>
  <si>
    <t>998018002</t>
  </si>
  <si>
    <t>998711202</t>
  </si>
  <si>
    <t>998712202</t>
  </si>
  <si>
    <t>998713201</t>
  </si>
  <si>
    <t>998713202</t>
  </si>
  <si>
    <t>998721202</t>
  </si>
  <si>
    <t>998722202</t>
  </si>
  <si>
    <t>998725202</t>
  </si>
  <si>
    <t>998726212</t>
  </si>
  <si>
    <t>998731101</t>
  </si>
  <si>
    <t>998734101</t>
  </si>
  <si>
    <t>998735101</t>
  </si>
  <si>
    <t>998764202</t>
  </si>
  <si>
    <t>998766102</t>
  </si>
  <si>
    <t>998766202</t>
  </si>
  <si>
    <t>998767202</t>
  </si>
  <si>
    <t>998771202</t>
  </si>
  <si>
    <t>998776202</t>
  </si>
  <si>
    <t>998781202</t>
  </si>
  <si>
    <t>Sazba DPH</t>
  </si>
  <si>
    <t>Typ Firmy</t>
  </si>
  <si>
    <t>2837588000</t>
  </si>
  <si>
    <t>2837588500</t>
  </si>
  <si>
    <t>735152559r</t>
  </si>
  <si>
    <t>735152561r</t>
  </si>
  <si>
    <t>735152575r</t>
  </si>
  <si>
    <t>753152560r</t>
  </si>
  <si>
    <t>784: Malby</t>
  </si>
  <si>
    <t>Alter. kód</t>
  </si>
  <si>
    <t>Cena s DPH</t>
  </si>
  <si>
    <t>Jedn. cena</t>
  </si>
  <si>
    <t>Klasifikace</t>
  </si>
  <si>
    <t>Zpracovatel</t>
  </si>
  <si>
    <t>Výměra</t>
  </si>
  <si>
    <t>Jedn. hmotn.</t>
  </si>
  <si>
    <t>Svorka SR 02</t>
  </si>
  <si>
    <t>CYKY 5Cx8 mm2</t>
  </si>
  <si>
    <t>JITY 4Cx1 mm2</t>
  </si>
  <si>
    <t>X34-731244400</t>
  </si>
  <si>
    <t>CYKY 4Bx16 mm2</t>
  </si>
  <si>
    <t>CYKY 5Cx10 mm2</t>
  </si>
  <si>
    <t>Svorka SS FeZn</t>
  </si>
  <si>
    <t>Výchozí revize</t>
  </si>
  <si>
    <t>005: Komunikace</t>
  </si>
  <si>
    <t>021: Silnoproud</t>
  </si>
  <si>
    <t>022: Slaboproud</t>
  </si>
  <si>
    <t>CYKY 2Ax1,5 mm2</t>
  </si>
  <si>
    <t>CYKY 3Ax1,5 mm2</t>
  </si>
  <si>
    <t>CYKY 3Cx1,5 mm2</t>
  </si>
  <si>
    <t>CYKY 3Cx2,5 mm2</t>
  </si>
  <si>
    <t>CYKY 5Cx1,5 mm2</t>
  </si>
  <si>
    <t>CYKY 5Cx2,5 mm2</t>
  </si>
  <si>
    <t>FeZn 30/4 pásek</t>
  </si>
  <si>
    <t>Význam (funkce)</t>
  </si>
  <si>
    <t>Komentář</t>
  </si>
  <si>
    <t>001: Zemní práce</t>
  </si>
  <si>
    <t>Celkem (bez DPH)</t>
  </si>
  <si>
    <t>PE folie 70 g/m2</t>
  </si>
  <si>
    <t>RZP 150/150/2800</t>
  </si>
  <si>
    <t>CSKH-V 2Ax1,5 mm2</t>
  </si>
  <si>
    <t>Propojovací kabel</t>
  </si>
  <si>
    <t>Jedn. suť</t>
  </si>
  <si>
    <t>Uživatelé</t>
  </si>
  <si>
    <t>006: Úpravy povrchu</t>
  </si>
  <si>
    <t>Asfaltová penetrace</t>
  </si>
  <si>
    <t>Ochranný úhelník OU</t>
  </si>
  <si>
    <t>Zásuvka 400V 16A 5p</t>
  </si>
  <si>
    <t>##T2##PRO_ITEM_catID</t>
  </si>
  <si>
    <t>713: Izolace tepelné</t>
  </si>
  <si>
    <t>Krabice LK 80x28 2ZT</t>
  </si>
  <si>
    <t>Svorka SR 03 s páskem</t>
  </si>
  <si>
    <t>783: Nátěry</t>
  </si>
  <si>
    <t>##T2##PRO_ITEM_iteCode</t>
  </si>
  <si>
    <t>##T2##PRO_ITEM_szvCode</t>
  </si>
  <si>
    <t>##T2##PRO_ITEM_tevCode</t>
  </si>
  <si>
    <t>003: Svislé konstrukce</t>
  </si>
  <si>
    <t>712: Povlakové krytiny</t>
  </si>
  <si>
    <t>776: Podlahy povlakové</t>
  </si>
  <si>
    <t>781: Obklady keramické</t>
  </si>
  <si>
    <t>D + M Servopohon 230 V</t>
  </si>
  <si>
    <t>Krabice KU 68/2 - 1901</t>
  </si>
  <si>
    <t>Krabice KU 68/2 - 1902</t>
  </si>
  <si>
    <t>SO_04: Vzduchotechnika</t>
  </si>
  <si>
    <t>Výchozí revize elektro</t>
  </si>
  <si>
    <t>##T2##N_Catalog_catGUID</t>
  </si>
  <si>
    <t>SO_05: Elektroinstalace</t>
  </si>
  <si>
    <t>Podstavec betonový PB 19</t>
  </si>
  <si>
    <t>763: Konstrukce montované</t>
  </si>
  <si>
    <t>D + M TI 20 mm s Al folií</t>
  </si>
  <si>
    <t>D + M TI 60 mm s Al folií</t>
  </si>
  <si>
    <t>SO_01: Stavební objekt 01</t>
  </si>
  <si>
    <t>Svorka ne potrubí + páska</t>
  </si>
  <si>
    <t>Číslo zakázky</t>
  </si>
  <si>
    <t>DMTŽ ústředny</t>
  </si>
  <si>
    <t>Průraz zdivem</t>
  </si>
  <si>
    <t>SO_02: Střecha</t>
  </si>
  <si>
    <t>D + M - UTP 4x2xWG24 Cat. 5e</t>
  </si>
  <si>
    <t>D + M Ohebná Al hadice DN 250</t>
  </si>
  <si>
    <t>D + M Výfuková hlavice DN 150</t>
  </si>
  <si>
    <t>Dálkový ovladač</t>
  </si>
  <si>
    <t>Výměra bez ztr.</t>
  </si>
  <si>
    <t>Odmontování splachovací trubky</t>
  </si>
  <si>
    <t>009: Ostatní konstrukce a práce</t>
  </si>
  <si>
    <t>Nosník žlabu 250</t>
  </si>
  <si>
    <t>Založená nabídka</t>
  </si>
  <si>
    <t>Demontáž nástěnky</t>
  </si>
  <si>
    <t>Označovací štítek</t>
  </si>
  <si>
    <t>Zaškolení obsluhy</t>
  </si>
  <si>
    <t>DMTŽ PIR detektorů</t>
  </si>
  <si>
    <t>Držák DUz do zdiva</t>
  </si>
  <si>
    <t>Nabídkový rozpočet</t>
  </si>
  <si>
    <t>Svorka zkušební SZ</t>
  </si>
  <si>
    <t>Izolace potrubí Mirelon Pro 15 x 9 mm</t>
  </si>
  <si>
    <t>Izolace potrubí Mirelon Pro 18 x 9 mm</t>
  </si>
  <si>
    <t>Izolace potrubí Mirelon Pro 22 x 9 mm</t>
  </si>
  <si>
    <t>Izolace potrubí Mirelon Pro 28 x 9 mm</t>
  </si>
  <si>
    <t>Celkem (včetně DPH)</t>
  </si>
  <si>
    <t>Izolace potrubí Mirelon Pro 32 x 25 mm</t>
  </si>
  <si>
    <t>VRN - likvidace demontovaného materiálu</t>
  </si>
  <si>
    <t>099: Přesun hmot HSV</t>
  </si>
  <si>
    <t>722: Vnitřní vodovod</t>
  </si>
  <si>
    <t>CY 4 mm2 zelenožlutý</t>
  </si>
  <si>
    <t>CY 6 mm2 zelenožlutý</t>
  </si>
  <si>
    <t>D + M Cu potrubí chladiva, Ti, mont. mat.</t>
  </si>
  <si>
    <t>Zakládací soklový profil 143mm - 1 mm /2m</t>
  </si>
  <si>
    <t>CY 10 mm2 zelenožlutý</t>
  </si>
  <si>
    <t>CY 16 mm2 zelenožlutý</t>
  </si>
  <si>
    <t>Jímací tyč JR3 AlMgSi</t>
  </si>
  <si>
    <t>Topná zkouška dle ČSN</t>
  </si>
  <si>
    <t>771: Podlahy z dlaždic</t>
  </si>
  <si>
    <t>CYA 25 mm2 zelenožlutý</t>
  </si>
  <si>
    <t>Podložka pryžová PB 19</t>
  </si>
  <si>
    <t>Podpěra vedení PV1p-55</t>
  </si>
  <si>
    <t>D + M - XS - 20 LARGO - detektor pohybu (PIR)</t>
  </si>
  <si>
    <t>036: Regulační zařízení</t>
  </si>
  <si>
    <t>711: Izolace proti vodě</t>
  </si>
  <si>
    <t>721: Vnitřní kanalizace</t>
  </si>
  <si>
    <t>Baterie umyvadlové stojánkové pákové s výpustí</t>
  </si>
  <si>
    <t>Potrubí pozinkované závitové zazátkování vývodu</t>
  </si>
  <si>
    <t>725: Zařizovací předměty</t>
  </si>
  <si>
    <t>SO_03: Ústřední vytápění</t>
  </si>
  <si>
    <t>Svorka k jímací tyči SJ1</t>
  </si>
  <si>
    <t>Vodič AlMgSi 8 polotvrdý</t>
  </si>
  <si>
    <t>Opětovná MTŽ ústředny EZS</t>
  </si>
  <si>
    <t>Skříň HOP dle specifikace</t>
  </si>
  <si>
    <t>Polystyren extrudovaný  XPS  - 1250 x 600 x 100 mm</t>
  </si>
  <si>
    <t>764: Konstrukce klempířské</t>
  </si>
  <si>
    <t>766: Konstrukce truhlářské</t>
  </si>
  <si>
    <t>767: Konstrukce zámečnické</t>
  </si>
  <si>
    <t>Odvzdušnění otopných těles</t>
  </si>
  <si>
    <t>D + M Klapka uzavírací TUNE 250 mm C4 na servo pohon</t>
  </si>
  <si>
    <t>Kombi klozet s hlubokým splachováním odpad vodorovný</t>
  </si>
  <si>
    <t>Kombilišta PVC 100x100x2500</t>
  </si>
  <si>
    <t>Lišta el. vkládací LO 74/19</t>
  </si>
  <si>
    <t>Rozvaděč R1 dle specifikace</t>
  </si>
  <si>
    <t>Rozvaděč R2 dle specifikace</t>
  </si>
  <si>
    <t>726: Instalační prefabrikáty</t>
  </si>
  <si>
    <t>Kabelový žlab drátěný 200/50</t>
  </si>
  <si>
    <t>Odmontování klozetové nádrže</t>
  </si>
  <si>
    <t>Rozvaděč RE1 dle specifikace</t>
  </si>
  <si>
    <t>DMTŽ okenních mříží odřezáním</t>
  </si>
  <si>
    <t>Dveře vnitřní bílé 70/197 L/P</t>
  </si>
  <si>
    <t>Lišta vkládací s víčkem 60 mm</t>
  </si>
  <si>
    <t>Spínač velkoplošný č1 komplet</t>
  </si>
  <si>
    <t>Vyvážení pohybových detektorů</t>
  </si>
  <si>
    <t>Doutnavka BJ 0,4 mA orientační</t>
  </si>
  <si>
    <t>Recyklační poplatek - svítidla</t>
  </si>
  <si>
    <t>D + M Potrukí kruhové skl.pozink SPIRO 100 mm - 50% tvarovek</t>
  </si>
  <si>
    <t>D + M Potrukí kruhové skl.pozink SPIRO 125 mm - 50% tvarovek</t>
  </si>
  <si>
    <t>D + M Potrukí kruhové skl.pozink SPIRO 150 mm - 50% tvarovek</t>
  </si>
  <si>
    <t>D + M Potrukí kruhové skl.pozink SPIRO 250 mm - 50% tvarovek</t>
  </si>
  <si>
    <t>Proudový chránič PF7 25/4/0303A</t>
  </si>
  <si>
    <t>Sejmutí drnu jakékoliv tloušťky</t>
  </si>
  <si>
    <t>Svorka krabicová bezšroubová 2x</t>
  </si>
  <si>
    <t>Svorka krabicová bezšroubová 3x</t>
  </si>
  <si>
    <t>Svorka krabicová bezšroubová 5x</t>
  </si>
  <si>
    <t>Vypuštění vody z otopných těles</t>
  </si>
  <si>
    <t>D + M Venkovní jednotka - inventer s chlazením do -20°C RXS35K</t>
  </si>
  <si>
    <t>Obrubník betonový chodníkový ABO 100/10/25 II nat 100x10x25 cm</t>
  </si>
  <si>
    <t>731: Ústřední vytápění - kotelny</t>
  </si>
  <si>
    <t>Montáž svorka do krabic 3 pólová</t>
  </si>
  <si>
    <t>Montáž svorka do krabic 5 pólová</t>
  </si>
  <si>
    <t>Montáž svorky do krabic 2 pólové</t>
  </si>
  <si>
    <t>Napuštění vody do otopných těles</t>
  </si>
  <si>
    <t>Potrubí vodovodní plastové PPR svar polyfuze PN 20 D 20 x 3,4 mm</t>
  </si>
  <si>
    <t>734: Ústřední vytápění - armatury</t>
  </si>
  <si>
    <t>D+ M - drobný instalační materiál</t>
  </si>
  <si>
    <t>DMTŽ hromosvodů - jímací soustava</t>
  </si>
  <si>
    <t>Hadice napouštěcí pryžové D 16/23</t>
  </si>
  <si>
    <t>Odřezání objímky dvojité do DN 50</t>
  </si>
  <si>
    <t>Svítidlo zářivkové bytové stropní</t>
  </si>
  <si>
    <t>Trubice zářivková38W/840 G13 Ra80</t>
  </si>
  <si>
    <t>732: Ústřední vytápění - strojovny</t>
  </si>
  <si>
    <t>Lino s homogenní nášlapnou vrstvou</t>
  </si>
  <si>
    <t>Trubice zářivková 58W/840 G13 Ra80</t>
  </si>
  <si>
    <t>SDK podhled desky 1xA 12,5 bez TI dvouvrstvá spodní kce profil CD+UD</t>
  </si>
  <si>
    <t>Termostatická hlavice s paroplynovou náplní s protimrazovou ochranou</t>
  </si>
  <si>
    <t>046: Zemní práce pro montážní práce</t>
  </si>
  <si>
    <t>Demontáž potrubí litinové do DN 200</t>
  </si>
  <si>
    <t>Demontáž stávající elektroinstalace</t>
  </si>
  <si>
    <t>Montáž zpětná ventilátorů do 1,5 kW</t>
  </si>
  <si>
    <t>Zářivka kompaktní 26W/840 G24D Ra80</t>
  </si>
  <si>
    <t>Lišta začišťovací s tkaninou 6/ 2400</t>
  </si>
  <si>
    <t>Zakrytí  ploch fólií volně položenou</t>
  </si>
  <si>
    <t>Demontáž klozetů splachovací s nádrží</t>
  </si>
  <si>
    <t>Deska čedičová izolační  MPN tl.60 mm</t>
  </si>
  <si>
    <t>Vysekání kapes ve zdivu cihelném na MV nebo MVC pl do 0,25 m2 hl do 450 mm</t>
  </si>
  <si>
    <t>735: Ústřední vytápění - otopná tělesa</t>
  </si>
  <si>
    <t>Dveře vchodové plastové 1200 x 2100 mm</t>
  </si>
  <si>
    <t>Montáž systému TČ - uvedení do provozu</t>
  </si>
  <si>
    <t>Natavovací hydroizolační asfaltový pás</t>
  </si>
  <si>
    <t>Přesun hmot pro budovy zděné v do 12 m</t>
  </si>
  <si>
    <t>Přesun hmot ruční pro budovy v do 12 m</t>
  </si>
  <si>
    <t>Podpěra vedení PV 21 na ploché střechy</t>
  </si>
  <si>
    <t>Ventil nástěnný pevný výtok G1/2x80 mm</t>
  </si>
  <si>
    <t>Montáž a zapojení pohybového spínače IR</t>
  </si>
  <si>
    <t>Demontáž umyvadel bez výtokových armatur</t>
  </si>
  <si>
    <t>Talířová hmoždina s kovovým trnem 295 mm</t>
  </si>
  <si>
    <t>Trubka ohebná instalační PVC 2323 R 23mm</t>
  </si>
  <si>
    <t>Úprava podkladu nášlapných ploch vysátím</t>
  </si>
  <si>
    <t>733: Ústřední vytápění - rozvodné potrubí</t>
  </si>
  <si>
    <t>D + Montáž termostatu ZEPAFIX, typ 119 06</t>
  </si>
  <si>
    <t>Dlažba desková betonová 40x40x4,5 cm šedá</t>
  </si>
  <si>
    <t>Montáž kabelu NCEY 1 mm pod omítku 4 žíly</t>
  </si>
  <si>
    <t>Příplatek k potěrům za přehlazení povrchu</t>
  </si>
  <si>
    <t>UP ČR Šternberk - Stavební úpravy objektu</t>
  </si>
  <si>
    <t>Rozvaděč R1.2 doplnění proudového chrániče</t>
  </si>
  <si>
    <t>D + M Elektrický ohřívač vzduchu ELB 4,5 kw</t>
  </si>
  <si>
    <t>D + M LDC tlumič hluku do kruhového potrubí</t>
  </si>
  <si>
    <t>E - Svítidlo zářivkové vestavěné 2x25W IP20</t>
  </si>
  <si>
    <t>Montáž vedení hromosvodné - tvarování prvků</t>
  </si>
  <si>
    <t>Montáž zakládacích soklových lišt zateplení</t>
  </si>
  <si>
    <t>Plocha, ostění, nadpraží, přesahy a stříška</t>
  </si>
  <si>
    <t>Položení drnu včetně zalití vodou na rovině</t>
  </si>
  <si>
    <t>Spínač velkoplošný č1 polozapuštěný komplet</t>
  </si>
  <si>
    <t>Spínač velkoplošný č5 polozapuštěný komplet</t>
  </si>
  <si>
    <t>Spínač velkoplošný č6 polozapuštěný komplet</t>
  </si>
  <si>
    <t>Zkouška těsnosti potrubí měděné do D 35x1,5</t>
  </si>
  <si>
    <t>Deska dřevoštěpková OSB 3 PD4 2500x675x15 mm</t>
  </si>
  <si>
    <t>Překlad keramický plochý š 11,5 cm dl 150 cm</t>
  </si>
  <si>
    <t>Překlad keramický plochý š 11,5 cm dl 175 cm</t>
  </si>
  <si>
    <t>Překlad keramický vysoký v 23,8 cm dl 200 cm</t>
  </si>
  <si>
    <t>D + M Ohebná Al hadice DN 250 s tepelnou a hlukovou izolací z min. vaty 25 mm Al laminát</t>
  </si>
  <si>
    <t>Demontáž otopného tělesa ocelového článkového</t>
  </si>
  <si>
    <t>Dveře vnitřní bílé 80/197 P/L - Včetně kování</t>
  </si>
  <si>
    <t>Montáž armatury závitové s dvěma závity G 5/4</t>
  </si>
  <si>
    <t>Spínač velkoplošný č6+6 polozapuštěný komplet</t>
  </si>
  <si>
    <t>Zárubeň ocelová pro běžné zdění H 110 700 L/P</t>
  </si>
  <si>
    <t>Zárubeň ocelová pro běžné zdění H 110 800 L/P</t>
  </si>
  <si>
    <t>Anonymní přístup (pouze pro lokální instalace)</t>
  </si>
  <si>
    <t>D + Montáž snímače teploty PT 100L, typ 112 65</t>
  </si>
  <si>
    <t>DMTŽ stávající klimatizační jednotky na fasádě</t>
  </si>
  <si>
    <t>Demontáž potrubí ocelového závitového do DN 32</t>
  </si>
  <si>
    <t>Demontáž potrubí ocelového závitového do DN 50</t>
  </si>
  <si>
    <t>Dveře vnitřní bílé 110/197 L/P - Včetně kování</t>
  </si>
  <si>
    <t>Ovladač tlačítkový Central stop pod sklem IP54</t>
  </si>
  <si>
    <t>Vybourání kovových dveřních zárubní pl do 2 m2</t>
  </si>
  <si>
    <t>Dlaždice keramické  - podlahy  30 x 30 x 0,8 cm</t>
  </si>
  <si>
    <t>Lemování TiZn plech zdí tvrdá krytina rš 250 mm</t>
  </si>
  <si>
    <t>Montáž armatury závitové s jedním závitem G 1/2</t>
  </si>
  <si>
    <t>Montáž armatury závitové s jedním závitem G 3/8</t>
  </si>
  <si>
    <t>Montáž jističů třípólových nn do 25 A bez krytu</t>
  </si>
  <si>
    <t>Potěr pískocementový tl do 50 mm tř. C 20 běžný</t>
  </si>
  <si>
    <t>Protipožární ucpávka průchodu stěnou 15 - 50 cm</t>
  </si>
  <si>
    <t>Recyklační poplatek - světelné zdroje - zářivky</t>
  </si>
  <si>
    <t>Textilie GEOFILTEX 73 73/30 300 g/m2 do š 8,8 m</t>
  </si>
  <si>
    <t>Demontáž pisoárových stání s nádrží jednodílných</t>
  </si>
  <si>
    <t>Dlažba skladebná HOLLAND HBB 20x10x6 cm přírodní</t>
  </si>
  <si>
    <t>Potrubí kanalizační z PP svodné systém HT DN 100</t>
  </si>
  <si>
    <t>Vybourání kovových dveřních zárubní pl přes 2 m2</t>
  </si>
  <si>
    <t>Bourání příček ze skleněných tvárnic tl do 100 mm</t>
  </si>
  <si>
    <t>Montáž měděných vodičů CYA 25 mm2 uložených pevně</t>
  </si>
  <si>
    <t>Vybourání dřevěných dveřních zárubní pl přes 2 m2</t>
  </si>
  <si>
    <t>Ztratné prořezem a spotřebou podružného materiálu</t>
  </si>
  <si>
    <t>DMTŽ stříšky nad rampou a zábradlí na fasádě rampy</t>
  </si>
  <si>
    <t>Hydroizolační mPVC folie 1,5 mm (např. DEKPLAN 77)</t>
  </si>
  <si>
    <t>Nástěnka závitová plastová PPR PN 20 DN 20 x G 1/2</t>
  </si>
  <si>
    <t>Osazování ocelových zárubní dodatečné pl do 2,5 m2</t>
  </si>
  <si>
    <t>Spínač automatický se snímačem pohybu 360° stropní</t>
  </si>
  <si>
    <t>A - Svítidlo zářivkové přisazené 2x58W IP65 PC kryt</t>
  </si>
  <si>
    <t>K - Svítidlo zářivkové přisazené 2x36W IP65 PC kryt</t>
  </si>
  <si>
    <t>Mazanina tl do 240 mm z betonu prostého tř. C 20/25</t>
  </si>
  <si>
    <t>Montáž tyčí jímacích délky do 3 m na střešní hřeben</t>
  </si>
  <si>
    <t>Montáž vedení hromosvodné - štítků k označení svodů</t>
  </si>
  <si>
    <t>D + M Potrubí čtyřhranné skl. pozink R do obvodu 800</t>
  </si>
  <si>
    <t>Přesun hmot tonážní pro kotelny v objektech v do 6 m</t>
  </si>
  <si>
    <t>Potrubí kanalizační z PP připojovací systém HT DN 50</t>
  </si>
  <si>
    <t>D + M Potrubí čtyřhranné skl. pozink R do obvodu 1050</t>
  </si>
  <si>
    <t>D + M Potrubí čtyřhranné skl. pozink TV do obvodu 800</t>
  </si>
  <si>
    <t>Doplnění rýh v dosavadních mazaninách betonem prostým</t>
  </si>
  <si>
    <t>Přesun hmot tonážní pro armatury v objektech v do 6 m</t>
  </si>
  <si>
    <t>Provizorní úprava terénu se zhutněním, v hornině tř 3</t>
  </si>
  <si>
    <t>Vysekání rýh ve zdivu cihelném hl do 30 mm š do 30 mm</t>
  </si>
  <si>
    <t>Zásyp jam nebo rýh strojně včetně zhutnění v zástavbě</t>
  </si>
  <si>
    <t>D + M Potrubí čtyřhranné skl. pozink TV do obvodu 1050</t>
  </si>
  <si>
    <t>F - svítidlo zářivkové přisazené Downlight  2x26W IP20</t>
  </si>
  <si>
    <t>L - Svítidlo zářivkové přisazené  1x35W IP20 Al mřížka</t>
  </si>
  <si>
    <t>Montáž svorek hromosvodných typu SS, SR 03 se 2 šrouby</t>
  </si>
  <si>
    <t>Montáž žlabů kovových typ Mars šířky do 50 mm bez víka</t>
  </si>
  <si>
    <t>Příslušenství k expanzním nádobám konzole nastavitelná</t>
  </si>
  <si>
    <t>Podhled závětří, arkýře a snížení podhledu oken 2.N.P.</t>
  </si>
  <si>
    <t>Vysekání rýh ve zdivu cihelném hl do 50 mm š do 100 mm</t>
  </si>
  <si>
    <t>Vysekání rýh ve zdivu cihelném hl do 70 mm š do 150 mm</t>
  </si>
  <si>
    <t>B - Svítidlo zářivkové přisazené 2x36W IP20 ALDP mřížka</t>
  </si>
  <si>
    <t>C - Svítidlo zářivkové přisazené 2x58W IP20 ALDP mřížka</t>
  </si>
  <si>
    <t>D + M - CH-8 Hmoždinová příchytka včetně vázacího pásku</t>
  </si>
  <si>
    <t>D + M Vnitřní jednotka nástěnná vč. IR ovladače FTXS35K</t>
  </si>
  <si>
    <t>Drážkování zdivem + sádrování (bez zednických zaprávek)</t>
  </si>
  <si>
    <t>Montáž ochranných prvků - úhelníků nebo trubek do zdiva</t>
  </si>
  <si>
    <t>Spínač velkoplošný č1/OS tlačítko polozapuštěný komplet</t>
  </si>
  <si>
    <t>Uzavření nebo otevření vodovodního potrubí při opravách</t>
  </si>
  <si>
    <t>Vypuštění vody z kotle samospádem plocha kotle do 20 m2</t>
  </si>
  <si>
    <t>Vyregulování - seřízení výustek měření průtoků vzduchu.</t>
  </si>
  <si>
    <t>Začištění omítek kolem oken, dveří, podlah nebo obkladů</t>
  </si>
  <si>
    <t>D + M Konzola pod venkovní jednotku - žárově pozinkováno</t>
  </si>
  <si>
    <t>D + M malý průtokový ohřívač - spodní montáž 3,5 Kw 16 A</t>
  </si>
  <si>
    <t>Přisekání rovných ostění v cihelném zdivu na MV nebo MVC</t>
  </si>
  <si>
    <t>Potrubí měděné polotvrdé spojované tvrdým pájením D 15x1</t>
  </si>
  <si>
    <t>Potrubí měděné polotvrdé spojované tvrdým pájením D 18x1</t>
  </si>
  <si>
    <t>Potrubí měděné polotvrdé spojované tvrdým pájením D 22x1</t>
  </si>
  <si>
    <t>Potrubí měděné polotvrdé spojované tvrdým pájením D 28x1</t>
  </si>
  <si>
    <t>Ventil automatický odvzdušňovací, svislý, mosaz R99 3/8"</t>
  </si>
  <si>
    <t>Demontáž povlakových podlah lepených s podložkou - 2.N.P.</t>
  </si>
  <si>
    <t>Montáž doplňkových prvků relé - regulátorů HR5, VR3T, HRT</t>
  </si>
  <si>
    <t>Montáž zapuštěný přepínač nn 5-sériový šroubové připojení</t>
  </si>
  <si>
    <t>Montáž zapuštěný přepínač nn 7-křížový šroubové připojení</t>
  </si>
  <si>
    <t>Úprava podkladu nášlapných ploch penetrací - D + aplikace</t>
  </si>
  <si>
    <t>Bourání základů z betonu prostého - Zídka rampy do kotelny</t>
  </si>
  <si>
    <t>D+M systémové dvoustupňové svislé zateplené střešní vpusti</t>
  </si>
  <si>
    <t>Montáž zapuštěný přepínač nn 6-střídavý šroubové připojení</t>
  </si>
  <si>
    <t>Montáž zapuštěný vypínač nn jednopólový šroubové připojení</t>
  </si>
  <si>
    <t>Přesun hmot tonážní pro otopná tělesa v objektech v do 6 m</t>
  </si>
  <si>
    <t>Potrubí měděné polotvrdé spojované tvrdým pájením D 35x1,5</t>
  </si>
  <si>
    <t>Zásuvka dvojnásobná s clon. 230V 16A polozapuštěná komplet</t>
  </si>
  <si>
    <t>Spojování podlah z plastů svařování za tepla - Včetně šňůry</t>
  </si>
  <si>
    <t>Zakrytí výplní otvorů fólií přilepenou na začišťovací lišty</t>
  </si>
  <si>
    <t>Zásuvka jednonásobná s clon. 230V 16A polozapuštěná komplet</t>
  </si>
  <si>
    <t>Bourání zdiva komínového nad střechou z cihel na MV nebo MVC</t>
  </si>
  <si>
    <t>Demontáž oplechování zdí rš do 500 mm - Oplechování atiky Zn</t>
  </si>
  <si>
    <t>Doplnění cementového potěru hlazeného pl do 1 m2 tl do 40 mm</t>
  </si>
  <si>
    <t>Dveře vchodové plastové s pevným bočním dílem 1500 x 2100 mm</t>
  </si>
  <si>
    <t>Fólie multifunkční profilovaná (nopová) GUTTABETA N 1 x 20 m</t>
  </si>
  <si>
    <t>Montáž vchodových dveří 1křídlových bez nadsvětlíku do zdiva</t>
  </si>
  <si>
    <t>Prostorový přístroj - Pouze korekce + čidlo teploty prostoru</t>
  </si>
  <si>
    <t>Řídící automatika LMS včetně venkovního čidla teploty QAC 34</t>
  </si>
  <si>
    <t>G - Svítidlo zářivkové přisazené kruhové 1x22W IP20 PMMA kryt</t>
  </si>
  <si>
    <t>H - Svítidlo zářivkové přisazené kruhové 1x40W IP20 PMMA kryt</t>
  </si>
  <si>
    <t>I - Svítidlo zářivkové přisazené čtverec 1x40W IP44 PMMA kryt</t>
  </si>
  <si>
    <t>J - Svítidlo zářivkové přisazené čtverec 1x22W IP44 PMMA kryt</t>
  </si>
  <si>
    <t>Montáž ostatních lišt zateplení - Včetně hran parapetů a atik</t>
  </si>
  <si>
    <t>Příčky tl 140 mm z cihel plných dl 290 mm pevnosti P 15 na MC</t>
  </si>
  <si>
    <t>Vytrhání obrub krajníků obrubníků stojatých - Obruba chodníku</t>
  </si>
  <si>
    <t>Vápenocementová štuková omítka rýh ve stěnách šířky do 150 mm</t>
  </si>
  <si>
    <t>Výztuž mazanin svařovanými sítěmi Kari - KARI 6/100/100 - 1ks</t>
  </si>
  <si>
    <t>Zásyp rýh ručně šířky 35 cm, hloubky 60 cm, z horniny třídy 3</t>
  </si>
  <si>
    <t>Lepení obvodových soklíků nebo lišt z měkčených plastů - D + M</t>
  </si>
  <si>
    <t>Montáž trubek plastových ohebných D 23 mm uložených pod omítku</t>
  </si>
  <si>
    <t>Přesun hmot procentní pro izolace tepelné v objektech v do 6 m</t>
  </si>
  <si>
    <t>Potrubí pozinkované závitové přeřezání ocelové trubky do DN 25</t>
  </si>
  <si>
    <t>T-kus PPR PN 20 D 20 x G 1/2 x D 20 s kovovým vnitřním závitem</t>
  </si>
  <si>
    <t>Bourání příček z cihel pálených na MVC tl do 150 mm - WC 1.N.P.</t>
  </si>
  <si>
    <t>D+M sání spalovacího vzduchu - Potrubí s TI + košíček na fasádě</t>
  </si>
  <si>
    <t>Další kompletační neceníkové práce - úprava stávající instalace</t>
  </si>
  <si>
    <t>Demontáž oplechování parapetu rš do 330 mm - Okenní parapety Zn</t>
  </si>
  <si>
    <t>Demontáž otopného tělesa panelového dvouřadého délka do 1500 mm</t>
  </si>
  <si>
    <t>Filtr závitový mosaz, závit vnitřní-vnitřní PN16 typ 08412 5/4"</t>
  </si>
  <si>
    <t>Montáž a zapojení kompletů jednotlačítkových ovladačů ve skříni</t>
  </si>
  <si>
    <t>Přechodka dGK PPR PN 20 D 20 x G 1/2 s kovovým vnitřním závitem</t>
  </si>
  <si>
    <t>Přechodka dGK PPR PN 20 D 25 x G 3/4 s kovovým vnitřním závitem</t>
  </si>
  <si>
    <t>Přesun hmot procentní pro izolace tepelné v objektech v do 12 m</t>
  </si>
  <si>
    <t>Přesun hmot procentní pro vnitřní vodovod v objektech v do 12 m</t>
  </si>
  <si>
    <t>Vybourání kovových rámů oken dvojitých včetně křídel pl do 4 m2</t>
  </si>
  <si>
    <t>Deska z pěnového polystyrenu bílá EPS 100 Z 1000 x 1000 x 100 mm</t>
  </si>
  <si>
    <t>Vybourání dřevěných rámů oken dvojitých včetně křídel pl do 1 m2</t>
  </si>
  <si>
    <t>Vybourání dřevěných rámů oken dvojitých včetně křídel pl do 4 m2</t>
  </si>
  <si>
    <t>Vápenocementová štuková omítka malých ploch do 1,0 m2 na stěnách</t>
  </si>
  <si>
    <t>Lepení pásů povlakových podlah plastových - Včetně lepících tmelů</t>
  </si>
  <si>
    <t>Montáž oken zdvojených otevíravých výšky do 1,5m s rámem do zdiva</t>
  </si>
  <si>
    <t>Montáž rozvodnic běžných oceloplechových nebo plastových do 20 kg</t>
  </si>
  <si>
    <t>Přesun hmot procentní pro krytiny povlakové v objektech v do 12 m</t>
  </si>
  <si>
    <t>Přesun hmot procentní pro obklady keramické v objektech v do 12 m</t>
  </si>
  <si>
    <t>Přesun hmot procentní pro podlahy povlakové v objektech v do 12 m</t>
  </si>
  <si>
    <t>Přesun hmot procentní pro podlahy z dlaždic v objektech v do 12 m</t>
  </si>
  <si>
    <t>Svislé přemístění výkopku z horniny tř. 1 až 4 hl výkopu do 2,5 m</t>
  </si>
  <si>
    <t>Vybourání kovových rámů oken dvojitých včetně křídel pl přes 4 m2</t>
  </si>
  <si>
    <t>Úprava podkladu nášlapných ploch tmelením - Nivelační stěrka D +M</t>
  </si>
  <si>
    <t>D+M odvětrávací hlavice prum do 150 mm - např. Wirplast - Alfawent</t>
  </si>
  <si>
    <t>Montáž rozvodnic běžných oceloplechových nebo plastových do 100 kg</t>
  </si>
  <si>
    <t>Montáž vchodových dveří 2křídlových s díly a nadsvětlíkem do zdiva</t>
  </si>
  <si>
    <t>Montáž zásuvek průmyslových spojovacích provedení IP 67 3P+PE 16 A</t>
  </si>
  <si>
    <t>Otlučení vnitřních omítek stěn MV nebo MVC stěn v rozsahu do 100 %</t>
  </si>
  <si>
    <t>Přesun hmot procentní pro vnitřní kanalizace v objektech v do 12 m</t>
  </si>
  <si>
    <t>Provedení izolace proti zemní vlhkosti pásy přitavením svislé NAIP</t>
  </si>
  <si>
    <t>Vybourání dřevěných rámů oken dvojitých včetně křídel pl přes 4 m2</t>
  </si>
  <si>
    <t>Vybourání kovových rámů oken jednoduchých včetně křídel pl do 1 m2</t>
  </si>
  <si>
    <t>Výměna výlezu na střechu - Střešní výlez termoizolační např. Fakro</t>
  </si>
  <si>
    <t>D + M Protipožární izolace VZT EI30/DP1 - Minerální plst + Al folie</t>
  </si>
  <si>
    <t>D + M Sací a výfuková žaluzie PZ AL-40-F 300x200 - Barva RAL fasády</t>
  </si>
  <si>
    <t>EN svítidlo zářivkové vestavěné Downlight 2x26W IP20, nouzový zdroj</t>
  </si>
  <si>
    <t>Montáž vchodových dveří 1křídlových s pevnými bočními díly do zdiva</t>
  </si>
  <si>
    <t>Montáž zapuštěný přepínač nn 5B-dvojitý střídavý šroubové připojení</t>
  </si>
  <si>
    <t>Montáž zateplení vnějších stěn z polystyrénových desek tl do 160 mm</t>
  </si>
  <si>
    <t>Přesun hmot procentní pro zařizovací předměty v objektech v do 12 m</t>
  </si>
  <si>
    <t>Přesun hmot tonážní pro konstrukce truhlářské v objektech v do 12 m</t>
  </si>
  <si>
    <t>Podklad ze štěrkodrtě ŠD tl 200 mm - 16 - 32 mm pod zámkovou dlažbu</t>
  </si>
  <si>
    <t>Vyčištění budov bytové a občanské výstavby při výšce podlaží do 4 m</t>
  </si>
  <si>
    <t>Vyvěšení nebo zavěšení kovových křídel vrat do 4 m2 - Vrata kotelny</t>
  </si>
  <si>
    <t>D + M VZT ucpávka potrubí DN 250 prostup stěnou nebo podhledem EI 30</t>
  </si>
  <si>
    <t>Demontáž výkladců zapuštěných šroubovaných - Vstupní prosklená stěna</t>
  </si>
  <si>
    <t>FN svítidlo zářivkové přisazené Downlight 2x26W IP20 - nouzový zdroj</t>
  </si>
  <si>
    <t>Montáž se zhotovením přepážek z desek nebo omítek do 150 mm ve stěně</t>
  </si>
  <si>
    <t>Odstranění kovového zábradlí vcelku - DMTŽ zábradlí rampy do kotelny</t>
  </si>
  <si>
    <t>Zásuvka dvojitá 230V 16A s přepěťovou ochranou polozapuštěná komplet</t>
  </si>
  <si>
    <t>Doplnění dosavadních mazanin betonem prostým pl do 4 m2 tl přes 80 mm</t>
  </si>
  <si>
    <t>Montáž izolace tepelné potrubí a ohybů návlekovými izolačními pouzdry</t>
  </si>
  <si>
    <t>Montáž trubek plastových ohebných D 11 a 13,5 mm uložených pod omítku</t>
  </si>
  <si>
    <t>Oplechování TiZn zdí rš 750 mm včetně rohů - Oplechování atiky po KZS</t>
  </si>
  <si>
    <t>Přesun hmot procentní pro konstrukce klempířské v objektech v do 12 m</t>
  </si>
  <si>
    <t>Přesun hmot procentní pro konstrukce truhlářské v objektech v do 12 m</t>
  </si>
  <si>
    <t>Přesun hmot procentní pro zámečnické konstrukce v objektech v do 12 m</t>
  </si>
  <si>
    <t>Provedení izolace proti zemní vlhkosti pásy přitavením vodorovné NAIP</t>
  </si>
  <si>
    <t>Montáž krabic lištových plastových odbočných jednoduchých 2789, LK80/2</t>
  </si>
  <si>
    <t>Montáž svorek hromosvodných na potrubí typ Bernard se zhotovením pásku</t>
  </si>
  <si>
    <t>N - Svítidlo nouzové přisazené  1x11W IP42 akumulátor 1hod - piktogram</t>
  </si>
  <si>
    <t>Poplatek za uložení stavebního směsného odpadu na skládce (skládkovné)</t>
  </si>
  <si>
    <t>Přesun hmot procentní pro instalační prefabrikáty v objektech v do 12 m</t>
  </si>
  <si>
    <t>Vybourání otvorů v ŽB stropech nebo klenbách pl do 0,25 m2 tl do 150 mm</t>
  </si>
  <si>
    <t>Odsekání a odebrání obkladů stěn z vnitřních obkládaček plochy přes 1 m2</t>
  </si>
  <si>
    <t>Oplechování parapetů TiZn rš 250 mm včetně rohů - Okenní parapety po KZS</t>
  </si>
  <si>
    <t>Příplatek k odvozu suti a vybouraných hmot na skládku ZKD 1 km přes 1 km</t>
  </si>
  <si>
    <t>Příslušenství k expanzním nádobám bezpečnostní uzávěr G 1 k měření tlaku</t>
  </si>
  <si>
    <t>Potrubí vodovodní plastové křížení PPR svar polyfuze PN 20 D 20 x 3,4 mm</t>
  </si>
  <si>
    <t>Vybourání stěn dřevěných plných, zasklených nebo výkladních pl přes 4 m2</t>
  </si>
  <si>
    <t>D + M Kruhový odvodní ventil EFF s nastavitelným středovým kuželem DN 100</t>
  </si>
  <si>
    <t>Deska minerální tuhá dvouvrstvá tepelněizolační, lambda 0,036 -  tl.30 mm</t>
  </si>
  <si>
    <t>Deska z pěnového polystyrenu bílá EPS 100 Z 1000 x 1000 x 120 mm - Učebna</t>
  </si>
  <si>
    <t>Kladení zámkové dlažby komunikací pro pěší tl 60 mm skupiny A pl do 50 m2</t>
  </si>
  <si>
    <t>Montáž hromosvodného vedení svodových vodičů s podpěrami průměru do 10 mm</t>
  </si>
  <si>
    <t>Montáž měděných vodičů CY, HO5V, HO7V, NYM, NYY, YY 4 mm2 uložených pevně</t>
  </si>
  <si>
    <t>Montáž měděných vodičů CY, HO5V, HO7V, NYM, NYY, YY 6 mm2 uložených pevně</t>
  </si>
  <si>
    <t>Vybourání otvorů ve zdivu cihelném D do 60 mm na MVC nebo MV tl do 150 mm</t>
  </si>
  <si>
    <t>Vybourání otvorů ve zdivu cihelném D do 60 mm na MVC nebo MV tl do 300 mm</t>
  </si>
  <si>
    <t>Demontáž zárubní vrat odřezáním plochy přes 4,5 do 10,0 m2 - Vrata kotelny</t>
  </si>
  <si>
    <t>Deska minerální tuhá dvouvrstvá tepelněizolační, lambda 0,036 -  tl.140 mm</t>
  </si>
  <si>
    <t>Kulový kohout, 2x vnější závit, páčka, PN 35, T 185°C R253DL 1"1/4 červený</t>
  </si>
  <si>
    <t>Montáž měděných vodičů CY, HO5V, HO7V, NYM, NYY, YY 10 mm2 uložených pevně</t>
  </si>
  <si>
    <t>Montáž měděných vodičů CY, HO5V, HO7V, NYM, NYY, YY 16 mm2 uložených pevně</t>
  </si>
  <si>
    <t>Montáž oken zdvojených otevíravých výšky přes 1,5 do 2,5m s rámem do zdiva</t>
  </si>
  <si>
    <t>Parapetní deska š 350 mm - Bílé lamino 18 mm s oblou okapovou hranou 36 mm</t>
  </si>
  <si>
    <t>Demontáž zárubní dveří odřezáním plochy do 2,5 m2 - Dveře do kotelny 1:P.P.</t>
  </si>
  <si>
    <t>Montáž zásuvka (polo)zapuštěná šroubové připojení 2P+PE se zapojením vodičů</t>
  </si>
  <si>
    <t>Příplatek k potrubí měděnému za zhotovení přípojky z trubek měděných D 15x1</t>
  </si>
  <si>
    <t>SDK příčka tl 100 mm profil CW+UW 75 desky 1xA 12,5 TI 60 mm EI 30 Rw 47 DB</t>
  </si>
  <si>
    <t>Bourání zdiva z cihel pálených nebo vápenopískových na MV nebo MVC přes 1 m3</t>
  </si>
  <si>
    <t>Demontáž kotle ocelového skříňového s polomechanickým roštem výkon do 290 kW</t>
  </si>
  <si>
    <t>Fasádní polystyren EPS 70 50/1000/500, lambda 0,035 - Podhled a čela stříšky</t>
  </si>
  <si>
    <t>Hloubení kabelových nezapažených rýh ručně š 35 cm, hl 60 cm, v hornině tř 3</t>
  </si>
  <si>
    <t>Mazanina tl do 120 mm z betonu prostého tř. C 16/20 - Podkladní beton učebna</t>
  </si>
  <si>
    <t>Přemístění potrubí demontovaného vodorovně do 100 m v objektech výšky do 6 m</t>
  </si>
  <si>
    <t>Umyvadlo keramické připevněné na stěnu šrouby bílé bez krytu na sifon 600 mm</t>
  </si>
  <si>
    <t>Vodorovné přemístění výkopku z horniny tř. 1 až 4 stavebním kolečkem do 10 m</t>
  </si>
  <si>
    <t>Vybourání otvorů ve zdivu cihelném pl do 0,25 m2 na MVC nebo MV tl do 150 mm</t>
  </si>
  <si>
    <t>Vybourání otvorů ve zdivu cihelném pl do 0,25 m2 na MVC nebo MV tl do 300 mm</t>
  </si>
  <si>
    <t>Vysekání kapes ve zdivu cihelném na MV nebo MVC pro špalíky do 100x100x50 mm</t>
  </si>
  <si>
    <t>D + M Radiální ventilátor CMF 271 pro odvod vzduchu se zpětnou klapkou DN 150</t>
  </si>
  <si>
    <t>D + M vnitřních žaluzií - Žaluzie kanceláří, servrovny a spisovny - lamela Al</t>
  </si>
  <si>
    <t>Montáž svorek hromosvodných typu ST, SJ, SK, SZ, SR 01, 02 se 3 a více šrouby</t>
  </si>
  <si>
    <t>Odvoz suti na skládku a vybouraných hmot nebo meziskládku do 1 km se složením</t>
  </si>
  <si>
    <t>Podklad nebo podsyp ze štěrkopísku ŠP tl 50 mm - 4 - 8 mm pod zámkovou dlažbu</t>
  </si>
  <si>
    <t>HN - Svítidlo zářivkové přisazené kruhové 1x40W IP20 PMMA kryt - nouzový zdroj</t>
  </si>
  <si>
    <t>Tenkovrstvá silikonová zrnitá omítka tl. 2,0 mm včetně penetrace vnějších stěn</t>
  </si>
  <si>
    <t>Vyvěšení nebo zavěšení kovových křídel dveří do 2 m2 - Dveře do kotelny 1.P.P.</t>
  </si>
  <si>
    <t>Cementový postřik vnitřních stěn nanášený celoplošně ručně - Pod nové omítky WC</t>
  </si>
  <si>
    <t>Demontáž konzoly nebo držáku otopných těles, registrů nebo konvektorů do odpadu</t>
  </si>
  <si>
    <t>Nádoba tlaková expanzní s membránou závitové připojení PN 0,6 o objemu 25 litrů</t>
  </si>
  <si>
    <t>Provedení izolace proti zemní vlhkosti vodorovné za studena nátěrem penetračním</t>
  </si>
  <si>
    <t>Rozřezání konzoly, podpěry nebo výložníku pro potrubí z L profilu do 50x50x5 mm</t>
  </si>
  <si>
    <t>Ztracené bednění stropních podhledů rovných ze štěpkocementových desek tl 25 mm</t>
  </si>
  <si>
    <t>Poplatek za uložení stavebního odpadu z plastických hmot na skládce (skládkovné)</t>
  </si>
  <si>
    <t>Výměna parapetních desek dřevěných, laminovaných šířky přes 30 cm délky do 1,0 m</t>
  </si>
  <si>
    <t>Výměna parapetních desek dřevěných, laminovaných šířky přes 30 cm délky do 1,6 m</t>
  </si>
  <si>
    <t>Výměna parapetních desek dřevěných, laminovaných šířky přes 30 cm délky do 2,6 m</t>
  </si>
  <si>
    <t>Montáž kotle ocelového závěsného na plyn o výkonu do 45 kW odtah spalin do komína</t>
  </si>
  <si>
    <t>Zásuvka jednonásobná s clon. 230V 16A s přepěťovou ochranou polozapuštěná komplet</t>
  </si>
  <si>
    <t>D+M bezpečnostní folie třídy P2A - Okna a dveře 1.N.P. + okna vedle a nad stříškou</t>
  </si>
  <si>
    <t>Kohout vypouštěcí  kulový, s hadicovou vývodkou a zátkou, PN 10, T 110°C R608 1/2"</t>
  </si>
  <si>
    <t>Montáž lešení řadového rámového lehkého zatížení do 200 kg/m2 š do 0,9 m v do 10 m</t>
  </si>
  <si>
    <t>Otopné těleso panelové Korado Radik Ventil Kompakt typ 22 VKU výška/délka 500/1200</t>
  </si>
  <si>
    <t>Otopné těleso panelové Korado Radik Ventil Kompakt typ 22 VKU výška/délka 500/1400</t>
  </si>
  <si>
    <t>Otopné těleso panelové Korado Radik Ventil Kompakt typ 22 VKU výška/délka 500/1600</t>
  </si>
  <si>
    <t>Provedení povlakové krytiny střech do 10° spoj 2 pásů fólií PEC nebo CPE navařením</t>
  </si>
  <si>
    <t>Výměna parapetních desek dřevěných, laminovaných šířky přes 30 cm délky přes 2,6 m</t>
  </si>
  <si>
    <t>Zazdívka otvorů pl do 0,25 m2 ve zdivu nadzákladovém cihlami pálenými tl do 450 mm</t>
  </si>
  <si>
    <t>Montáž krabic odbočných zapuštěných plastových kruhových KU68-1902/KO68, KO97/KO97V</t>
  </si>
  <si>
    <t>Montáž otopných těles panelových třířadých mimo těles Korado Radik délky do 1140 mm</t>
  </si>
  <si>
    <t>Odsekání a odebrání obkladů stěn z vnějších obkládaček plochy přes 1 m2 - DMT soklu</t>
  </si>
  <si>
    <t>Otopné těleso panelové Korado Radik Ventil Kompakt typ 11 VK výška/délka 500/400 mm</t>
  </si>
  <si>
    <t>Otopné těleso panelové Korado Radik Ventil Kompakt typ 11 VK výška/délka 500/600 mm</t>
  </si>
  <si>
    <t>Otopné těleso panelové Korado Radik Ventil Kompakt typ 11 VK výška/délka 500/700 mm</t>
  </si>
  <si>
    <t>Otopné těleso panelové Korado Radik Ventil Kompakt typ 21 VK výška/délka 500/400 mm</t>
  </si>
  <si>
    <t>Otopné těleso panelové Korado Radik Ventil Kompakt typ 21 VK výška/délka 500/600 mm</t>
  </si>
  <si>
    <t>Otopné těleso panelové Korado Radik Ventil Kompakt typ 21 VK výška/délka 500/700 mm</t>
  </si>
  <si>
    <t>Otopné těleso panelové Korado Radik Ventil Kompakt typ 21 VK výška/délka 500/800 mm</t>
  </si>
  <si>
    <t>Otopné těleso panelové Korado Radik Ventil Kompakt typ 21 VK výška/délka 500/900 mm</t>
  </si>
  <si>
    <t>Otopné těleso panelové Korado Radik Ventil Kompakt typ 22 VK výška/délka 500/500 mm</t>
  </si>
  <si>
    <t>Otopné těleso panelové Korado Radik Ventil Kompakt typ 22 VK výška/délka 500/800 mm</t>
  </si>
  <si>
    <t>Otopné těleso panelové Korado Radik Ventil Kompakt typ 22 VK výška/délka 500/900 mm</t>
  </si>
  <si>
    <t>Ukončení vodičů v rozváděči nebo na přístroji včetně zapojení průřezu žíly do 6 mm2</t>
  </si>
  <si>
    <t>Výztuž mazanin svařovanými sítěmi Kari - KARI 6/100/100 - 6ks, KARI 5/150/150 - 6ks</t>
  </si>
  <si>
    <t>D + M Kruhový odvodní stropní difuzorTST 125 + THOR 125 s nastavitelnou čelní deskou</t>
  </si>
  <si>
    <t>Demontáž lešení řadového rámového lehkého zatížení do 200 kg/m2 š do 0,9 m v do 10 m</t>
  </si>
  <si>
    <t>Montáž otopných těles panelových dvouřadých mimo těles Korado Radik délky do 1140 mm</t>
  </si>
  <si>
    <t>Montáž otopných těles panelových dvouřadých mimo těles Korado Radik délky do 1500 mm</t>
  </si>
  <si>
    <t>Montáž otopných těles panelových dvouřadých mimo těles Korado Radik délky do 1980 mm</t>
  </si>
  <si>
    <t>Otopné těleso panelové Korado Radik Ventil Kompakt typ 21 VK výška/délka 500/1100 mm</t>
  </si>
  <si>
    <t>Otopné těleso panelové Korado Radik Ventil Kompakt typ 21 VK výška/délka 500/1200 mm</t>
  </si>
  <si>
    <t>Otopné těleso panelové Korado Radik Ventil Kompakt typ 21 VK výška/délka 500/1400 mm</t>
  </si>
  <si>
    <t>Otopné těleso panelové Korado Radik Ventil Kompakt typ 21 VK výška/délka 500/1600 mm</t>
  </si>
  <si>
    <t>Otopné těleso panelové Korado Radik Ventil Kompakt typ 21 VK výška/délka 600/1100 mm</t>
  </si>
  <si>
    <t>Otopné těleso panelové Korado Radik Ventil Kompakt typ 21 VKU výška/délka 500/800 mm</t>
  </si>
  <si>
    <t>Otopné těleso panelové Korado Radik Ventil Kompakt typ 22 VK výška/délka 500/1100 mm</t>
  </si>
  <si>
    <t>Otopné těleso panelové Korado Radik Ventil Kompakt typ 22 VK výška/délka 500/1200 mm</t>
  </si>
  <si>
    <t>Otopné těleso panelové Korado Radik Ventil Kompakt typ 22 VK výška/délka 500/1600 mm</t>
  </si>
  <si>
    <t>Otopné těleso panelové Korado Radik Ventil Kompakt typ 22 VK výška/délka 600/1000 mm</t>
  </si>
  <si>
    <t>Ukončení vodičů v rozváděči nebo na přístroji včetně zapojení průřezu žíly do 16 mm2</t>
  </si>
  <si>
    <t>Ukončení vodičů v rozváděči nebo na přístroji včetně zapojení průřezu žíly do 25 mm2</t>
  </si>
  <si>
    <t>D + M Kruhový přívodní stropní difuzorTST 125 + THOR 125 s nastavitelnou čelní deskou</t>
  </si>
  <si>
    <t>Montáž izolace tepelné podlah volně kladenými rohožemi, pásy, dílci, deskami 2 vrstvy</t>
  </si>
  <si>
    <t>Montáž otopných těles panelových jednořadých mimo těles Korado Radik délky do 1500 mm</t>
  </si>
  <si>
    <t>Otopné těleso panelové Korado Radik Ventil Kompakt typ 22 VKU výška/délka 500/1100 mm</t>
  </si>
  <si>
    <t>Přesun hmot procentní pro izolace proti vodě, vlhkosti a plynům v objektech v do 12 m</t>
  </si>
  <si>
    <t>Ukončení vodičů v rozváděči nebo na přístroji včetně zapojení průřezu žíly do 2,5 mm2</t>
  </si>
  <si>
    <t>Dvojnásobné bílé malby  ze směsí za sucha dobře otěruvzdorných v místnostech do 3,80 m</t>
  </si>
  <si>
    <t>Montáž izolace tepelné podlah, stropů vrchem nebo střech překrytí separační fólií z PE</t>
  </si>
  <si>
    <t>Montáž zateplení vnějších stěn z polystyrénových desek tl do 80 mm - Zateplení stříšky</t>
  </si>
  <si>
    <t>Tlakoměr s pevným stonkem a zpětnou klapkou tlak 0-16 bar průměr 50 mm zadní připojení</t>
  </si>
  <si>
    <t>Opětovná MTŽ stříšky nad rampou a zábradlí po dokončení KZS s vymezením kotev v KZS 140</t>
  </si>
  <si>
    <t>Podklad nebo podsyp ze štěrkopísku ŠP tl 120 mm - frakce 16/32 - fixace skladby střechy</t>
  </si>
  <si>
    <t>Instalační předstěna - klozet s ovládáním zepředu v 1080 mm závěsný do masivní zděné kce</t>
  </si>
  <si>
    <t>Montáž měděných kabelů CYKY, CYKYD, CYKYDY, NYM, NYY, YSLY 750 V 4x10mm2 uložených pevně</t>
  </si>
  <si>
    <t>Montáž měděných kabelů CYKY, CYKYD, CYKYDY, NYM, NYY, YSLY 750 V 4x16mm2 uložených pevně</t>
  </si>
  <si>
    <t>Montáž měděných kabelů CYKY, CYKYD, CYKYDY, NYM, NYY, YSLY 750 V 4x6 mm2 uložených pevně</t>
  </si>
  <si>
    <t>Montáž zateplení vnějších stěn z minerální vlny s podélnou orientací vláken tl do 160 mm</t>
  </si>
  <si>
    <t>Přizdívky ochranné tl 50 mm z pórobetonových přesných příčkovek  - Ochrana izolační vany</t>
  </si>
  <si>
    <t>Demontáž podlah z dlaždic keramických lepených - WC 1.N.P. bezbarierové a WC 2. N.P. muži</t>
  </si>
  <si>
    <t>Příplatek k lešení řadovému rámovému lehkému š 0,9 m v do 25 m za první a ZKD den použití</t>
  </si>
  <si>
    <t>Montáž měděných kabelů CYKY, CYKYD, CYKYDY, NYM, NYY, YSLY 750 V 2x1,5 mm2 uložených pevně</t>
  </si>
  <si>
    <t>Montáž měděných kabelů CYKY, CYKYD, CYKYDY, NYM, NYY, YSLY 750 V 3x1,5 mm2 uložených pevně</t>
  </si>
  <si>
    <t>Montáž měděných kabelů CYKY, CYKYD, CYKYDY, NYM, NYY, YSLY 750 V 3x2,5 mm2 uložených pevně</t>
  </si>
  <si>
    <t>Montáž měděných kabelů CYKY, CYKYD, CYKYDY, NYM, NYY, YSLY 750 V 5x1,5 mm2 uložených pevně</t>
  </si>
  <si>
    <t>Montáž měděných kabelů CYKY, CYKYD, CYKYDY, NYM, NYY, YSLY 750 V 5x2,5 mm2 uložených pevně</t>
  </si>
  <si>
    <t>Montáž uzemňovacích vedení vodičů FeZn pomocí svorek na povrchu drátem nebo lanem do 10 mm</t>
  </si>
  <si>
    <t>Podklad nebo podsyp ze štěrkopísku ŠP tl 190 mm - 32 - 63 mm - valouny pro okapový chodník</t>
  </si>
  <si>
    <t>Odpadní trouby TiZn kruhové průměr do 150 mm - Výměna potrubí odvětrání nad střešní rovinou</t>
  </si>
  <si>
    <t>Osazení chodníkového obrubníku betonového ležatého s boční opěrou do lože z betonu prostého</t>
  </si>
  <si>
    <t>Příplatek k vodorovnému přemístění výkopku z horniny tř. 1 až 4 stavebním kolečkem ZKD 10 m</t>
  </si>
  <si>
    <t>Provedení povlakové krytiny střech do 10° fólií PEC nebo CPE rozvinutím a natažením v ploše</t>
  </si>
  <si>
    <t>Fasádní polystyren EPS 70 140/1000/500, lambda 0,035 - Podhled závětří, arkýře a oken 2.N.P.</t>
  </si>
  <si>
    <t>Lišta nadokenní PVC 100x100x2500 - Hrana nadpraží okena dveří, spodní hrana arkýře a stříšky</t>
  </si>
  <si>
    <t>Montáž izolace tepelné vrchem stropů volně kladenými rohožemi, pásy, dílci, deskami - Učebna</t>
  </si>
  <si>
    <t>Pisoárový záchodek keramický bez splachovací nádrže s odsáváním a s vodorovným přívodem vody</t>
  </si>
  <si>
    <t>Provedení povlakové krytiny střech do 10° zaizolování prostupů kruhového průřezu D do 300 mm</t>
  </si>
  <si>
    <t>Vápenocementová omítka štuková dvouvrstvá vnitřních stěn nanášená ručně - Omítka nad obklady</t>
  </si>
  <si>
    <t>D+M prodloužený závěsný klozet pro invalidy - Včetně prkna, zvonku, pevného a sklopného madla</t>
  </si>
  <si>
    <t>Montáž obkladaček vnitřních pórovinových pravoúhlých do 22 ks/m2 lepených standardním lepidlem</t>
  </si>
  <si>
    <t>Okno plastové - profil s využitím rekuperace 550 x 850 - Izolační dvojsklo s tepelným zrcadlem</t>
  </si>
  <si>
    <t>Potažení vnitřních stěn sklovláknitým pletivem vtlačeným do tenkovrstvé hmoty - WC muži 2.N.P.</t>
  </si>
  <si>
    <t>Provedení povlakové krytiny střech do 10° provedení rohů a koutů navařením izolačních tvarovek</t>
  </si>
  <si>
    <t>Montáž izolace tepelné potrubí potrubními pouzdry s Al fólií s přesahem Al páskou 1x D do 100 mm</t>
  </si>
  <si>
    <t>Zdivo nosné vnější z keramických bloků tl 365 mm pevnosti P 15 na MC - Dozdívky obvodového zdiva</t>
  </si>
  <si>
    <t>Demontáž krytina hladká tabule 2000x1000 mm sklon do 30° plocha do 25 m2 - Oplechování stříšek Zn</t>
  </si>
  <si>
    <t>Lešení pomocné pro objekty pozemních staveb s lešeňovou podlahou v do 1,9 m zatížení do 150 kg/m2</t>
  </si>
  <si>
    <t>Ochrana vodovodního potrubí přilepenými tepelně izolačními trubicemi z PE tl do 10 mm DN do 22 mm</t>
  </si>
  <si>
    <t>Okno plastové - profil s využitím rekuperace 850 x 850 mm - Izolační dvojsklo s tepelným zrcadlem</t>
  </si>
  <si>
    <t>Potažení vnějších stěn sklovláknitým pletivem vtlačeným do tenkovrstvé hmoty - Sokl XPS pás 0,5 m</t>
  </si>
  <si>
    <t>Provedení izolace proti tlakové vodě vodorovné z textilií vrstva podkladní - Vytažená až na atiku</t>
  </si>
  <si>
    <t>Vápenocementová štuková omítka rýh ve stěnách šířky do 150 mm - Zednické zaprávky pro zabezpečení</t>
  </si>
  <si>
    <t>Okno plastové - profil s využitím rekuperace 1000 x 680 mm - Izolační dvojsklo s tepelným zrcadlem</t>
  </si>
  <si>
    <t>Okno plastové - profil s využitím rekuperace 1500 x 850 mm - Izolační dvojsklo s tepelným zrcadlem</t>
  </si>
  <si>
    <t>Deska z pěnového polystyrenu bílá EPS 100 Z 1000 x 1000 x 50 mm - TI svislá atiky pod střešní folii</t>
  </si>
  <si>
    <t>Dveře vchodové dvoukřídlolvé  2650 x 2700 - hliníková sestava s pevnými bočními díly a nadsvětlíkem</t>
  </si>
  <si>
    <t>Montáž uzemňovacího vedení vodičů FeZn pomocí svorek v zemi páskou do 120 mm2 v průmyslové výstavbě</t>
  </si>
  <si>
    <t>Okno plastové - profil s využitím rekuperace 1000 x 1500 mm - Izolační dvojsklo s tepelným zrcadlem</t>
  </si>
  <si>
    <t>Okno plastové - profil s využitím rekuperace 1500 x 1500 mm - Izolační dvojsklo s tepelným zrcadlem</t>
  </si>
  <si>
    <t>Okno plastové - profil s využitím rekuperace 1500 x 1650 mm - Izolační dvojsklo s tepelným zrcadlem</t>
  </si>
  <si>
    <t>Okno plastové - profil s využitím rekuperace 2300 x 1650 mm - Izolační dvojsklo s tepelným zrcadlem</t>
  </si>
  <si>
    <t>Okno plastové - profil s využitím rekuperace 2350 x 1160 mm - Izolační dvojsklo s tepelným zrcadlem</t>
  </si>
  <si>
    <t>Okno plastové - profil s využitím rekuperace 2700 x 1650 mm - Izolační dvojsklo s tepelným zrcadlem</t>
  </si>
  <si>
    <t>Ukotvení EPS 100 Z talířovou hmoždinkou do betonu nebo ŽB - Ukotvení TI stříšky a arkýře k podkladu</t>
  </si>
  <si>
    <t>Hrubá výplň rýh ve stěnách maltou jakékoli šířky rýhy - Zednické zazdívky a zaprávky po MTŽ el inst.</t>
  </si>
  <si>
    <t>Montáž izolace tepelné stěn a základů lepením bodově rohoží, pásů, dílců, desek - Horní hrana +0,2 m</t>
  </si>
  <si>
    <t>Poplatek za uložení stavebního odpadu ze skla na skládce (skládkovné) - Sklo a dřevo z výplní otvorů</t>
  </si>
  <si>
    <t>Rozebrání dlažeb komunikací pro pěší z betonových nebo kamenných dlaždic - Chodník a okapový chodník</t>
  </si>
  <si>
    <t>Krytina TiZn tl 0,7 mm hladká střešní ze svitků š 670 mm sklonu do 30° - Oplechování stříšky a arkýře</t>
  </si>
  <si>
    <t>Bourání podkladů pod dlažby betonových  tl do 150 mm pl do 4 m2 - Část rampy do kotelny na -0,8 m od UT</t>
  </si>
  <si>
    <t>Tenkovrstvá silikonová zrnitá omítka tl. 2,0 mm včetně penetrace vnějších stěn - Mozaiková omítka soklu</t>
  </si>
  <si>
    <t>Hloubení rýh š do 600 mm ručním nebo pneum nářadím v soudržných horninách tř. 1 a 2 - Odkop okolo objektu</t>
  </si>
  <si>
    <t>Montáž ŽB překladů prefabrikovaných do rýh světlosti otvoru do 2400 mm - Rozšíření oken a dveří WC 1.N.P.</t>
  </si>
  <si>
    <t>Izolace proti zemní vlhkosti stěn foliemi nopovými pro běžné podmínky tl. 0,4 mm šířky 1,0 m - Ochrana XPS</t>
  </si>
  <si>
    <t>Montáž podlah keramických režných hladkých lepených do 12 ks/m2 - WC 1.N.P. bezbarierové a WC 2. N.P. muži</t>
  </si>
  <si>
    <t>Nátěry syntetické KDK barva dražší lesklý povrch 1x antikorozní, 1x základní, 2x email - Nátěr oc. zárubní</t>
  </si>
  <si>
    <t>Příčky tl 100 mm z pórobetonových přesných hladkých příčkovek objemové hmotnosti 500 kg/m3 - WC muži 2.N.P.</t>
  </si>
  <si>
    <t>Izolace proti zemní vlhkosti na svislé ploše za studena těsnicí hmotou  - Pojistná izolace stěny nad arkýřem</t>
  </si>
  <si>
    <t>Univerzální rohové šroubení RLV-K pro otopná tělesa s vestavěným ventilem - Uzavírání, vypouštění, rozteč 50 mm</t>
  </si>
  <si>
    <t>Vápenocementová omítka hladká jednovrstvá vnitřních stěn nanášená ručně - Pod obklad WC 1.N.P. a WC muži 2.N.P.</t>
  </si>
  <si>
    <t>Zdivo výplňové z cihel dl 290 mm pevnosti P 7 až 15 na MC 10 - Výplň otvoru 1.P.P. a dozdívky uložených překladů</t>
  </si>
  <si>
    <t>Nátěry syntetické omítek a betonových povrchů barva dražší lesklý povrch 1x základní a 2x email - Podlaha kotelny</t>
  </si>
  <si>
    <t>Deska z pěnového polystyrenu bílá EPS 100 Z 1000 x 1000 x 80 mm - TI shora atiky  ve spádovém klínu pod oplechování</t>
  </si>
  <si>
    <t>Výplň odvodňovacích žeber nebo trativodů kamenivem hrubým drceným frakce 16 až 63 mm - Obsyp objektu po MTŽ XPS 100</t>
  </si>
  <si>
    <t>Dolamování hloubených vykopávek rýh - bourání betonových konstrukcí - Začištění plochy základu ve výkopu pro MTŽ XPS</t>
  </si>
  <si>
    <t>Kotvení OSB desky k atice turbo šrouby 7,5 x 202 - Na TI atiky shora pro přichycení mPVC a TiZn atikového oplechování</t>
  </si>
  <si>
    <t>Kladení betonové dlažby komunikací pro pěší do lože z kameniva vel do 0,25 m2 plochy do 50 m2 - Fixace skladby střechy</t>
  </si>
  <si>
    <t>D + M Požární klapka PKI-R-EI90S DN 250 ZV do VZT potrubí s ručním mechenismem - Se spouštěcí pružinou s reakcí při 72°C</t>
  </si>
  <si>
    <t>Vybourání ŽB překladů prefabrikovaných dl do 3 m hmotnosti do 50 kg/m - Přebourání oken průčelí 1.N.P. a dveří WC 1.N.P.</t>
  </si>
  <si>
    <t>Montáž izolace tepelné  lepením celoplošně rohoží, pásů, dílců, desek - TI shora atiky  ve spádovém klínu pod oplechování</t>
  </si>
  <si>
    <t>Zásyp v uzavřených prostorech sypaninou se zhutněním - Hutněný zásyp stávající kotelny výkopkem a čistými stavebními sutěmi</t>
  </si>
  <si>
    <t>Mřížová klec s otočným uzamykatelným křídlem - žárově zinkováno š.650x v.1000x h.400 - Zabezpečení kondenzační jednotky mříží</t>
  </si>
  <si>
    <t>Montáž zateplení vnějšího ostění nebo nadpraží hl. špalety do 200 mm z minerální vlny tl do 40 mm - Včetně venkovních parapetů</t>
  </si>
  <si>
    <t>Obkládačky keramické RAKO - koupelny ALLEGRO (bílé i barevné) 25 x 33 x 0,7 cm I. j. - WC 1.N.P. bezbarierové a WC 2. N.P. muži</t>
  </si>
  <si>
    <t>SDK obklad kovových kcí tvaru L š do 0,8 m desky 1xA 12,5 - Obklad VZT potrubí v učebně a potrubí UT v místnosti 110 - kancelář</t>
  </si>
  <si>
    <t>Deska z pěnového polystyrenu bílá EPS 100 Z 1000 x 1000 x 50 mm - TI stříšky v zadním traktu ve spádovém klínu kotvená k podkladu</t>
  </si>
  <si>
    <t>Montáž izolace tepelné stěn a základů přibitím rohoží, pásů, dílců, desek talířovou hmoždinou - TI svislá atiky pod střešní folii</t>
  </si>
  <si>
    <t>Oprava vnitřní vápenocementové štukové omítky stěn v rozsahu plochy do 10% - Veškeré omítky stěn nad rámec zaprávek po instalacích</t>
  </si>
  <si>
    <t>Lešení pomocné pro objekty pozemních staveb s lešeňovou podlahou v do 1,9 m zatížení do 150 kg/m2 - Zednické zaprávky pro zabezpečení</t>
  </si>
  <si>
    <t>Úprava nadsvětlíku oc. sestavy - DMTŽ Al lišt a výplně skla, vevařit novou sníženou vodorovnou příčku, upravit skl výplň, MTŽ Al lišt</t>
  </si>
  <si>
    <t>Oprava vnitřní vápenocementové štukové omítky stropů v rozsahu plochy do 10% - Veškeré omítky stropů nad rámec zaprávek po instalacích</t>
  </si>
  <si>
    <t>Odkouření kotle D +M DN 80 6m, prostup střechou, ukončovací hlavice - Rozdělení spalin a sacího vzduchu nad kotlem, revizní a pateční koleno</t>
  </si>
  <si>
    <t>Montáž izolace tepelné  lepením celoplošně rohoží, pásů, dílců, desek - TI shora stříšky a arkýře na fasádě ve spádovém klínu pod oplechování</t>
  </si>
  <si>
    <t>Plynový kondenzační kotel příkon 10 - 35 kw - jm. výkon při 80/60°C 9,5 - 33 kw. Kondenzační kotel plynový závěsný, nerezový hořák a výměník.</t>
  </si>
  <si>
    <t>Deska z pěnového polystyrenu bílá EPS 100 Z 1000 x 1000 x 100 mm - Ti arkýře ve spádovém klínu 2x 100 mm - přeložená spára, kotveno k podkladu</t>
  </si>
  <si>
    <t>Demontáž atypických zámečnických konstrukcí řezáním hmotnosti jednotlivých dílů do 250 kg - Odstranění potrubí, lávky a schodů stávající kotelny</t>
  </si>
  <si>
    <t>Izolace proti zemní vlhkosti na vodorovné ploše za studena těsnicí hmotou včetně koutové bandáže - Pojistná izolace přesahu arkýře pod TiZn oplechování</t>
  </si>
  <si>
    <t>D + M Rekuperační jednotka SAVE VTC 700 s ohřevem přiváděného vzduchu ohřívačem ELB na 20°C - Řídící system propojen s externím ovladačem CD včetně 12 m kabel</t>
  </si>
</sst>
</file>

<file path=xl/styles.xml><?xml version="1.0" encoding="utf-8"?>
<styleSheet xmlns="http://schemas.openxmlformats.org/spreadsheetml/2006/main">
  <numFmts count="7">
    <numFmt numFmtId="164" formatCode="_(#,##0&quot;.&quot;_);;;_(@_)"/>
    <numFmt numFmtId="165" formatCode="_(#,##0.0??;\-\ #,##0.0??;&quot;–&quot;???;_(@_)"/>
    <numFmt numFmtId="166" formatCode="_(#,##0.00_);[Red]\-\ #,##0.00_);&quot;–&quot;??;_(@_)"/>
    <numFmt numFmtId="167" formatCode="_(#,##0_);[Red]\-\ #,##0_);&quot;–&quot;??;_(@_)"/>
    <numFmt numFmtId="168" formatCode="_(#,##0.00000_);[Red]\-\ #,##0.00000_);&quot;–&quot;??;_(@_)"/>
    <numFmt numFmtId="176" formatCode="_(#,##0.0_);[Red]\-\ #,##0.0_);&quot;–&quot;??;_(@_)"/>
    <numFmt numFmtId="177" formatCode="#"/>
  </numFmts>
  <fonts count="37">
    <font>
      <sz val="10"/>
      <name val="Arial"/>
      <charset val="238"/>
    </font>
    <font>
      <sz val="10"/>
      <color indexed="8"/>
      <name val="Arial"/>
      <family val="2"/>
      <charset val="238"/>
    </font>
    <font>
      <b/>
      <sz val="9"/>
      <color indexed="18"/>
      <name val="Arial"/>
      <family val="2"/>
      <charset val="238"/>
    </font>
    <font>
      <sz val="10"/>
      <color indexed="8"/>
      <name val="Arial CE"/>
      <charset val="238"/>
    </font>
    <font>
      <b/>
      <sz val="12"/>
      <color indexed="25"/>
      <name val="Arial"/>
      <family val="2"/>
      <charset val="238"/>
    </font>
    <font>
      <sz val="10"/>
      <name val="Arial"/>
      <family val="2"/>
      <charset val="238"/>
    </font>
    <font>
      <sz val="10"/>
      <color indexed="53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56"/>
      <name val="Arial"/>
      <family val="2"/>
      <charset val="238"/>
    </font>
    <font>
      <sz val="10"/>
      <color indexed="18"/>
      <name val="Arial"/>
      <family val="2"/>
      <charset val="238"/>
    </font>
    <font>
      <b/>
      <sz val="9"/>
      <color indexed="18"/>
      <name val="Arial"/>
      <family val="2"/>
      <charset val="238"/>
    </font>
    <font>
      <b/>
      <sz val="10"/>
      <color indexed="61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 CE"/>
      <charset val="238"/>
    </font>
    <font>
      <sz val="10"/>
      <color indexed="61"/>
      <name val="Arial"/>
      <family val="2"/>
      <charset val="238"/>
    </font>
    <font>
      <b/>
      <sz val="10"/>
      <color indexed="61"/>
      <name val="Arial"/>
      <family val="2"/>
      <charset val="238"/>
    </font>
    <font>
      <sz val="9"/>
      <color indexed="1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indexed="54"/>
      <name val="Arial"/>
      <family val="2"/>
      <charset val="238"/>
    </font>
    <font>
      <b/>
      <sz val="10"/>
      <color indexed="54"/>
      <name val="Arial"/>
      <family val="2"/>
      <charset val="238"/>
    </font>
    <font>
      <b/>
      <sz val="18"/>
      <color indexed="18"/>
      <name val="Arial"/>
      <family val="2"/>
      <charset val="238"/>
    </font>
    <font>
      <b/>
      <sz val="15"/>
      <color indexed="18"/>
      <name val="Calibri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0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b/>
      <i/>
      <sz val="1"/>
      <color theme="0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b/>
      <sz val="20"/>
      <color rgb="FF00008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hair">
        <color indexed="23"/>
      </right>
      <top style="thin">
        <color indexed="23"/>
      </top>
      <bottom style="hair">
        <color indexed="23"/>
      </bottom>
      <diagonal/>
    </border>
    <border>
      <left style="hair">
        <color indexed="23"/>
      </left>
      <right style="thin">
        <color indexed="23"/>
      </right>
      <top style="thin">
        <color indexed="23"/>
      </top>
      <bottom style="hair">
        <color indexed="23"/>
      </bottom>
      <diagonal/>
    </border>
    <border>
      <left style="thin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thin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23"/>
      </left>
      <right style="hair">
        <color indexed="23"/>
      </right>
      <top style="hair">
        <color indexed="23"/>
      </top>
      <bottom style="thin">
        <color indexed="23"/>
      </bottom>
      <diagonal/>
    </border>
    <border>
      <left style="hair">
        <color indexed="23"/>
      </left>
      <right style="thin">
        <color indexed="23"/>
      </right>
      <top style="hair">
        <color indexed="23"/>
      </top>
      <bottom style="thin">
        <color indexed="23"/>
      </bottom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0" fontId="30" fillId="0" borderId="11" applyNumberFormat="0" applyFill="0" applyAlignment="0" applyProtection="0"/>
    <xf numFmtId="0" fontId="31" fillId="0" borderId="0" applyNumberFormat="0" applyFill="0" applyBorder="0" applyAlignment="0" applyProtection="0"/>
  </cellStyleXfs>
  <cellXfs count="117">
    <xf numFmtId="0" fontId="0" fillId="0" borderId="0" xfId="0"/>
    <xf numFmtId="164" fontId="1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center"/>
    </xf>
    <xf numFmtId="165" fontId="3" fillId="0" borderId="0" xfId="0" applyNumberFormat="1" applyFont="1" applyFill="1" applyBorder="1" applyAlignment="1">
      <alignment horizontal="right" vertical="top"/>
    </xf>
    <xf numFmtId="166" fontId="1" fillId="0" borderId="0" xfId="0" applyNumberFormat="1" applyFont="1" applyAlignment="1">
      <alignment horizontal="right" vertical="top"/>
    </xf>
    <xf numFmtId="167" fontId="1" fillId="0" borderId="0" xfId="0" applyNumberFormat="1" applyFont="1" applyAlignment="1">
      <alignment horizontal="right" vertical="top"/>
    </xf>
    <xf numFmtId="168" fontId="1" fillId="0" borderId="0" xfId="0" applyNumberFormat="1" applyFont="1" applyAlignment="1">
      <alignment horizontal="right" vertical="top"/>
    </xf>
    <xf numFmtId="164" fontId="4" fillId="0" borderId="0" xfId="0" applyNumberFormat="1" applyFont="1" applyAlignment="1"/>
    <xf numFmtId="49" fontId="4" fillId="0" borderId="0" xfId="0" applyNumberFormat="1" applyFont="1" applyAlignment="1"/>
    <xf numFmtId="165" fontId="4" fillId="0" borderId="0" xfId="0" applyNumberFormat="1" applyFont="1" applyFill="1" applyBorder="1" applyAlignment="1"/>
    <xf numFmtId="166" fontId="4" fillId="0" borderId="0" xfId="0" applyNumberFormat="1" applyFont="1" applyAlignment="1"/>
    <xf numFmtId="167" fontId="4" fillId="0" borderId="0" xfId="0" applyNumberFormat="1" applyFont="1" applyAlignment="1"/>
    <xf numFmtId="168" fontId="4" fillId="0" borderId="0" xfId="0" applyNumberFormat="1" applyFont="1" applyAlignment="1"/>
    <xf numFmtId="49" fontId="6" fillId="0" borderId="0" xfId="0" applyNumberFormat="1" applyFont="1" applyAlignment="1">
      <alignment horizontal="left" vertical="top"/>
    </xf>
    <xf numFmtId="49" fontId="7" fillId="0" borderId="0" xfId="0" applyNumberFormat="1" applyFont="1" applyAlignment="1"/>
    <xf numFmtId="164" fontId="8" fillId="0" borderId="0" xfId="0" applyNumberFormat="1" applyFont="1" applyAlignment="1"/>
    <xf numFmtId="164" fontId="9" fillId="0" borderId="2" xfId="0" applyNumberFormat="1" applyFont="1" applyBorder="1" applyAlignment="1">
      <alignment horizontal="right" vertical="top"/>
    </xf>
    <xf numFmtId="49" fontId="9" fillId="0" borderId="2" xfId="0" applyNumberFormat="1" applyFont="1" applyBorder="1" applyAlignment="1">
      <alignment horizontal="center" vertical="top"/>
    </xf>
    <xf numFmtId="0" fontId="10" fillId="0" borderId="0" xfId="0" applyFont="1"/>
    <xf numFmtId="0" fontId="11" fillId="0" borderId="0" xfId="0" applyFont="1"/>
    <xf numFmtId="166" fontId="9" fillId="0" borderId="2" xfId="0" applyNumberFormat="1" applyFont="1" applyBorder="1" applyAlignment="1">
      <alignment horizontal="right" vertical="top"/>
    </xf>
    <xf numFmtId="167" fontId="9" fillId="0" borderId="2" xfId="0" applyNumberFormat="1" applyFont="1" applyBorder="1" applyAlignment="1">
      <alignment horizontal="right" vertical="top"/>
    </xf>
    <xf numFmtId="0" fontId="31" fillId="0" borderId="0" xfId="2"/>
    <xf numFmtId="0" fontId="14" fillId="0" borderId="0" xfId="0" applyFont="1"/>
    <xf numFmtId="49" fontId="15" fillId="0" borderId="3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 wrapText="1"/>
    </xf>
    <xf numFmtId="0" fontId="2" fillId="0" borderId="0" xfId="0" applyNumberFormat="1" applyFont="1" applyAlignment="1">
      <alignment horizontal="right"/>
    </xf>
    <xf numFmtId="0" fontId="16" fillId="0" borderId="0" xfId="0" applyFont="1"/>
    <xf numFmtId="164" fontId="16" fillId="0" borderId="0" xfId="0" applyNumberFormat="1" applyFont="1" applyAlignment="1"/>
    <xf numFmtId="49" fontId="16" fillId="0" borderId="0" xfId="0" applyNumberFormat="1" applyFont="1" applyAlignment="1">
      <alignment horizontal="center"/>
    </xf>
    <xf numFmtId="0" fontId="16" fillId="0" borderId="0" xfId="0" applyNumberFormat="1" applyFont="1" applyAlignment="1">
      <alignment horizontal="left"/>
    </xf>
    <xf numFmtId="165" fontId="16" fillId="0" borderId="0" xfId="0" applyNumberFormat="1" applyFont="1" applyFill="1" applyBorder="1" applyAlignment="1"/>
    <xf numFmtId="166" fontId="16" fillId="0" borderId="0" xfId="0" applyNumberFormat="1" applyFont="1" applyAlignment="1"/>
    <xf numFmtId="167" fontId="16" fillId="0" borderId="0" xfId="0" applyNumberFormat="1" applyFont="1" applyAlignment="1"/>
    <xf numFmtId="168" fontId="16" fillId="0" borderId="0" xfId="0" applyNumberFormat="1" applyFont="1" applyAlignment="1"/>
    <xf numFmtId="176" fontId="16" fillId="0" borderId="0" xfId="0" applyNumberFormat="1" applyFont="1" applyAlignment="1"/>
    <xf numFmtId="0" fontId="16" fillId="0" borderId="0" xfId="0" applyNumberFormat="1" applyFont="1" applyAlignment="1"/>
    <xf numFmtId="49" fontId="16" fillId="0" borderId="0" xfId="0" applyNumberFormat="1" applyFont="1" applyAlignment="1">
      <alignment horizontal="left"/>
    </xf>
    <xf numFmtId="0" fontId="2" fillId="0" borderId="0" xfId="0" applyFont="1"/>
    <xf numFmtId="164" fontId="2" fillId="0" borderId="0" xfId="0" applyNumberFormat="1" applyFont="1" applyAlignment="1"/>
    <xf numFmtId="0" fontId="2" fillId="0" borderId="0" xfId="0" applyNumberFormat="1" applyFont="1" applyAlignment="1">
      <alignment horizontal="left"/>
    </xf>
    <xf numFmtId="165" fontId="2" fillId="0" borderId="0" xfId="0" applyNumberFormat="1" applyFont="1" applyFill="1" applyBorder="1" applyAlignment="1"/>
    <xf numFmtId="166" fontId="2" fillId="0" borderId="0" xfId="0" applyNumberFormat="1" applyFont="1" applyAlignment="1"/>
    <xf numFmtId="167" fontId="2" fillId="0" borderId="0" xfId="0" applyNumberFormat="1" applyFont="1" applyAlignment="1"/>
    <xf numFmtId="168" fontId="2" fillId="0" borderId="0" xfId="0" applyNumberFormat="1" applyFont="1" applyAlignment="1"/>
    <xf numFmtId="176" fontId="2" fillId="0" borderId="0" xfId="0" applyNumberFormat="1" applyFont="1" applyAlignment="1"/>
    <xf numFmtId="0" fontId="2" fillId="0" borderId="0" xfId="0" applyNumberFormat="1" applyFont="1" applyAlignment="1"/>
    <xf numFmtId="0" fontId="17" fillId="0" borderId="0" xfId="0" applyFont="1"/>
    <xf numFmtId="49" fontId="9" fillId="0" borderId="2" xfId="0" applyNumberFormat="1" applyFont="1" applyBorder="1" applyAlignment="1">
      <alignment horizontal="left" vertical="top"/>
    </xf>
    <xf numFmtId="0" fontId="9" fillId="0" borderId="2" xfId="0" applyNumberFormat="1" applyFont="1" applyBorder="1" applyAlignment="1">
      <alignment horizontal="left" vertical="top" wrapText="1"/>
    </xf>
    <xf numFmtId="165" fontId="18" fillId="0" borderId="2" xfId="0" applyNumberFormat="1" applyFont="1" applyFill="1" applyBorder="1" applyAlignment="1">
      <alignment horizontal="right" vertical="top"/>
    </xf>
    <xf numFmtId="168" fontId="9" fillId="0" borderId="2" xfId="0" applyNumberFormat="1" applyFont="1" applyBorder="1" applyAlignment="1">
      <alignment horizontal="right" vertical="top"/>
    </xf>
    <xf numFmtId="176" fontId="9" fillId="0" borderId="2" xfId="0" applyNumberFormat="1" applyFont="1" applyBorder="1" applyAlignment="1">
      <alignment horizontal="right" vertical="top"/>
    </xf>
    <xf numFmtId="0" fontId="19" fillId="0" borderId="0" xfId="0" applyFont="1"/>
    <xf numFmtId="167" fontId="20" fillId="0" borderId="0" xfId="0" applyNumberFormat="1" applyFont="1" applyAlignment="1"/>
    <xf numFmtId="176" fontId="20" fillId="0" borderId="0" xfId="0" applyNumberFormat="1" applyFont="1" applyAlignment="1"/>
    <xf numFmtId="0" fontId="21" fillId="0" borderId="0" xfId="0" applyFont="1"/>
    <xf numFmtId="167" fontId="15" fillId="0" borderId="0" xfId="0" applyNumberFormat="1" applyFont="1" applyAlignment="1"/>
    <xf numFmtId="176" fontId="15" fillId="0" borderId="0" xfId="0" applyNumberFormat="1" applyFont="1" applyAlignment="1"/>
    <xf numFmtId="0" fontId="13" fillId="0" borderId="0" xfId="0" applyFont="1" applyAlignment="1">
      <alignment horizontal="left"/>
    </xf>
    <xf numFmtId="0" fontId="22" fillId="0" borderId="0" xfId="0" applyFont="1"/>
    <xf numFmtId="0" fontId="23" fillId="0" borderId="4" xfId="0" applyFont="1" applyBorder="1" applyAlignment="1">
      <alignment horizontal="left"/>
    </xf>
    <xf numFmtId="167" fontId="23" fillId="0" borderId="4" xfId="0" applyNumberFormat="1" applyFont="1" applyBorder="1" applyAlignment="1"/>
    <xf numFmtId="0" fontId="23" fillId="0" borderId="0" xfId="0" applyFont="1" applyAlignment="1">
      <alignment horizontal="left"/>
    </xf>
    <xf numFmtId="167" fontId="23" fillId="0" borderId="0" xfId="0" applyNumberFormat="1" applyFont="1" applyAlignment="1"/>
    <xf numFmtId="0" fontId="24" fillId="0" borderId="0" xfId="0" applyFont="1"/>
    <xf numFmtId="167" fontId="25" fillId="0" borderId="0" xfId="0" applyNumberFormat="1" applyFont="1" applyAlignment="1"/>
    <xf numFmtId="0" fontId="26" fillId="0" borderId="0" xfId="2" applyNumberFormat="1" applyFont="1" applyBorder="1" applyAlignment="1">
      <alignment horizontal="left"/>
    </xf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left" wrapText="1"/>
    </xf>
    <xf numFmtId="0" fontId="27" fillId="0" borderId="0" xfId="1" applyNumberFormat="1" applyFont="1" applyBorder="1" applyAlignment="1">
      <alignment horizontal="left"/>
    </xf>
    <xf numFmtId="0" fontId="0" fillId="0" borderId="0" xfId="0" applyNumberFormat="1" applyFill="1" applyAlignment="1">
      <alignment horizontal="left"/>
    </xf>
    <xf numFmtId="0" fontId="27" fillId="0" borderId="0" xfId="1" applyNumberFormat="1" applyFont="1" applyFill="1" applyBorder="1" applyAlignment="1">
      <alignment horizontal="left"/>
    </xf>
    <xf numFmtId="0" fontId="5" fillId="0" borderId="1" xfId="0" applyNumberFormat="1" applyFont="1" applyBorder="1" applyAlignment="1">
      <alignment horizontal="left" vertical="top" wrapText="1"/>
    </xf>
    <xf numFmtId="0" fontId="12" fillId="0" borderId="1" xfId="0" applyNumberFormat="1" applyFont="1" applyBorder="1" applyAlignment="1">
      <alignment horizontal="left" vertical="top"/>
    </xf>
    <xf numFmtId="0" fontId="25" fillId="0" borderId="0" xfId="0" applyFont="1" applyAlignment="1">
      <alignment horizontal="left" indent="1"/>
    </xf>
    <xf numFmtId="49" fontId="20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left" indent="1"/>
    </xf>
    <xf numFmtId="49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right"/>
    </xf>
    <xf numFmtId="177" fontId="32" fillId="0" borderId="0" xfId="0" applyNumberFormat="1" applyFont="1" applyAlignment="1"/>
    <xf numFmtId="177" fontId="33" fillId="0" borderId="0" xfId="0" applyNumberFormat="1" applyFont="1" applyAlignment="1"/>
    <xf numFmtId="0" fontId="34" fillId="0" borderId="0" xfId="0" applyFont="1" applyAlignment="1">
      <alignment horizontal="center" vertical="center"/>
    </xf>
    <xf numFmtId="164" fontId="34" fillId="0" borderId="0" xfId="0" applyNumberFormat="1" applyFont="1" applyAlignment="1">
      <alignment horizontal="center" vertical="center"/>
    </xf>
    <xf numFmtId="49" fontId="34" fillId="0" borderId="0" xfId="0" applyNumberFormat="1" applyFont="1" applyAlignment="1">
      <alignment horizontal="center" vertical="center"/>
    </xf>
    <xf numFmtId="49" fontId="34" fillId="0" borderId="0" xfId="0" applyNumberFormat="1" applyFont="1" applyAlignment="1">
      <alignment horizontal="center" vertical="center" wrapText="1"/>
    </xf>
    <xf numFmtId="165" fontId="34" fillId="0" borderId="0" xfId="0" applyNumberFormat="1" applyFont="1" applyFill="1" applyBorder="1" applyAlignment="1">
      <alignment horizontal="center" vertical="center"/>
    </xf>
    <xf numFmtId="166" fontId="34" fillId="0" borderId="0" xfId="0" applyNumberFormat="1" applyFont="1" applyAlignment="1">
      <alignment horizontal="center" vertical="center"/>
    </xf>
    <xf numFmtId="167" fontId="34" fillId="0" borderId="0" xfId="0" applyNumberFormat="1" applyFont="1" applyAlignment="1">
      <alignment horizontal="center" vertical="center"/>
    </xf>
    <xf numFmtId="168" fontId="34" fillId="0" borderId="0" xfId="0" applyNumberFormat="1" applyFont="1" applyAlignment="1">
      <alignment horizontal="center" vertical="center"/>
    </xf>
    <xf numFmtId="177" fontId="34" fillId="0" borderId="0" xfId="0" applyNumberFormat="1" applyFont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12" fillId="0" borderId="5" xfId="0" applyNumberFormat="1" applyFont="1" applyBorder="1" applyAlignment="1">
      <alignment horizontal="left" vertical="top"/>
    </xf>
    <xf numFmtId="0" fontId="5" fillId="0" borderId="6" xfId="0" applyNumberFormat="1" applyFont="1" applyBorder="1" applyAlignment="1">
      <alignment horizontal="left" vertical="top" wrapText="1"/>
    </xf>
    <xf numFmtId="0" fontId="12" fillId="0" borderId="7" xfId="0" applyNumberFormat="1" applyFont="1" applyBorder="1" applyAlignment="1">
      <alignment horizontal="left" vertical="top"/>
    </xf>
    <xf numFmtId="0" fontId="28" fillId="0" borderId="8" xfId="0" applyNumberFormat="1" applyFont="1" applyBorder="1" applyAlignment="1">
      <alignment horizontal="left" vertical="top" wrapText="1"/>
    </xf>
    <xf numFmtId="0" fontId="5" fillId="0" borderId="8" xfId="0" applyNumberFormat="1" applyFont="1" applyBorder="1" applyAlignment="1">
      <alignment horizontal="left" vertical="top" wrapText="1"/>
    </xf>
    <xf numFmtId="0" fontId="12" fillId="0" borderId="9" xfId="0" applyNumberFormat="1" applyFont="1" applyBorder="1" applyAlignment="1">
      <alignment horizontal="left" vertical="top"/>
    </xf>
    <xf numFmtId="0" fontId="5" fillId="0" borderId="10" xfId="0" applyNumberFormat="1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5" fillId="0" borderId="3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164" fontId="5" fillId="0" borderId="0" xfId="0" applyNumberFormat="1" applyFont="1" applyAlignment="1"/>
    <xf numFmtId="0" fontId="5" fillId="0" borderId="0" xfId="0" applyFont="1"/>
    <xf numFmtId="164" fontId="29" fillId="0" borderId="0" xfId="0" applyNumberFormat="1" applyFont="1" applyAlignment="1">
      <alignment horizontal="left" indent="2"/>
    </xf>
    <xf numFmtId="167" fontId="22" fillId="0" borderId="4" xfId="0" applyNumberFormat="1" applyFont="1" applyBorder="1"/>
    <xf numFmtId="0" fontId="22" fillId="0" borderId="4" xfId="0" applyFont="1" applyBorder="1"/>
    <xf numFmtId="0" fontId="8" fillId="0" borderId="0" xfId="0" applyFont="1"/>
    <xf numFmtId="0" fontId="35" fillId="0" borderId="0" xfId="0" applyFont="1"/>
    <xf numFmtId="0" fontId="12" fillId="0" borderId="7" xfId="0" applyNumberFormat="1" applyFont="1" applyBorder="1" applyAlignment="1">
      <alignment horizontal="left" vertical="center"/>
    </xf>
    <xf numFmtId="0" fontId="36" fillId="0" borderId="0" xfId="0" applyNumberFormat="1" applyFont="1" applyAlignment="1">
      <alignment horizontal="center" vertical="center"/>
    </xf>
  </cellXfs>
  <cellStyles count="3">
    <cellStyle name="Nadpis 1" xfId="1" builtinId="16"/>
    <cellStyle name="Název" xfId="2" builtinId="15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zoomScaleNormal="100" zoomScaleSheetLayoutView="100" workbookViewId="0"/>
  </sheetViews>
  <sheetFormatPr defaultRowHeight="13.2"/>
  <cols>
    <col min="1" max="1" width="29.44140625" customWidth="1"/>
    <col min="2" max="2" width="92" customWidth="1"/>
    <col min="7" max="7" width="18" customWidth="1"/>
    <col min="8" max="8" width="27.44140625" bestFit="1" customWidth="1"/>
    <col min="9" max="9" width="20" customWidth="1"/>
  </cols>
  <sheetData>
    <row r="1" spans="1:4" s="26" customFormat="1" ht="22.8">
      <c r="A1" s="72"/>
      <c r="B1" s="72"/>
    </row>
    <row r="2" spans="1:4" ht="30" customHeight="1">
      <c r="A2" s="116" t="s">
        <v>685</v>
      </c>
      <c r="B2" s="116"/>
    </row>
    <row r="3" spans="1:4" ht="19.8">
      <c r="A3" s="75" t="s">
        <v>233</v>
      </c>
      <c r="B3" s="74"/>
    </row>
    <row r="4" spans="1:4">
      <c r="A4" s="97" t="s">
        <v>667</v>
      </c>
      <c r="B4" s="98"/>
    </row>
    <row r="5" spans="1:4" ht="15.6">
      <c r="A5" s="115" t="s">
        <v>233</v>
      </c>
      <c r="B5" s="100" t="s">
        <v>800</v>
      </c>
    </row>
    <row r="6" spans="1:4">
      <c r="A6" s="99" t="s">
        <v>606</v>
      </c>
      <c r="B6" s="101"/>
      <c r="C6" s="109"/>
      <c r="D6" s="109"/>
    </row>
    <row r="7" spans="1:4">
      <c r="A7" s="99" t="s">
        <v>79</v>
      </c>
      <c r="B7" s="101" t="s">
        <v>679</v>
      </c>
      <c r="C7" s="114" t="s">
        <v>52</v>
      </c>
    </row>
    <row r="8" spans="1:4">
      <c r="A8" s="102" t="s">
        <v>629</v>
      </c>
      <c r="B8" s="103"/>
    </row>
    <row r="9" spans="1:4" ht="30" customHeight="1">
      <c r="A9" s="76"/>
      <c r="B9" s="74"/>
    </row>
    <row r="10" spans="1:4" ht="19.8">
      <c r="A10" s="77" t="s">
        <v>93</v>
      </c>
      <c r="B10" s="74"/>
    </row>
    <row r="11" spans="1:4">
      <c r="A11" s="97" t="s">
        <v>87</v>
      </c>
      <c r="B11" s="98" t="s">
        <v>235</v>
      </c>
    </row>
    <row r="12" spans="1:4">
      <c r="A12" s="102" t="s">
        <v>629</v>
      </c>
      <c r="B12" s="103"/>
    </row>
    <row r="13" spans="1:4">
      <c r="A13" s="73"/>
      <c r="B13" s="74"/>
    </row>
    <row r="14" spans="1:4" ht="30" customHeight="1">
      <c r="A14" s="75" t="s">
        <v>83</v>
      </c>
      <c r="B14" s="74"/>
    </row>
    <row r="15" spans="1:4" ht="19.5" customHeight="1">
      <c r="A15" s="96" t="s">
        <v>595</v>
      </c>
      <c r="B15" s="78" t="s">
        <v>85</v>
      </c>
    </row>
    <row r="16" spans="1:4">
      <c r="A16" s="73"/>
    </row>
    <row r="17" spans="1:7" ht="19.8">
      <c r="A17" s="75" t="s">
        <v>637</v>
      </c>
    </row>
    <row r="18" spans="1:7">
      <c r="A18" s="104" t="s">
        <v>628</v>
      </c>
      <c r="B18" s="105" t="s">
        <v>84</v>
      </c>
    </row>
    <row r="19" spans="1:7" ht="13.8">
      <c r="A19" s="79" t="s">
        <v>607</v>
      </c>
      <c r="B19" s="78" t="s">
        <v>824</v>
      </c>
      <c r="G19" s="23"/>
    </row>
    <row r="20" spans="1:7" ht="13.8">
      <c r="G20" s="23"/>
    </row>
    <row r="21" spans="1:7">
      <c r="G21" s="22"/>
    </row>
    <row r="22" spans="1:7">
      <c r="G22" s="22"/>
    </row>
    <row r="23" spans="1:7" ht="13.8">
      <c r="G23" s="23"/>
    </row>
  </sheetData>
  <mergeCells count="1">
    <mergeCell ref="A2:B2"/>
  </mergeCells>
  <phoneticPr fontId="0" type="noConversion"/>
  <pageMargins left="0.78740157480314965" right="0.78740157480314965" top="0.78740157480314965" bottom="0.78740157480314965" header="0.39370078740157483" footer="0.3937007874015748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G63"/>
  <sheetViews>
    <sheetView tabSelected="1" topLeftCell="B1" workbookViewId="0">
      <pane ySplit="3" topLeftCell="A4" activePane="bottomLeft" state="frozen"/>
      <selection pane="bottomLeft" activeCell="D1" sqref="D1:G65536"/>
    </sheetView>
  </sheetViews>
  <sheetFormatPr defaultRowHeight="13.2" outlineLevelRow="1"/>
  <cols>
    <col min="1" max="1" width="119.33203125" hidden="1" customWidth="1"/>
    <col min="2" max="2" width="80.6640625" customWidth="1"/>
    <col min="3" max="3" width="15.6640625" customWidth="1"/>
    <col min="4" max="6" width="15.6640625" hidden="1" customWidth="1"/>
    <col min="7" max="7" width="0" hidden="1" customWidth="1"/>
  </cols>
  <sheetData>
    <row r="1" spans="1:7" ht="15.75" customHeight="1">
      <c r="A1" s="19"/>
      <c r="B1" s="109" t="s">
        <v>268</v>
      </c>
      <c r="C1" s="12"/>
      <c r="D1" s="15"/>
      <c r="E1" s="14"/>
      <c r="F1" s="12"/>
      <c r="G1" s="17"/>
    </row>
    <row r="2" spans="1:7" ht="14.25" customHeight="1">
      <c r="A2" t="str">
        <f t="array" ref="A2">INDEX(__SAZBA__,MATCH(0,COUNTIF($A$1:A1,__SAZBA__),0))</f>
        <v>_</v>
      </c>
      <c r="B2" s="110" t="str">
        <f>'Kryci list'!B5</f>
        <v>UP ČR Šternberk - Stavební úpravy objektu</v>
      </c>
      <c r="C2" s="12"/>
      <c r="D2" s="15"/>
      <c r="E2" s="14"/>
      <c r="F2" s="12"/>
      <c r="G2" s="17"/>
    </row>
    <row r="3" spans="1:7" ht="13.8" thickBot="1">
      <c r="A3">
        <f t="array" ref="A3">INDEX(__SAZBA__,MATCH(0,COUNTIF($A$1:A2,__SAZBA__),0))</f>
        <v>21</v>
      </c>
      <c r="B3" s="107" t="s">
        <v>87</v>
      </c>
      <c r="C3" s="107" t="s">
        <v>78</v>
      </c>
      <c r="D3" s="107" t="s">
        <v>263</v>
      </c>
      <c r="E3" s="107" t="s">
        <v>53</v>
      </c>
      <c r="F3" s="107" t="s">
        <v>604</v>
      </c>
      <c r="G3" s="18"/>
    </row>
    <row r="4" spans="1:7">
      <c r="A4">
        <f t="array" ref="A4">INDEX(__SAZBA__,MATCH(0,COUNTIF($A$1:A3,__SAZBA__),0))</f>
        <v>10</v>
      </c>
      <c r="B4" s="83"/>
      <c r="C4" s="84"/>
      <c r="D4" s="84"/>
      <c r="E4" s="84"/>
      <c r="F4" s="84"/>
      <c r="G4" s="18"/>
    </row>
    <row r="5" spans="1:7" s="58" customFormat="1" ht="15.75" customHeight="1">
      <c r="B5" s="81" t="str">
        <f>IF(Zakazka!$J$5=0,"",Zakazka!$J$5)</f>
        <v>SO_01: Stavební objekt 01</v>
      </c>
      <c r="C5" s="59" t="str">
        <f>IF(Zakazka!$P$5=0,"",Zakazka!$P$5)</f>
        <v/>
      </c>
      <c r="D5" s="60">
        <f>IF(Zakazka!$R$5=0,"",Zakazka!$R$5)</f>
        <v>131.75350810000006</v>
      </c>
      <c r="E5" s="59" t="str">
        <f>IF(Zakazka!$V$5=0,"",Zakazka!$V$5)</f>
        <v/>
      </c>
      <c r="F5" s="59" t="str">
        <f>IF(Zakazka!$W$5=0,"",Zakazka!$W$5)</f>
        <v/>
      </c>
    </row>
    <row r="6" spans="1:7" s="61" customFormat="1" ht="15" customHeight="1" outlineLevel="1">
      <c r="B6" s="82" t="str">
        <f>IF(Zakazka!$J$6=0,"",Zakazka!$J$6)</f>
        <v>001: Zemní práce</v>
      </c>
      <c r="C6" s="62" t="str">
        <f>IF(Zakazka!$P$6=0,"",Zakazka!$P$6)</f>
        <v/>
      </c>
      <c r="D6" s="63" t="str">
        <f>IF(Zakazka!$R$6=0,"",Zakazka!$R$6)</f>
        <v/>
      </c>
      <c r="E6" s="62" t="str">
        <f>IF(Zakazka!$V$6=0,"",Zakazka!$V$6)</f>
        <v/>
      </c>
      <c r="F6" s="62" t="str">
        <f>IF(Zakazka!$W$6=0,"",Zakazka!$W$6)</f>
        <v/>
      </c>
    </row>
    <row r="7" spans="1:7" s="61" customFormat="1" ht="15" customHeight="1" outlineLevel="1">
      <c r="B7" s="82" t="str">
        <f>IF(Zakazka!$J$16=0,"",Zakazka!$J$16)</f>
        <v>003: Svislé konstrukce</v>
      </c>
      <c r="C7" s="62" t="str">
        <f>IF(Zakazka!$P$16=0,"",Zakazka!$P$16)</f>
        <v/>
      </c>
      <c r="D7" s="63">
        <f>IF(Zakazka!$R$16=0,"",Zakazka!$R$16)</f>
        <v>10.7806</v>
      </c>
      <c r="E7" s="62" t="str">
        <f>IF(Zakazka!$V$16=0,"",Zakazka!$V$16)</f>
        <v/>
      </c>
      <c r="F7" s="62" t="str">
        <f>IF(Zakazka!$W$16=0,"",Zakazka!$W$16)</f>
        <v/>
      </c>
    </row>
    <row r="8" spans="1:7" s="61" customFormat="1" ht="15" customHeight="1" outlineLevel="1">
      <c r="B8" s="82" t="str">
        <f>IF(Zakazka!$J$27=0,"",Zakazka!$J$27)</f>
        <v>005: Komunikace</v>
      </c>
      <c r="C8" s="62" t="str">
        <f>IF(Zakazka!$P$27=0,"",Zakazka!$P$27)</f>
        <v/>
      </c>
      <c r="D8" s="63">
        <f>IF(Zakazka!$R$27=0,"",Zakazka!$R$27)</f>
        <v>83.51639999999999</v>
      </c>
      <c r="E8" s="62" t="str">
        <f>IF(Zakazka!$V$27=0,"",Zakazka!$V$27)</f>
        <v/>
      </c>
      <c r="F8" s="62" t="str">
        <f>IF(Zakazka!$W$27=0,"",Zakazka!$W$27)</f>
        <v/>
      </c>
    </row>
    <row r="9" spans="1:7" s="61" customFormat="1" ht="15" customHeight="1" outlineLevel="1">
      <c r="B9" s="82" t="str">
        <f>IF(Zakazka!$J$37=0,"",Zakazka!$J$37)</f>
        <v>006: Úpravy povrchu</v>
      </c>
      <c r="C9" s="62" t="str">
        <f>IF(Zakazka!$P$37=0,"",Zakazka!$P$37)</f>
        <v/>
      </c>
      <c r="D9" s="63">
        <f>IF(Zakazka!$R$37=0,"",Zakazka!$R$37)</f>
        <v>30.911670599999997</v>
      </c>
      <c r="E9" s="62" t="str">
        <f>IF(Zakazka!$V$37=0,"",Zakazka!$V$37)</f>
        <v/>
      </c>
      <c r="F9" s="62" t="str">
        <f>IF(Zakazka!$W$37=0,"",Zakazka!$W$37)</f>
        <v/>
      </c>
    </row>
    <row r="10" spans="1:7" s="61" customFormat="1" ht="15" customHeight="1" outlineLevel="1">
      <c r="B10" s="82" t="str">
        <f>IF(Zakazka!$J$75=0,"",Zakazka!$J$75)</f>
        <v>009: Ostatní konstrukce a práce</v>
      </c>
      <c r="C10" s="62" t="str">
        <f>IF(Zakazka!$P$75=0,"",Zakazka!$P$75)</f>
        <v/>
      </c>
      <c r="D10" s="63">
        <f>IF(Zakazka!$R$75=0,"",Zakazka!$R$75)</f>
        <v>2.6560000000000004E-2</v>
      </c>
      <c r="E10" s="62" t="str">
        <f>IF(Zakazka!$V$75=0,"",Zakazka!$V$75)</f>
        <v/>
      </c>
      <c r="F10" s="62" t="str">
        <f>IF(Zakazka!$W$75=0,"",Zakazka!$W$75)</f>
        <v/>
      </c>
    </row>
    <row r="11" spans="1:7" s="61" customFormat="1" ht="15" customHeight="1" outlineLevel="1">
      <c r="B11" s="82" t="str">
        <f>IF(Zakazka!$J$102=0,"",Zakazka!$J$102)</f>
        <v>099: Přesun hmot HSV</v>
      </c>
      <c r="C11" s="62" t="str">
        <f>IF(Zakazka!$P$102=0,"",Zakazka!$P$102)</f>
        <v/>
      </c>
      <c r="D11" s="63" t="str">
        <f>IF(Zakazka!$R$102=0,"",Zakazka!$R$102)</f>
        <v/>
      </c>
      <c r="E11" s="62" t="str">
        <f>IF(Zakazka!$V$102=0,"",Zakazka!$V$102)</f>
        <v/>
      </c>
      <c r="F11" s="62" t="str">
        <f>IF(Zakazka!$W$102=0,"",Zakazka!$W$102)</f>
        <v/>
      </c>
    </row>
    <row r="12" spans="1:7" s="61" customFormat="1" ht="15" customHeight="1" outlineLevel="1">
      <c r="B12" s="82" t="str">
        <f>IF(Zakazka!$J$109=0,"",Zakazka!$J$109)</f>
        <v>711: Izolace proti vodě</v>
      </c>
      <c r="C12" s="62" t="str">
        <f>IF(Zakazka!$P$109=0,"",Zakazka!$P$109)</f>
        <v/>
      </c>
      <c r="D12" s="63">
        <f>IF(Zakazka!$R$109=0,"",Zakazka!$R$109)</f>
        <v>0.24648</v>
      </c>
      <c r="E12" s="62" t="str">
        <f>IF(Zakazka!$V$109=0,"",Zakazka!$V$109)</f>
        <v/>
      </c>
      <c r="F12" s="62" t="str">
        <f>IF(Zakazka!$W$109=0,"",Zakazka!$W$109)</f>
        <v/>
      </c>
    </row>
    <row r="13" spans="1:7" s="61" customFormat="1" ht="15" customHeight="1" outlineLevel="1">
      <c r="B13" s="82" t="str">
        <f>IF(Zakazka!$J$120=0,"",Zakazka!$J$120)</f>
        <v>713: Izolace tepelné</v>
      </c>
      <c r="C13" s="62" t="str">
        <f>IF(Zakazka!$P$120=0,"",Zakazka!$P$120)</f>
        <v/>
      </c>
      <c r="D13" s="63">
        <f>IF(Zakazka!$R$120=0,"",Zakazka!$R$120)</f>
        <v>0.99843000000000015</v>
      </c>
      <c r="E13" s="62" t="str">
        <f>IF(Zakazka!$V$120=0,"",Zakazka!$V$120)</f>
        <v/>
      </c>
      <c r="F13" s="62" t="str">
        <f>IF(Zakazka!$W$120=0,"",Zakazka!$W$120)</f>
        <v/>
      </c>
    </row>
    <row r="14" spans="1:7" s="61" customFormat="1" ht="15" customHeight="1" outlineLevel="1">
      <c r="B14" s="82" t="str">
        <f>IF(Zakazka!$J$131=0,"",Zakazka!$J$131)</f>
        <v>721: Vnitřní kanalizace</v>
      </c>
      <c r="C14" s="62" t="str">
        <f>IF(Zakazka!$P$131=0,"",Zakazka!$P$131)</f>
        <v/>
      </c>
      <c r="D14" s="63">
        <f>IF(Zakazka!$R$131=0,"",Zakazka!$R$131)</f>
        <v>1.7670000000000002E-2</v>
      </c>
      <c r="E14" s="62" t="str">
        <f>IF(Zakazka!$V$131=0,"",Zakazka!$V$131)</f>
        <v/>
      </c>
      <c r="F14" s="62" t="str">
        <f>IF(Zakazka!$W$131=0,"",Zakazka!$W$131)</f>
        <v/>
      </c>
    </row>
    <row r="15" spans="1:7" s="61" customFormat="1" ht="15" customHeight="1" outlineLevel="1">
      <c r="B15" s="82" t="str">
        <f>IF(Zakazka!$J$137=0,"",Zakazka!$J$137)</f>
        <v>722: Vnitřní vodovod</v>
      </c>
      <c r="C15" s="62" t="str">
        <f>IF(Zakazka!$P$137=0,"",Zakazka!$P$137)</f>
        <v/>
      </c>
      <c r="D15" s="63">
        <f>IF(Zakazka!$R$137=0,"",Zakazka!$R$137)</f>
        <v>1.8249999999999999E-2</v>
      </c>
      <c r="E15" s="62" t="str">
        <f>IF(Zakazka!$V$137=0,"",Zakazka!$V$137)</f>
        <v/>
      </c>
      <c r="F15" s="62" t="str">
        <f>IF(Zakazka!$W$137=0,"",Zakazka!$W$137)</f>
        <v/>
      </c>
    </row>
    <row r="16" spans="1:7" s="61" customFormat="1" ht="15" customHeight="1" outlineLevel="1">
      <c r="B16" s="82" t="str">
        <f>IF(Zakazka!$J$151=0,"",Zakazka!$J$151)</f>
        <v>725: Zařizovací předměty</v>
      </c>
      <c r="C16" s="62" t="str">
        <f>IF(Zakazka!$P$151=0,"",Zakazka!$P$151)</f>
        <v/>
      </c>
      <c r="D16" s="63">
        <f>IF(Zakazka!$R$151=0,"",Zakazka!$R$151)</f>
        <v>0.12258000000000001</v>
      </c>
      <c r="E16" s="62" t="str">
        <f>IF(Zakazka!$V$151=0,"",Zakazka!$V$151)</f>
        <v/>
      </c>
      <c r="F16" s="62" t="str">
        <f>IF(Zakazka!$W$151=0,"",Zakazka!$W$151)</f>
        <v/>
      </c>
    </row>
    <row r="17" spans="2:6" s="61" customFormat="1" ht="15" customHeight="1" outlineLevel="1">
      <c r="B17" s="82" t="str">
        <f>IF(Zakazka!$J$165=0,"",Zakazka!$J$165)</f>
        <v>726: Instalační prefabrikáty</v>
      </c>
      <c r="C17" s="62" t="str">
        <f>IF(Zakazka!$P$165=0,"",Zakazka!$P$165)</f>
        <v/>
      </c>
      <c r="D17" s="63">
        <f>IF(Zakazka!$R$165=0,"",Zakazka!$R$165)</f>
        <v>0.68310000000000004</v>
      </c>
      <c r="E17" s="62" t="str">
        <f>IF(Zakazka!$V$165=0,"",Zakazka!$V$165)</f>
        <v/>
      </c>
      <c r="F17" s="62" t="str">
        <f>IF(Zakazka!$W$165=0,"",Zakazka!$W$165)</f>
        <v/>
      </c>
    </row>
    <row r="18" spans="2:6" s="61" customFormat="1" ht="15" customHeight="1" outlineLevel="1">
      <c r="B18" s="82" t="str">
        <f>IF(Zakazka!$J$170=0,"",Zakazka!$J$170)</f>
        <v>731: Ústřední vytápění - kotelny</v>
      </c>
      <c r="C18" s="62" t="str">
        <f>IF(Zakazka!$P$170=0,"",Zakazka!$P$170)</f>
        <v/>
      </c>
      <c r="D18" s="63">
        <f>IF(Zakazka!$R$170=0,"",Zakazka!$R$170)</f>
        <v>1.6320000000000001E-2</v>
      </c>
      <c r="E18" s="62" t="str">
        <f>IF(Zakazka!$V$170=0,"",Zakazka!$V$170)</f>
        <v/>
      </c>
      <c r="F18" s="62" t="str">
        <f>IF(Zakazka!$W$170=0,"",Zakazka!$W$170)</f>
        <v/>
      </c>
    </row>
    <row r="19" spans="2:6" s="61" customFormat="1" ht="15" customHeight="1" outlineLevel="1">
      <c r="B19" s="82" t="str">
        <f>IF(Zakazka!$J$175=0,"",Zakazka!$J$175)</f>
        <v>763: Konstrukce montované</v>
      </c>
      <c r="C19" s="62" t="str">
        <f>IF(Zakazka!$P$175=0,"",Zakazka!$P$175)</f>
        <v/>
      </c>
      <c r="D19" s="63">
        <f>IF(Zakazka!$R$175=0,"",Zakazka!$R$175)</f>
        <v>2.1268000000000002</v>
      </c>
      <c r="E19" s="62" t="str">
        <f>IF(Zakazka!$V$175=0,"",Zakazka!$V$175)</f>
        <v/>
      </c>
      <c r="F19" s="62" t="str">
        <f>IF(Zakazka!$W$175=0,"",Zakazka!$W$175)</f>
        <v/>
      </c>
    </row>
    <row r="20" spans="2:6" s="61" customFormat="1" ht="15" customHeight="1" outlineLevel="1">
      <c r="B20" s="82" t="str">
        <f>IF(Zakazka!$J$180=0,"",Zakazka!$J$180)</f>
        <v>764: Konstrukce klempířské</v>
      </c>
      <c r="C20" s="62" t="str">
        <f>IF(Zakazka!$P$180=0,"",Zakazka!$P$180)</f>
        <v/>
      </c>
      <c r="D20" s="63">
        <f>IF(Zakazka!$R$180=0,"",Zakazka!$R$180)</f>
        <v>0.43942599999999998</v>
      </c>
      <c r="E20" s="62" t="str">
        <f>IF(Zakazka!$V$180=0,"",Zakazka!$V$180)</f>
        <v/>
      </c>
      <c r="F20" s="62" t="str">
        <f>IF(Zakazka!$W$180=0,"",Zakazka!$W$180)</f>
        <v/>
      </c>
    </row>
    <row r="21" spans="2:6" s="61" customFormat="1" ht="15" customHeight="1" outlineLevel="1">
      <c r="B21" s="82" t="str">
        <f>IF(Zakazka!$J$189=0,"",Zakazka!$J$189)</f>
        <v>766: Konstrukce truhlářské</v>
      </c>
      <c r="C21" s="62" t="str">
        <f>IF(Zakazka!$P$189=0,"",Zakazka!$P$189)</f>
        <v/>
      </c>
      <c r="D21" s="63">
        <f>IF(Zakazka!$R$189=0,"",Zakazka!$R$189)</f>
        <v>2.4815E-2</v>
      </c>
      <c r="E21" s="62" t="str">
        <f>IF(Zakazka!$V$189=0,"",Zakazka!$V$189)</f>
        <v/>
      </c>
      <c r="F21" s="62" t="str">
        <f>IF(Zakazka!$W$189=0,"",Zakazka!$W$189)</f>
        <v/>
      </c>
    </row>
    <row r="22" spans="2:6" s="61" customFormat="1" ht="15" customHeight="1" outlineLevel="1">
      <c r="B22" s="82" t="str">
        <f>IF(Zakazka!$J$221=0,"",Zakazka!$J$221)</f>
        <v>767: Konstrukce zámečnické</v>
      </c>
      <c r="C22" s="62" t="str">
        <f>IF(Zakazka!$P$221=0,"",Zakazka!$P$221)</f>
        <v/>
      </c>
      <c r="D22" s="63">
        <f>IF(Zakazka!$R$221=0,"",Zakazka!$R$221)</f>
        <v>7.2000000000000005E-4</v>
      </c>
      <c r="E22" s="62" t="str">
        <f>IF(Zakazka!$V$221=0,"",Zakazka!$V$221)</f>
        <v/>
      </c>
      <c r="F22" s="62" t="str">
        <f>IF(Zakazka!$W$221=0,"",Zakazka!$W$221)</f>
        <v/>
      </c>
    </row>
    <row r="23" spans="2:6" s="61" customFormat="1" ht="15" customHeight="1" outlineLevel="1">
      <c r="B23" s="82" t="str">
        <f>IF(Zakazka!$J$235=0,"",Zakazka!$J$235)</f>
        <v>771: Podlahy z dlaždic</v>
      </c>
      <c r="C23" s="62" t="str">
        <f>IF(Zakazka!$P$235=0,"",Zakazka!$P$235)</f>
        <v/>
      </c>
      <c r="D23" s="63">
        <f>IF(Zakazka!$R$235=0,"",Zakazka!$R$235)</f>
        <v>0.39047760000000004</v>
      </c>
      <c r="E23" s="62" t="str">
        <f>IF(Zakazka!$V$235=0,"",Zakazka!$V$235)</f>
        <v/>
      </c>
      <c r="F23" s="62" t="str">
        <f>IF(Zakazka!$W$235=0,"",Zakazka!$W$235)</f>
        <v/>
      </c>
    </row>
    <row r="24" spans="2:6" s="61" customFormat="1" ht="15" customHeight="1" outlineLevel="1">
      <c r="B24" s="82" t="str">
        <f>IF(Zakazka!$J$241=0,"",Zakazka!$J$241)</f>
        <v>776: Podlahy povlakové</v>
      </c>
      <c r="C24" s="62" t="str">
        <f>IF(Zakazka!$P$241=0,"",Zakazka!$P$241)</f>
        <v/>
      </c>
      <c r="D24" s="63">
        <f>IF(Zakazka!$R$241=0,"",Zakazka!$R$241)</f>
        <v>8.1230700000000003E-2</v>
      </c>
      <c r="E24" s="62" t="str">
        <f>IF(Zakazka!$V$241=0,"",Zakazka!$V$241)</f>
        <v/>
      </c>
      <c r="F24" s="62" t="str">
        <f>IF(Zakazka!$W$241=0,"",Zakazka!$W$241)</f>
        <v/>
      </c>
    </row>
    <row r="25" spans="2:6" s="61" customFormat="1" ht="15" customHeight="1" outlineLevel="1">
      <c r="B25" s="82" t="str">
        <f>IF(Zakazka!$J$255=0,"",Zakazka!$J$255)</f>
        <v>781: Obklady keramické</v>
      </c>
      <c r="C25" s="62" t="str">
        <f>IF(Zakazka!$P$255=0,"",Zakazka!$P$255)</f>
        <v/>
      </c>
      <c r="D25" s="63">
        <f>IF(Zakazka!$R$255=0,"",Zakazka!$R$255)</f>
        <v>0.67259820000000003</v>
      </c>
      <c r="E25" s="62" t="str">
        <f>IF(Zakazka!$V$255=0,"",Zakazka!$V$255)</f>
        <v/>
      </c>
      <c r="F25" s="62" t="str">
        <f>IF(Zakazka!$W$255=0,"",Zakazka!$W$255)</f>
        <v/>
      </c>
    </row>
    <row r="26" spans="2:6" s="61" customFormat="1" ht="15" customHeight="1" outlineLevel="1">
      <c r="B26" s="82" t="str">
        <f>IF(Zakazka!$J$260=0,"",Zakazka!$J$260)</f>
        <v>783: Nátěry</v>
      </c>
      <c r="C26" s="62" t="str">
        <f>IF(Zakazka!$P$260=0,"",Zakazka!$P$260)</f>
        <v/>
      </c>
      <c r="D26" s="63">
        <f>IF(Zakazka!$R$260=0,"",Zakazka!$R$260)</f>
        <v>2.9490000000000002E-2</v>
      </c>
      <c r="E26" s="62" t="str">
        <f>IF(Zakazka!$V$260=0,"",Zakazka!$V$260)</f>
        <v/>
      </c>
      <c r="F26" s="62" t="str">
        <f>IF(Zakazka!$W$260=0,"",Zakazka!$W$260)</f>
        <v/>
      </c>
    </row>
    <row r="27" spans="2:6" s="61" customFormat="1" ht="15" customHeight="1" outlineLevel="1">
      <c r="B27" s="82" t="str">
        <f>IF(Zakazka!$J$264=0,"",Zakazka!$J$264)</f>
        <v>784: Malby</v>
      </c>
      <c r="C27" s="62" t="str">
        <f>IF(Zakazka!$P$264=0,"",Zakazka!$P$264)</f>
        <v/>
      </c>
      <c r="D27" s="63">
        <f>IF(Zakazka!$R$264=0,"",Zakazka!$R$264)</f>
        <v>0.64988999999999997</v>
      </c>
      <c r="E27" s="62" t="str">
        <f>IF(Zakazka!$V$264=0,"",Zakazka!$V$264)</f>
        <v/>
      </c>
      <c r="F27" s="62" t="str">
        <f>IF(Zakazka!$W$264=0,"",Zakazka!$W$264)</f>
        <v/>
      </c>
    </row>
    <row r="28" spans="2:6" s="58" customFormat="1" ht="15.75" customHeight="1">
      <c r="B28" s="81" t="str">
        <f>IF(Zakazka!$J$268=0,"",Zakazka!$J$268)</f>
        <v>SO_02: Střecha</v>
      </c>
      <c r="C28" s="59" t="str">
        <f>IF(Zakazka!$P$268=0,"",Zakazka!$P$268)</f>
        <v/>
      </c>
      <c r="D28" s="60">
        <f>IF(Zakazka!$R$268=0,"",Zakazka!$R$268)</f>
        <v>96.500568800000025</v>
      </c>
      <c r="E28" s="59" t="str">
        <f>IF(Zakazka!$V$268=0,"",Zakazka!$V$268)</f>
        <v/>
      </c>
      <c r="F28" s="59" t="str">
        <f>IF(Zakazka!$W$268=0,"",Zakazka!$W$268)</f>
        <v/>
      </c>
    </row>
    <row r="29" spans="2:6" s="61" customFormat="1" ht="15" customHeight="1" outlineLevel="1">
      <c r="B29" s="82" t="str">
        <f>IF(Zakazka!$J$269=0,"",Zakazka!$J$269)</f>
        <v>005: Komunikace</v>
      </c>
      <c r="C29" s="62" t="str">
        <f>IF(Zakazka!$P$269=0,"",Zakazka!$P$269)</f>
        <v/>
      </c>
      <c r="D29" s="63">
        <f>IF(Zakazka!$R$269=0,"",Zakazka!$R$269)</f>
        <v>92.159000000000006</v>
      </c>
      <c r="E29" s="62" t="str">
        <f>IF(Zakazka!$V$269=0,"",Zakazka!$V$269)</f>
        <v/>
      </c>
      <c r="F29" s="62" t="str">
        <f>IF(Zakazka!$W$269=0,"",Zakazka!$W$269)</f>
        <v/>
      </c>
    </row>
    <row r="30" spans="2:6" s="61" customFormat="1" ht="15" customHeight="1" outlineLevel="1">
      <c r="B30" s="82" t="str">
        <f>IF(Zakazka!$J$274=0,"",Zakazka!$J$274)</f>
        <v>006: Úpravy povrchu</v>
      </c>
      <c r="C30" s="62" t="str">
        <f>IF(Zakazka!$P$274=0,"",Zakazka!$P$274)</f>
        <v/>
      </c>
      <c r="D30" s="63">
        <f>IF(Zakazka!$R$274=0,"",Zakazka!$R$274)</f>
        <v>1.1945000000000001</v>
      </c>
      <c r="E30" s="62" t="str">
        <f>IF(Zakazka!$V$274=0,"",Zakazka!$V$274)</f>
        <v/>
      </c>
      <c r="F30" s="62" t="str">
        <f>IF(Zakazka!$W$274=0,"",Zakazka!$W$274)</f>
        <v/>
      </c>
    </row>
    <row r="31" spans="2:6" s="61" customFormat="1" ht="15" customHeight="1" outlineLevel="1">
      <c r="B31" s="82" t="str">
        <f>IF(Zakazka!$J$279=0,"",Zakazka!$J$279)</f>
        <v>009: Ostatní konstrukce a práce</v>
      </c>
      <c r="C31" s="62" t="str">
        <f>IF(Zakazka!$P$279=0,"",Zakazka!$P$279)</f>
        <v/>
      </c>
      <c r="D31" s="63" t="str">
        <f>IF(Zakazka!$R$279=0,"",Zakazka!$R$279)</f>
        <v/>
      </c>
      <c r="E31" s="62" t="str">
        <f>IF(Zakazka!$V$279=0,"",Zakazka!$V$279)</f>
        <v/>
      </c>
      <c r="F31" s="62" t="str">
        <f>IF(Zakazka!$W$279=0,"",Zakazka!$W$279)</f>
        <v/>
      </c>
    </row>
    <row r="32" spans="2:6" s="61" customFormat="1" ht="15" customHeight="1" outlineLevel="1">
      <c r="B32" s="82" t="str">
        <f>IF(Zakazka!$J$282=0,"",Zakazka!$J$282)</f>
        <v>099: Přesun hmot HSV</v>
      </c>
      <c r="C32" s="62" t="str">
        <f>IF(Zakazka!$P$282=0,"",Zakazka!$P$282)</f>
        <v/>
      </c>
      <c r="D32" s="63" t="str">
        <f>IF(Zakazka!$R$282=0,"",Zakazka!$R$282)</f>
        <v/>
      </c>
      <c r="E32" s="62" t="str">
        <f>IF(Zakazka!$V$282=0,"",Zakazka!$V$282)</f>
        <v/>
      </c>
      <c r="F32" s="62" t="str">
        <f>IF(Zakazka!$W$282=0,"",Zakazka!$W$282)</f>
        <v/>
      </c>
    </row>
    <row r="33" spans="2:6" s="61" customFormat="1" ht="15" customHeight="1" outlineLevel="1">
      <c r="B33" s="82" t="str">
        <f>IF(Zakazka!$J$285=0,"",Zakazka!$J$285)</f>
        <v>711: Izolace proti vodě</v>
      </c>
      <c r="C33" s="62" t="str">
        <f>IF(Zakazka!$P$285=0,"",Zakazka!$P$285)</f>
        <v/>
      </c>
      <c r="D33" s="63">
        <f>IF(Zakazka!$R$285=0,"",Zakazka!$R$285)</f>
        <v>0.12256199999999999</v>
      </c>
      <c r="E33" s="62" t="str">
        <f>IF(Zakazka!$V$285=0,"",Zakazka!$V$285)</f>
        <v/>
      </c>
      <c r="F33" s="62" t="str">
        <f>IF(Zakazka!$W$285=0,"",Zakazka!$W$285)</f>
        <v/>
      </c>
    </row>
    <row r="34" spans="2:6" s="61" customFormat="1" ht="15" customHeight="1" outlineLevel="1">
      <c r="B34" s="82" t="str">
        <f>IF(Zakazka!$J$290=0,"",Zakazka!$J$290)</f>
        <v>712: Povlakové krytiny</v>
      </c>
      <c r="C34" s="62" t="str">
        <f>IF(Zakazka!$P$290=0,"",Zakazka!$P$290)</f>
        <v/>
      </c>
      <c r="D34" s="63">
        <f>IF(Zakazka!$R$290=0,"",Zakazka!$R$290)</f>
        <v>0.09</v>
      </c>
      <c r="E34" s="62" t="str">
        <f>IF(Zakazka!$V$290=0,"",Zakazka!$V$290)</f>
        <v/>
      </c>
      <c r="F34" s="62" t="str">
        <f>IF(Zakazka!$W$290=0,"",Zakazka!$W$290)</f>
        <v/>
      </c>
    </row>
    <row r="35" spans="2:6" s="61" customFormat="1" ht="15" customHeight="1" outlineLevel="1">
      <c r="B35" s="82" t="str">
        <f>IF(Zakazka!$J$299=0,"",Zakazka!$J$299)</f>
        <v>713: Izolace tepelné</v>
      </c>
      <c r="C35" s="62" t="str">
        <f>IF(Zakazka!$P$299=0,"",Zakazka!$P$299)</f>
        <v/>
      </c>
      <c r="D35" s="63">
        <f>IF(Zakazka!$R$299=0,"",Zakazka!$R$299)</f>
        <v>2.1165375000000006</v>
      </c>
      <c r="E35" s="62" t="str">
        <f>IF(Zakazka!$V$299=0,"",Zakazka!$V$299)</f>
        <v/>
      </c>
      <c r="F35" s="62" t="str">
        <f>IF(Zakazka!$W$299=0,"",Zakazka!$W$299)</f>
        <v/>
      </c>
    </row>
    <row r="36" spans="2:6" s="61" customFormat="1" ht="15" customHeight="1" outlineLevel="1">
      <c r="B36" s="82" t="str">
        <f>IF(Zakazka!$J$310=0,"",Zakazka!$J$310)</f>
        <v>764: Konstrukce klempířské</v>
      </c>
      <c r="C36" s="62" t="str">
        <f>IF(Zakazka!$P$310=0,"",Zakazka!$P$310)</f>
        <v/>
      </c>
      <c r="D36" s="63">
        <f>IF(Zakazka!$R$310=0,"",Zakazka!$R$310)</f>
        <v>0.81796930000000001</v>
      </c>
      <c r="E36" s="62" t="str">
        <f>IF(Zakazka!$V$310=0,"",Zakazka!$V$310)</f>
        <v/>
      </c>
      <c r="F36" s="62" t="str">
        <f>IF(Zakazka!$W$310=0,"",Zakazka!$W$310)</f>
        <v/>
      </c>
    </row>
    <row r="37" spans="2:6" s="58" customFormat="1" ht="15.75" customHeight="1">
      <c r="B37" s="81" t="str">
        <f>IF(Zakazka!$J$320=0,"",Zakazka!$J$320)</f>
        <v>SO_03: Ústřední vytápění</v>
      </c>
      <c r="C37" s="59" t="str">
        <f>IF(Zakazka!$P$320=0,"",Zakazka!$P$320)</f>
        <v/>
      </c>
      <c r="D37" s="60">
        <f>IF(Zakazka!$R$320=0,"",Zakazka!$R$320)</f>
        <v>2.5774339999999989</v>
      </c>
      <c r="E37" s="59" t="str">
        <f>IF(Zakazka!$V$320=0,"",Zakazka!$V$320)</f>
        <v/>
      </c>
      <c r="F37" s="59" t="str">
        <f>IF(Zakazka!$W$320=0,"",Zakazka!$W$320)</f>
        <v/>
      </c>
    </row>
    <row r="38" spans="2:6" s="61" customFormat="1" ht="15" customHeight="1" outlineLevel="1">
      <c r="B38" s="82" t="str">
        <f>IF(Zakazka!$J$321=0,"",Zakazka!$J$321)</f>
        <v>006: Úpravy povrchu</v>
      </c>
      <c r="C38" s="62" t="str">
        <f>IF(Zakazka!$P$321=0,"",Zakazka!$P$321)</f>
        <v/>
      </c>
      <c r="D38" s="63">
        <f>IF(Zakazka!$R$321=0,"",Zakazka!$R$321)</f>
        <v>1.5255999999999998</v>
      </c>
      <c r="E38" s="62" t="str">
        <f>IF(Zakazka!$V$321=0,"",Zakazka!$V$321)</f>
        <v/>
      </c>
      <c r="F38" s="62" t="str">
        <f>IF(Zakazka!$W$321=0,"",Zakazka!$W$321)</f>
        <v/>
      </c>
    </row>
    <row r="39" spans="2:6" s="61" customFormat="1" ht="15" customHeight="1" outlineLevel="1">
      <c r="B39" s="82" t="str">
        <f>IF(Zakazka!$J$328=0,"",Zakazka!$J$328)</f>
        <v>009: Ostatní konstrukce a práce</v>
      </c>
      <c r="C39" s="62" t="str">
        <f>IF(Zakazka!$P$328=0,"",Zakazka!$P$328)</f>
        <v/>
      </c>
      <c r="D39" s="63" t="str">
        <f>IF(Zakazka!$R$328=0,"",Zakazka!$R$328)</f>
        <v/>
      </c>
      <c r="E39" s="62" t="str">
        <f>IF(Zakazka!$V$328=0,"",Zakazka!$V$328)</f>
        <v/>
      </c>
      <c r="F39" s="62" t="str">
        <f>IF(Zakazka!$W$328=0,"",Zakazka!$W$328)</f>
        <v/>
      </c>
    </row>
    <row r="40" spans="2:6" s="61" customFormat="1" ht="15" customHeight="1" outlineLevel="1">
      <c r="B40" s="82" t="str">
        <f>IF(Zakazka!$J$332=0,"",Zakazka!$J$332)</f>
        <v>713: Izolace tepelné</v>
      </c>
      <c r="C40" s="62" t="str">
        <f>IF(Zakazka!$P$332=0,"",Zakazka!$P$332)</f>
        <v/>
      </c>
      <c r="D40" s="63">
        <f>IF(Zakazka!$R$332=0,"",Zakazka!$R$332)</f>
        <v>6.1079999999999997E-3</v>
      </c>
      <c r="E40" s="62" t="str">
        <f>IF(Zakazka!$V$332=0,"",Zakazka!$V$332)</f>
        <v/>
      </c>
      <c r="F40" s="62" t="str">
        <f>IF(Zakazka!$W$332=0,"",Zakazka!$W$332)</f>
        <v/>
      </c>
    </row>
    <row r="41" spans="2:6" s="61" customFormat="1" ht="15" customHeight="1" outlineLevel="1">
      <c r="B41" s="82" t="str">
        <f>IF(Zakazka!$J$343=0,"",Zakazka!$J$343)</f>
        <v>731: Ústřední vytápění - kotelny</v>
      </c>
      <c r="C41" s="62" t="str">
        <f>IF(Zakazka!$P$343=0,"",Zakazka!$P$343)</f>
        <v/>
      </c>
      <c r="D41" s="63">
        <f>IF(Zakazka!$R$343=0,"",Zakazka!$R$343)</f>
        <v>3.3899999999999998E-3</v>
      </c>
      <c r="E41" s="62" t="str">
        <f>IF(Zakazka!$V$343=0,"",Zakazka!$V$343)</f>
        <v/>
      </c>
      <c r="F41" s="62" t="str">
        <f>IF(Zakazka!$W$343=0,"",Zakazka!$W$343)</f>
        <v/>
      </c>
    </row>
    <row r="42" spans="2:6" s="61" customFormat="1" ht="15" customHeight="1" outlineLevel="1">
      <c r="B42" s="82" t="str">
        <f>IF(Zakazka!$J$353=0,"",Zakazka!$J$353)</f>
        <v>732: Ústřední vytápění - strojovny</v>
      </c>
      <c r="C42" s="62" t="str">
        <f>IF(Zakazka!$P$353=0,"",Zakazka!$P$353)</f>
        <v/>
      </c>
      <c r="D42" s="63">
        <f>IF(Zakazka!$R$353=0,"",Zakazka!$R$353)</f>
        <v>1.6109999999999999E-2</v>
      </c>
      <c r="E42" s="62" t="str">
        <f>IF(Zakazka!$V$353=0,"",Zakazka!$V$353)</f>
        <v/>
      </c>
      <c r="F42" s="62" t="str">
        <f>IF(Zakazka!$W$353=0,"",Zakazka!$W$353)</f>
        <v/>
      </c>
    </row>
    <row r="43" spans="2:6" s="61" customFormat="1" ht="15" customHeight="1" outlineLevel="1">
      <c r="B43" s="82" t="str">
        <f>IF(Zakazka!$J$358=0,"",Zakazka!$J$358)</f>
        <v>733: Ústřední vytápění - rozvodné potrubí</v>
      </c>
      <c r="C43" s="62" t="str">
        <f>IF(Zakazka!$P$358=0,"",Zakazka!$P$358)</f>
        <v/>
      </c>
      <c r="D43" s="63">
        <f>IF(Zakazka!$R$358=0,"",Zakazka!$R$358)</f>
        <v>0.31136000000000003</v>
      </c>
      <c r="E43" s="62" t="str">
        <f>IF(Zakazka!$V$358=0,"",Zakazka!$V$358)</f>
        <v/>
      </c>
      <c r="F43" s="62" t="str">
        <f>IF(Zakazka!$W$358=0,"",Zakazka!$W$358)</f>
        <v/>
      </c>
    </row>
    <row r="44" spans="2:6" s="61" customFormat="1" ht="15" customHeight="1" outlineLevel="1">
      <c r="B44" s="82" t="str">
        <f>IF(Zakazka!$J$372=0,"",Zakazka!$J$372)</f>
        <v>734: Ústřední vytápění - armatury</v>
      </c>
      <c r="C44" s="62" t="str">
        <f>IF(Zakazka!$P$372=0,"",Zakazka!$P$372)</f>
        <v/>
      </c>
      <c r="D44" s="63">
        <f>IF(Zakazka!$R$372=0,"",Zakazka!$R$372)</f>
        <v>5.5860000000000007E-3</v>
      </c>
      <c r="E44" s="62" t="str">
        <f>IF(Zakazka!$V$372=0,"",Zakazka!$V$372)</f>
        <v/>
      </c>
      <c r="F44" s="62" t="str">
        <f>IF(Zakazka!$W$372=0,"",Zakazka!$W$372)</f>
        <v/>
      </c>
    </row>
    <row r="45" spans="2:6" s="61" customFormat="1" ht="15" customHeight="1" outlineLevel="1">
      <c r="B45" s="82" t="str">
        <f>IF(Zakazka!$J$385=0,"",Zakazka!$J$385)</f>
        <v>735: Ústřední vytápění - otopná tělesa</v>
      </c>
      <c r="C45" s="62" t="str">
        <f>IF(Zakazka!$P$385=0,"",Zakazka!$P$385)</f>
        <v/>
      </c>
      <c r="D45" s="63">
        <f>IF(Zakazka!$R$385=0,"",Zakazka!$R$385)</f>
        <v>0.70928000000000002</v>
      </c>
      <c r="E45" s="62" t="str">
        <f>IF(Zakazka!$V$385=0,"",Zakazka!$V$385)</f>
        <v/>
      </c>
      <c r="F45" s="62" t="str">
        <f>IF(Zakazka!$W$385=0,"",Zakazka!$W$385)</f>
        <v/>
      </c>
    </row>
    <row r="46" spans="2:6" s="58" customFormat="1" ht="15.75" customHeight="1">
      <c r="B46" s="81" t="str">
        <f>IF(Zakazka!$J$426=0,"",Zakazka!$J$426)</f>
        <v>SO_04: Vzduchotechnika</v>
      </c>
      <c r="C46" s="59" t="str">
        <f>IF(Zakazka!$P$426=0,"",Zakazka!$P$426)</f>
        <v/>
      </c>
      <c r="D46" s="60">
        <f>IF(Zakazka!$R$426=0,"",Zakazka!$R$426)</f>
        <v>3.1232500000000001</v>
      </c>
      <c r="E46" s="59" t="str">
        <f>IF(Zakazka!$V$426=0,"",Zakazka!$V$426)</f>
        <v/>
      </c>
      <c r="F46" s="59" t="str">
        <f>IF(Zakazka!$W$426=0,"",Zakazka!$W$426)</f>
        <v/>
      </c>
    </row>
    <row r="47" spans="2:6" s="61" customFormat="1" ht="15" customHeight="1" outlineLevel="1">
      <c r="B47" s="82" t="str">
        <f>IF(Zakazka!$J$427=0,"",Zakazka!$J$427)</f>
        <v>003: Svislé konstrukce</v>
      </c>
      <c r="C47" s="62" t="str">
        <f>IF(Zakazka!$P$427=0,"",Zakazka!$P$427)</f>
        <v/>
      </c>
      <c r="D47" s="63">
        <f>IF(Zakazka!$R$427=0,"",Zakazka!$R$427)</f>
        <v>2.16</v>
      </c>
      <c r="E47" s="62" t="str">
        <f>IF(Zakazka!$V$427=0,"",Zakazka!$V$427)</f>
        <v/>
      </c>
      <c r="F47" s="62" t="str">
        <f>IF(Zakazka!$W$427=0,"",Zakazka!$W$427)</f>
        <v/>
      </c>
    </row>
    <row r="48" spans="2:6" s="61" customFormat="1" ht="15" customHeight="1" outlineLevel="1">
      <c r="B48" s="82" t="str">
        <f>IF(Zakazka!$J$430=0,"",Zakazka!$J$430)</f>
        <v>006: Úpravy povrchu</v>
      </c>
      <c r="C48" s="62" t="str">
        <f>IF(Zakazka!$P$430=0,"",Zakazka!$P$430)</f>
        <v/>
      </c>
      <c r="D48" s="63">
        <f>IF(Zakazka!$R$430=0,"",Zakazka!$R$430)</f>
        <v>0.96</v>
      </c>
      <c r="E48" s="62" t="str">
        <f>IF(Zakazka!$V$430=0,"",Zakazka!$V$430)</f>
        <v/>
      </c>
      <c r="F48" s="62" t="str">
        <f>IF(Zakazka!$W$430=0,"",Zakazka!$W$430)</f>
        <v/>
      </c>
    </row>
    <row r="49" spans="1:6" s="61" customFormat="1" ht="15" customHeight="1" outlineLevel="1">
      <c r="B49" s="82" t="str">
        <f>IF(Zakazka!$J$433=0,"",Zakazka!$J$433)</f>
        <v>009: Ostatní konstrukce a práce</v>
      </c>
      <c r="C49" s="62" t="str">
        <f>IF(Zakazka!$P$433=0,"",Zakazka!$P$433)</f>
        <v/>
      </c>
      <c r="D49" s="63">
        <f>IF(Zakazka!$R$433=0,"",Zakazka!$R$433)</f>
        <v>3.2499999999999999E-3</v>
      </c>
      <c r="E49" s="62" t="str">
        <f>IF(Zakazka!$V$433=0,"",Zakazka!$V$433)</f>
        <v/>
      </c>
      <c r="F49" s="62" t="str">
        <f>IF(Zakazka!$W$433=0,"",Zakazka!$W$433)</f>
        <v/>
      </c>
    </row>
    <row r="50" spans="1:6" s="61" customFormat="1" ht="15" customHeight="1" outlineLevel="1">
      <c r="B50" s="82" t="str">
        <f>IF(Zakazka!$J$437=0,"",Zakazka!$J$437)</f>
        <v>764: Konstrukce klempířské</v>
      </c>
      <c r="C50" s="62" t="str">
        <f>IF(Zakazka!$P$437=0,"",Zakazka!$P$437)</f>
        <v/>
      </c>
      <c r="D50" s="63" t="str">
        <f>IF(Zakazka!$R$437=0,"",Zakazka!$R$437)</f>
        <v/>
      </c>
      <c r="E50" s="62" t="str">
        <f>IF(Zakazka!$V$437=0,"",Zakazka!$V$437)</f>
        <v/>
      </c>
      <c r="F50" s="62" t="str">
        <f>IF(Zakazka!$W$437=0,"",Zakazka!$W$437)</f>
        <v/>
      </c>
    </row>
    <row r="51" spans="1:6" s="58" customFormat="1" ht="15.75" customHeight="1">
      <c r="B51" s="81" t="str">
        <f>IF(Zakazka!$J$476=0,"",Zakazka!$J$476)</f>
        <v>SO_05: Elektroinstalace</v>
      </c>
      <c r="C51" s="59" t="str">
        <f>IF(Zakazka!$P$476=0,"",Zakazka!$P$476)</f>
        <v/>
      </c>
      <c r="D51" s="60">
        <f>IF(Zakazka!$R$476=0,"",Zakazka!$R$476)</f>
        <v>4.4818000000000007</v>
      </c>
      <c r="E51" s="59" t="str">
        <f>IF(Zakazka!$V$476=0,"",Zakazka!$V$476)</f>
        <v/>
      </c>
      <c r="F51" s="59" t="str">
        <f>IF(Zakazka!$W$476=0,"",Zakazka!$W$476)</f>
        <v/>
      </c>
    </row>
    <row r="52" spans="1:6" s="61" customFormat="1" ht="15" customHeight="1" outlineLevel="1">
      <c r="B52" s="82" t="str">
        <f>IF(Zakazka!$J$477=0,"",Zakazka!$J$477)</f>
        <v>006: Úpravy povrchu</v>
      </c>
      <c r="C52" s="62" t="str">
        <f>IF(Zakazka!$P$477=0,"",Zakazka!$P$477)</f>
        <v/>
      </c>
      <c r="D52" s="63">
        <f>IF(Zakazka!$R$477=0,"",Zakazka!$R$477)</f>
        <v>4.4806000000000008</v>
      </c>
      <c r="E52" s="62" t="str">
        <f>IF(Zakazka!$V$477=0,"",Zakazka!$V$477)</f>
        <v/>
      </c>
      <c r="F52" s="62" t="str">
        <f>IF(Zakazka!$W$477=0,"",Zakazka!$W$477)</f>
        <v/>
      </c>
    </row>
    <row r="53" spans="1:6" s="61" customFormat="1" ht="15" customHeight="1" outlineLevel="1">
      <c r="B53" s="82" t="str">
        <f>IF(Zakazka!$J$484=0,"",Zakazka!$J$484)</f>
        <v>009: Ostatní konstrukce a práce</v>
      </c>
      <c r="C53" s="62" t="str">
        <f>IF(Zakazka!$P$484=0,"",Zakazka!$P$484)</f>
        <v/>
      </c>
      <c r="D53" s="63" t="str">
        <f>IF(Zakazka!$R$484=0,"",Zakazka!$R$484)</f>
        <v/>
      </c>
      <c r="E53" s="62" t="str">
        <f>IF(Zakazka!$V$484=0,"",Zakazka!$V$484)</f>
        <v/>
      </c>
      <c r="F53" s="62" t="str">
        <f>IF(Zakazka!$W$484=0,"",Zakazka!$W$484)</f>
        <v/>
      </c>
    </row>
    <row r="54" spans="1:6" s="61" customFormat="1" ht="15" customHeight="1" outlineLevel="1">
      <c r="B54" s="82" t="str">
        <f>IF(Zakazka!$J$492=0,"",Zakazka!$J$492)</f>
        <v>021: Silnoproud</v>
      </c>
      <c r="C54" s="62" t="str">
        <f>IF(Zakazka!$P$492=0,"",Zakazka!$P$492)</f>
        <v/>
      </c>
      <c r="D54" s="63" t="str">
        <f>IF(Zakazka!$R$492=0,"",Zakazka!$R$492)</f>
        <v/>
      </c>
      <c r="E54" s="62" t="str">
        <f>IF(Zakazka!$V$492=0,"",Zakazka!$V$492)</f>
        <v/>
      </c>
      <c r="F54" s="62" t="str">
        <f>IF(Zakazka!$W$492=0,"",Zakazka!$W$492)</f>
        <v/>
      </c>
    </row>
    <row r="55" spans="1:6" s="61" customFormat="1" ht="15" customHeight="1" outlineLevel="1">
      <c r="B55" s="82" t="str">
        <f>IF(Zakazka!$J$637=0,"",Zakazka!$J$637)</f>
        <v>022: Slaboproud</v>
      </c>
      <c r="C55" s="62" t="str">
        <f>IF(Zakazka!$P$637=0,"",Zakazka!$P$637)</f>
        <v/>
      </c>
      <c r="D55" s="63">
        <f>IF(Zakazka!$R$637=0,"",Zakazka!$R$637)</f>
        <v>1.2000000000000001E-3</v>
      </c>
      <c r="E55" s="62" t="str">
        <f>IF(Zakazka!$V$637=0,"",Zakazka!$V$637)</f>
        <v/>
      </c>
      <c r="F55" s="62" t="str">
        <f>IF(Zakazka!$W$637=0,"",Zakazka!$W$637)</f>
        <v/>
      </c>
    </row>
    <row r="56" spans="1:6" s="61" customFormat="1" ht="15" customHeight="1" outlineLevel="1">
      <c r="B56" s="82" t="str">
        <f>IF(Zakazka!$J$653=0,"",Zakazka!$J$653)</f>
        <v>036: Regulační zařízení</v>
      </c>
      <c r="C56" s="62" t="str">
        <f>IF(Zakazka!$P$653=0,"",Zakazka!$P$653)</f>
        <v/>
      </c>
      <c r="D56" s="63" t="str">
        <f>IF(Zakazka!$R$653=0,"",Zakazka!$R$653)</f>
        <v/>
      </c>
      <c r="E56" s="62" t="str">
        <f>IF(Zakazka!$V$653=0,"",Zakazka!$V$653)</f>
        <v/>
      </c>
      <c r="F56" s="62" t="str">
        <f>IF(Zakazka!$W$653=0,"",Zakazka!$W$653)</f>
        <v/>
      </c>
    </row>
    <row r="57" spans="1:6" s="61" customFormat="1" ht="15" customHeight="1" outlineLevel="1">
      <c r="B57" s="82" t="str">
        <f>IF(Zakazka!$J$657=0,"",Zakazka!$J$657)</f>
        <v>046: Zemní práce pro montážní práce</v>
      </c>
      <c r="C57" s="62" t="str">
        <f>IF(Zakazka!$P$657=0,"",Zakazka!$P$657)</f>
        <v/>
      </c>
      <c r="D57" s="63" t="str">
        <f>IF(Zakazka!$R$657=0,"",Zakazka!$R$657)</f>
        <v/>
      </c>
      <c r="E57" s="62" t="str">
        <f>IF(Zakazka!$V$657=0,"",Zakazka!$V$657)</f>
        <v/>
      </c>
      <c r="F57" s="62" t="str">
        <f>IF(Zakazka!$W$657=0,"",Zakazka!$W$657)</f>
        <v/>
      </c>
    </row>
    <row r="58" spans="1:6" ht="13.8" outlineLevel="1" thickBot="1">
      <c r="B58" s="64"/>
    </row>
    <row r="59" spans="1:6" s="65" customFormat="1" ht="13.8">
      <c r="A59" s="65">
        <f>SUM(A61:A62)</f>
        <v>0</v>
      </c>
      <c r="B59" s="66" t="s">
        <v>631</v>
      </c>
      <c r="C59" s="67">
        <f>SUBTOTAL(9,C5:C58)/2</f>
        <v>0</v>
      </c>
      <c r="D59" s="111"/>
      <c r="E59" s="112"/>
      <c r="F59" s="112"/>
    </row>
    <row r="60" spans="1:6" s="65" customFormat="1" ht="13.8">
      <c r="B60" s="68" t="s">
        <v>53</v>
      </c>
      <c r="C60" s="69">
        <f>SUBTOTAL(9,C61:C62)</f>
        <v>0</v>
      </c>
    </row>
    <row r="61" spans="1:6" s="70" customFormat="1">
      <c r="A61" s="70">
        <f>IF(ISNUMBER(A3),SUMIF(__SAZBA__,A3,__CENA__),0)</f>
        <v>0</v>
      </c>
      <c r="B61" s="80" t="str">
        <f>IF(A61=0,"","DPH " &amp; A3 &amp; " % ze základny: " &amp; TEXT(A61,"# ##0"))</f>
        <v/>
      </c>
      <c r="C61" s="71" t="str">
        <f>IF(A61=0,"",A61*A3/100)</f>
        <v/>
      </c>
    </row>
    <row r="62" spans="1:6" s="70" customFormat="1" ht="13.8" thickBot="1">
      <c r="A62" s="70">
        <f>IF(ISNUMBER(A4),SUMIF(__SAZBA__,A4,__CENA__),0)</f>
        <v>0</v>
      </c>
      <c r="B62" s="80" t="str">
        <f>IF(A62=0,"","DPH " &amp; A4 &amp; " % ze základny: " &amp; TEXT(A62,"# ##0"))</f>
        <v/>
      </c>
      <c r="C62" s="71" t="str">
        <f>IF(A62=0,"",A62*A4/100)</f>
        <v/>
      </c>
    </row>
    <row r="63" spans="1:6" s="65" customFormat="1" ht="13.8">
      <c r="B63" s="66" t="s">
        <v>691</v>
      </c>
      <c r="C63" s="67">
        <f>SUM(C59:C60)</f>
        <v>0</v>
      </c>
      <c r="D63" s="66" t="str">
        <f>'Kryci list'!C7</f>
        <v>CZK</v>
      </c>
      <c r="E63" s="112"/>
      <c r="F63" s="112"/>
    </row>
  </sheetData>
  <phoneticPr fontId="0" type="noConversion"/>
  <pageMargins left="0.78740157480314965" right="0.78740157480314965" top="0.78740157480314965" bottom="0.78740157480314965" header="0.39370078740157483" footer="0.39370078740157483"/>
  <pageSetup paperSize="9" scale="90" orientation="landscape" horizontalDpi="300" verticalDpi="300" r:id="rId1"/>
  <headerFooter>
    <oddFooter>&amp;L&amp;8www.euroCALC.cz&amp;C&amp;8&amp;P z &amp;N&amp;R&amp;8&amp;D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AA666"/>
  <sheetViews>
    <sheetView topLeftCell="F1" zoomScaleNormal="100" zoomScaleSheetLayoutView="100" workbookViewId="0">
      <pane ySplit="3" topLeftCell="A4" activePane="bottomLeft" state="frozen"/>
      <selection pane="bottomLeft" activeCell="O7" sqref="O7:O145"/>
    </sheetView>
  </sheetViews>
  <sheetFormatPr defaultRowHeight="13.2" outlineLevelRow="2"/>
  <cols>
    <col min="1" max="5" width="9.109375" hidden="1" customWidth="1"/>
    <col min="6" max="6" width="8.44140625" style="1" customWidth="1"/>
    <col min="7" max="7" width="4.33203125" style="4" customWidth="1"/>
    <col min="8" max="8" width="14.33203125" style="3" customWidth="1"/>
    <col min="9" max="9" width="10" style="3" hidden="1" customWidth="1"/>
    <col min="10" max="10" width="57.109375" style="5" customWidth="1"/>
    <col min="11" max="11" width="4.33203125" style="4" customWidth="1"/>
    <col min="12" max="12" width="13.6640625" style="7" hidden="1" customWidth="1"/>
    <col min="13" max="13" width="6.88671875" style="8" hidden="1" customWidth="1"/>
    <col min="14" max="14" width="13.44140625" style="7" customWidth="1"/>
    <col min="15" max="15" width="12.44140625" style="8" customWidth="1"/>
    <col min="16" max="16" width="15.6640625" style="9" customWidth="1"/>
    <col min="17" max="17" width="11.44140625" style="10" hidden="1" customWidth="1"/>
    <col min="18" max="18" width="14.33203125" style="8" hidden="1" customWidth="1"/>
    <col min="19" max="19" width="11.44140625" style="8" hidden="1" customWidth="1"/>
    <col min="20" max="20" width="14.33203125" style="8" hidden="1" customWidth="1"/>
    <col min="21" max="21" width="9.6640625" style="8" hidden="1" customWidth="1"/>
    <col min="22" max="22" width="14.5546875" style="8" hidden="1" customWidth="1"/>
    <col min="23" max="23" width="15.6640625" style="8" hidden="1" customWidth="1"/>
    <col min="24" max="24" width="25.6640625" style="8" hidden="1" customWidth="1"/>
    <col min="25" max="26" width="10" style="3" hidden="1" customWidth="1"/>
    <col min="27" max="27" width="9.44140625" hidden="1" customWidth="1"/>
    <col min="28" max="29" width="0" hidden="1" customWidth="1"/>
  </cols>
  <sheetData>
    <row r="1" spans="1:27" ht="21.6" customHeight="1">
      <c r="F1" s="108"/>
      <c r="G1" s="12"/>
      <c r="H1" s="12"/>
      <c r="I1" s="12"/>
      <c r="J1" s="12"/>
      <c r="K1" s="12"/>
      <c r="L1" s="13"/>
      <c r="M1" s="14"/>
      <c r="N1" s="13"/>
      <c r="O1" s="14"/>
      <c r="P1" s="15"/>
      <c r="Q1" s="16"/>
      <c r="R1" s="14"/>
      <c r="S1" s="14"/>
      <c r="T1" s="14"/>
      <c r="U1" s="14"/>
      <c r="V1" s="14"/>
      <c r="W1" s="14"/>
      <c r="X1" s="14"/>
      <c r="Y1" s="12"/>
      <c r="Z1" s="12"/>
    </row>
    <row r="2" spans="1:27" ht="21.6" customHeight="1">
      <c r="F2" s="11"/>
      <c r="G2" s="12"/>
      <c r="H2" s="12"/>
      <c r="I2" s="12"/>
      <c r="J2" s="12"/>
      <c r="K2" s="12"/>
      <c r="L2" s="13"/>
      <c r="M2" s="14"/>
      <c r="N2" s="13"/>
      <c r="O2" s="14"/>
      <c r="P2" s="15"/>
      <c r="Q2" s="16"/>
      <c r="R2" s="14"/>
      <c r="S2" s="14"/>
      <c r="T2" s="14"/>
      <c r="U2" s="14"/>
      <c r="V2" s="14"/>
      <c r="W2" s="14"/>
      <c r="X2" s="14"/>
      <c r="Y2" s="12"/>
      <c r="Z2" s="12"/>
    </row>
    <row r="3" spans="1:27" s="27" customFormat="1" ht="13.8" thickBot="1">
      <c r="F3" s="28" t="s">
        <v>236</v>
      </c>
      <c r="G3" s="28" t="s">
        <v>55</v>
      </c>
      <c r="H3" s="28" t="s">
        <v>54</v>
      </c>
      <c r="I3" s="28" t="s">
        <v>603</v>
      </c>
      <c r="J3" s="106" t="s">
        <v>87</v>
      </c>
      <c r="K3" s="28" t="s">
        <v>6</v>
      </c>
      <c r="L3" s="28" t="s">
        <v>675</v>
      </c>
      <c r="M3" s="28" t="s">
        <v>234</v>
      </c>
      <c r="N3" s="28" t="s">
        <v>608</v>
      </c>
      <c r="O3" s="28" t="s">
        <v>605</v>
      </c>
      <c r="P3" s="28" t="s">
        <v>78</v>
      </c>
      <c r="Q3" s="28" t="s">
        <v>609</v>
      </c>
      <c r="R3" s="28" t="s">
        <v>263</v>
      </c>
      <c r="S3" s="28" t="s">
        <v>636</v>
      </c>
      <c r="T3" s="28" t="s">
        <v>94</v>
      </c>
      <c r="U3" s="28" t="s">
        <v>594</v>
      </c>
      <c r="V3" s="28" t="s">
        <v>53</v>
      </c>
      <c r="W3" s="28" t="s">
        <v>604</v>
      </c>
      <c r="X3" s="106" t="s">
        <v>629</v>
      </c>
      <c r="Y3" s="28" t="s">
        <v>95</v>
      </c>
      <c r="Z3" s="28" t="s">
        <v>86</v>
      </c>
    </row>
    <row r="4" spans="1:27" ht="11.25" customHeight="1">
      <c r="F4" s="2"/>
      <c r="G4" s="6"/>
      <c r="H4" s="29"/>
      <c r="I4" s="29"/>
      <c r="J4" s="30"/>
      <c r="K4" s="6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31"/>
      <c r="Y4" s="29"/>
      <c r="Z4" s="29"/>
    </row>
    <row r="5" spans="1:27" s="32" customFormat="1" ht="17.25" customHeight="1">
      <c r="F5" s="33"/>
      <c r="G5" s="34"/>
      <c r="H5" s="35"/>
      <c r="I5" s="35"/>
      <c r="J5" s="35" t="s">
        <v>665</v>
      </c>
      <c r="K5" s="34"/>
      <c r="L5" s="36"/>
      <c r="M5" s="37"/>
      <c r="N5" s="36"/>
      <c r="O5" s="37"/>
      <c r="P5" s="38">
        <f>SUBTOTAL(9,P6:P267)</f>
        <v>0</v>
      </c>
      <c r="Q5" s="39"/>
      <c r="R5" s="40">
        <f>SUBTOTAL(9,R6:R267)</f>
        <v>131.75350810000006</v>
      </c>
      <c r="S5" s="37"/>
      <c r="T5" s="40">
        <f>SUBTOTAL(9,T6:T267)</f>
        <v>62.978533800000001</v>
      </c>
      <c r="U5" s="85" t="s">
        <v>3</v>
      </c>
      <c r="V5" s="38">
        <f>SUBTOTAL(9,V6:V267)</f>
        <v>0</v>
      </c>
      <c r="W5" s="38">
        <f>SUBTOTAL(9,W6:W267)</f>
        <v>0</v>
      </c>
      <c r="X5" s="41"/>
      <c r="Y5" s="42"/>
      <c r="Z5" s="42"/>
    </row>
    <row r="6" spans="1:27" s="43" customFormat="1" ht="16.5" customHeight="1" outlineLevel="1">
      <c r="F6" s="44"/>
      <c r="G6" s="6"/>
      <c r="H6" s="45"/>
      <c r="I6" s="45"/>
      <c r="J6" s="45" t="s">
        <v>630</v>
      </c>
      <c r="K6" s="6"/>
      <c r="L6" s="46"/>
      <c r="M6" s="47"/>
      <c r="N6" s="46"/>
      <c r="O6" s="47"/>
      <c r="P6" s="48">
        <f>SUBTOTAL(9,P7:P15)</f>
        <v>0</v>
      </c>
      <c r="Q6" s="49"/>
      <c r="R6" s="50">
        <f>SUBTOTAL(9,R7:R15)</f>
        <v>0</v>
      </c>
      <c r="S6" s="47"/>
      <c r="T6" s="50">
        <f>SUBTOTAL(9,T7:T15)</f>
        <v>15.0395</v>
      </c>
      <c r="U6" s="86" t="s">
        <v>3</v>
      </c>
      <c r="V6" s="48">
        <f>SUBTOTAL(9,V7:V15)</f>
        <v>0</v>
      </c>
      <c r="W6" s="48">
        <f>SUBTOTAL(9,W7:W15)</f>
        <v>0</v>
      </c>
      <c r="X6" s="51"/>
      <c r="Y6" s="29"/>
      <c r="Z6" s="29"/>
    </row>
    <row r="7" spans="1:27" s="52" customFormat="1" ht="22.8" outlineLevel="2">
      <c r="A7" s="52" t="s">
        <v>659</v>
      </c>
      <c r="B7" s="52" t="s">
        <v>642</v>
      </c>
      <c r="C7" s="52" t="s">
        <v>647</v>
      </c>
      <c r="D7" s="52" t="s">
        <v>648</v>
      </c>
      <c r="E7" s="52" t="s">
        <v>649</v>
      </c>
      <c r="F7" s="20">
        <v>26</v>
      </c>
      <c r="G7" s="21" t="s">
        <v>8</v>
      </c>
      <c r="H7" s="53" t="s">
        <v>269</v>
      </c>
      <c r="I7" s="53"/>
      <c r="J7" s="54" t="s">
        <v>1167</v>
      </c>
      <c r="K7" s="21" t="s">
        <v>19</v>
      </c>
      <c r="L7" s="55">
        <v>42.9</v>
      </c>
      <c r="M7" s="57">
        <v>0</v>
      </c>
      <c r="N7" s="55">
        <f t="shared" ref="N7:N14" si="0">L7*(1+M7/100)</f>
        <v>42.9</v>
      </c>
      <c r="O7" s="24"/>
      <c r="P7" s="25">
        <f t="shared" ref="P7:P14" si="1">N7*O7</f>
        <v>0</v>
      </c>
      <c r="Q7" s="56"/>
      <c r="R7" s="57">
        <f t="shared" ref="R7:R14" si="2">N7*Q7</f>
        <v>0</v>
      </c>
      <c r="S7" s="56">
        <v>0.255</v>
      </c>
      <c r="T7" s="57">
        <f t="shared" ref="T7:T14" si="3">N7*S7</f>
        <v>10.939500000000001</v>
      </c>
      <c r="U7" s="25">
        <v>21</v>
      </c>
      <c r="V7" s="25">
        <f t="shared" ref="V7:V14" si="4">P7*(U7/100)</f>
        <v>0</v>
      </c>
      <c r="W7" s="25">
        <f t="shared" ref="W7:W14" si="5">P7+V7</f>
        <v>0</v>
      </c>
      <c r="X7" s="54"/>
      <c r="Y7" s="53" t="s">
        <v>88</v>
      </c>
      <c r="Z7" s="53" t="s">
        <v>21</v>
      </c>
      <c r="AA7" s="113"/>
    </row>
    <row r="8" spans="1:27" s="52" customFormat="1" ht="11.4" outlineLevel="2">
      <c r="F8" s="20">
        <v>27</v>
      </c>
      <c r="G8" s="21" t="s">
        <v>8</v>
      </c>
      <c r="H8" s="53" t="s">
        <v>270</v>
      </c>
      <c r="I8" s="53"/>
      <c r="J8" s="54" t="s">
        <v>926</v>
      </c>
      <c r="K8" s="21" t="s">
        <v>4</v>
      </c>
      <c r="L8" s="55">
        <v>20</v>
      </c>
      <c r="M8" s="57">
        <v>0</v>
      </c>
      <c r="N8" s="55">
        <f t="shared" si="0"/>
        <v>20</v>
      </c>
      <c r="O8" s="24"/>
      <c r="P8" s="25">
        <f t="shared" si="1"/>
        <v>0</v>
      </c>
      <c r="Q8" s="56"/>
      <c r="R8" s="57">
        <f t="shared" si="2"/>
        <v>0</v>
      </c>
      <c r="S8" s="56">
        <v>0.20499999999999999</v>
      </c>
      <c r="T8" s="57">
        <f t="shared" si="3"/>
        <v>4.0999999999999996</v>
      </c>
      <c r="U8" s="25">
        <v>21</v>
      </c>
      <c r="V8" s="25">
        <f t="shared" si="4"/>
        <v>0</v>
      </c>
      <c r="W8" s="25">
        <f t="shared" si="5"/>
        <v>0</v>
      </c>
      <c r="X8" s="54"/>
      <c r="Y8" s="53" t="s">
        <v>88</v>
      </c>
      <c r="Z8" s="53" t="s">
        <v>21</v>
      </c>
      <c r="AA8" s="113"/>
    </row>
    <row r="9" spans="1:27" s="52" customFormat="1" ht="22.8" outlineLevel="2">
      <c r="F9" s="20">
        <v>28</v>
      </c>
      <c r="G9" s="21" t="s">
        <v>8</v>
      </c>
      <c r="H9" s="53" t="s">
        <v>271</v>
      </c>
      <c r="I9" s="53"/>
      <c r="J9" s="54" t="s">
        <v>1171</v>
      </c>
      <c r="K9" s="21" t="s">
        <v>20</v>
      </c>
      <c r="L9" s="55">
        <v>30.65</v>
      </c>
      <c r="M9" s="57">
        <v>0</v>
      </c>
      <c r="N9" s="55">
        <f t="shared" si="0"/>
        <v>30.65</v>
      </c>
      <c r="O9" s="24"/>
      <c r="P9" s="25">
        <f t="shared" si="1"/>
        <v>0</v>
      </c>
      <c r="Q9" s="56"/>
      <c r="R9" s="57">
        <f t="shared" si="2"/>
        <v>0</v>
      </c>
      <c r="S9" s="56"/>
      <c r="T9" s="57">
        <f t="shared" si="3"/>
        <v>0</v>
      </c>
      <c r="U9" s="25">
        <v>21</v>
      </c>
      <c r="V9" s="25">
        <f t="shared" si="4"/>
        <v>0</v>
      </c>
      <c r="W9" s="25">
        <f t="shared" si="5"/>
        <v>0</v>
      </c>
      <c r="X9" s="54"/>
      <c r="Y9" s="53" t="s">
        <v>88</v>
      </c>
      <c r="Z9" s="53" t="s">
        <v>21</v>
      </c>
      <c r="AA9" s="113"/>
    </row>
    <row r="10" spans="1:27" s="52" customFormat="1" ht="22.8" outlineLevel="2">
      <c r="F10" s="20">
        <v>29</v>
      </c>
      <c r="G10" s="21" t="s">
        <v>8</v>
      </c>
      <c r="H10" s="53" t="s">
        <v>275</v>
      </c>
      <c r="I10" s="53"/>
      <c r="J10" s="54" t="s">
        <v>1130</v>
      </c>
      <c r="K10" s="21" t="s">
        <v>20</v>
      </c>
      <c r="L10" s="55">
        <v>61.3</v>
      </c>
      <c r="M10" s="57">
        <v>0</v>
      </c>
      <c r="N10" s="55">
        <f t="shared" si="0"/>
        <v>61.3</v>
      </c>
      <c r="O10" s="24"/>
      <c r="P10" s="25">
        <f t="shared" si="1"/>
        <v>0</v>
      </c>
      <c r="Q10" s="56"/>
      <c r="R10" s="57">
        <f t="shared" si="2"/>
        <v>0</v>
      </c>
      <c r="S10" s="56"/>
      <c r="T10" s="57">
        <f t="shared" si="3"/>
        <v>0</v>
      </c>
      <c r="U10" s="25">
        <v>21</v>
      </c>
      <c r="V10" s="25">
        <f t="shared" si="4"/>
        <v>0</v>
      </c>
      <c r="W10" s="25">
        <f t="shared" si="5"/>
        <v>0</v>
      </c>
      <c r="X10" s="54"/>
      <c r="Y10" s="53" t="s">
        <v>88</v>
      </c>
      <c r="Z10" s="53" t="s">
        <v>21</v>
      </c>
      <c r="AA10" s="113"/>
    </row>
    <row r="11" spans="1:27" s="52" customFormat="1" ht="11.4" outlineLevel="2">
      <c r="F11" s="20">
        <v>30</v>
      </c>
      <c r="G11" s="21" t="s">
        <v>8</v>
      </c>
      <c r="H11" s="53" t="s">
        <v>273</v>
      </c>
      <c r="I11" s="53"/>
      <c r="J11" s="54" t="s">
        <v>958</v>
      </c>
      <c r="K11" s="21" t="s">
        <v>20</v>
      </c>
      <c r="L11" s="55">
        <v>30.65</v>
      </c>
      <c r="M11" s="57">
        <v>0</v>
      </c>
      <c r="N11" s="55">
        <f t="shared" si="0"/>
        <v>30.65</v>
      </c>
      <c r="O11" s="24"/>
      <c r="P11" s="25">
        <f t="shared" si="1"/>
        <v>0</v>
      </c>
      <c r="Q11" s="56"/>
      <c r="R11" s="57">
        <f t="shared" si="2"/>
        <v>0</v>
      </c>
      <c r="S11" s="56"/>
      <c r="T11" s="57">
        <f t="shared" si="3"/>
        <v>0</v>
      </c>
      <c r="U11" s="25">
        <v>21</v>
      </c>
      <c r="V11" s="25">
        <f t="shared" si="4"/>
        <v>0</v>
      </c>
      <c r="W11" s="25">
        <f t="shared" si="5"/>
        <v>0</v>
      </c>
      <c r="X11" s="54"/>
      <c r="Y11" s="53" t="s">
        <v>88</v>
      </c>
      <c r="Z11" s="53" t="s">
        <v>21</v>
      </c>
      <c r="AA11" s="113"/>
    </row>
    <row r="12" spans="1:27" s="52" customFormat="1" ht="22.8" outlineLevel="2">
      <c r="F12" s="20">
        <v>31</v>
      </c>
      <c r="G12" s="21" t="s">
        <v>8</v>
      </c>
      <c r="H12" s="53" t="s">
        <v>274</v>
      </c>
      <c r="I12" s="53"/>
      <c r="J12" s="54" t="s">
        <v>1035</v>
      </c>
      <c r="K12" s="21" t="s">
        <v>20</v>
      </c>
      <c r="L12" s="55">
        <v>30.65</v>
      </c>
      <c r="M12" s="57">
        <v>0</v>
      </c>
      <c r="N12" s="55">
        <f t="shared" si="0"/>
        <v>30.65</v>
      </c>
      <c r="O12" s="24"/>
      <c r="P12" s="25">
        <f t="shared" si="1"/>
        <v>0</v>
      </c>
      <c r="Q12" s="56"/>
      <c r="R12" s="57">
        <f t="shared" si="2"/>
        <v>0</v>
      </c>
      <c r="S12" s="56"/>
      <c r="T12" s="57">
        <f t="shared" si="3"/>
        <v>0</v>
      </c>
      <c r="U12" s="25">
        <v>21</v>
      </c>
      <c r="V12" s="25">
        <f t="shared" si="4"/>
        <v>0</v>
      </c>
      <c r="W12" s="25">
        <f t="shared" si="5"/>
        <v>0</v>
      </c>
      <c r="X12" s="54"/>
      <c r="Y12" s="53" t="s">
        <v>88</v>
      </c>
      <c r="Z12" s="53" t="s">
        <v>21</v>
      </c>
      <c r="AA12" s="113"/>
    </row>
    <row r="13" spans="1:27" s="52" customFormat="1" ht="22.8" outlineLevel="2">
      <c r="F13" s="20">
        <v>69</v>
      </c>
      <c r="G13" s="21" t="s">
        <v>8</v>
      </c>
      <c r="H13" s="53" t="s">
        <v>272</v>
      </c>
      <c r="I13" s="53"/>
      <c r="J13" s="54" t="s">
        <v>1184</v>
      </c>
      <c r="K13" s="21" t="s">
        <v>20</v>
      </c>
      <c r="L13" s="55">
        <v>4.8499999999999996</v>
      </c>
      <c r="M13" s="57">
        <v>0</v>
      </c>
      <c r="N13" s="55">
        <f t="shared" si="0"/>
        <v>4.8499999999999996</v>
      </c>
      <c r="O13" s="24"/>
      <c r="P13" s="25">
        <f t="shared" si="1"/>
        <v>0</v>
      </c>
      <c r="Q13" s="56"/>
      <c r="R13" s="57">
        <f t="shared" si="2"/>
        <v>0</v>
      </c>
      <c r="S13" s="56"/>
      <c r="T13" s="57">
        <f t="shared" si="3"/>
        <v>0</v>
      </c>
      <c r="U13" s="25">
        <v>21</v>
      </c>
      <c r="V13" s="25">
        <f t="shared" si="4"/>
        <v>0</v>
      </c>
      <c r="W13" s="25">
        <f t="shared" si="5"/>
        <v>0</v>
      </c>
      <c r="X13" s="54"/>
      <c r="Y13" s="53" t="s">
        <v>88</v>
      </c>
      <c r="Z13" s="53" t="s">
        <v>21</v>
      </c>
      <c r="AA13" s="113"/>
    </row>
    <row r="14" spans="1:27" s="52" customFormat="1" ht="22.8" outlineLevel="2">
      <c r="F14" s="20">
        <v>706</v>
      </c>
      <c r="G14" s="21" t="s">
        <v>8</v>
      </c>
      <c r="H14" s="53" t="s">
        <v>276</v>
      </c>
      <c r="I14" s="53"/>
      <c r="J14" s="54" t="s">
        <v>1190</v>
      </c>
      <c r="K14" s="21" t="s">
        <v>20</v>
      </c>
      <c r="L14" s="55">
        <v>31.32</v>
      </c>
      <c r="M14" s="57">
        <v>0</v>
      </c>
      <c r="N14" s="55">
        <f t="shared" si="0"/>
        <v>31.32</v>
      </c>
      <c r="O14" s="24"/>
      <c r="P14" s="25">
        <f t="shared" si="1"/>
        <v>0</v>
      </c>
      <c r="Q14" s="56"/>
      <c r="R14" s="57">
        <f t="shared" si="2"/>
        <v>0</v>
      </c>
      <c r="S14" s="56"/>
      <c r="T14" s="57">
        <f t="shared" si="3"/>
        <v>0</v>
      </c>
      <c r="U14" s="25">
        <v>21</v>
      </c>
      <c r="V14" s="25">
        <f t="shared" si="4"/>
        <v>0</v>
      </c>
      <c r="W14" s="25">
        <f t="shared" si="5"/>
        <v>0</v>
      </c>
      <c r="X14" s="54"/>
      <c r="Y14" s="53" t="s">
        <v>88</v>
      </c>
      <c r="Z14" s="53" t="s">
        <v>21</v>
      </c>
      <c r="AA14" s="113"/>
    </row>
    <row r="15" spans="1:27" s="87" customFormat="1" ht="12.75" customHeight="1" outlineLevel="2">
      <c r="F15" s="88"/>
      <c r="G15" s="89"/>
      <c r="H15" s="89"/>
      <c r="I15" s="89"/>
      <c r="J15" s="90"/>
      <c r="K15" s="89"/>
      <c r="L15" s="91"/>
      <c r="M15" s="92"/>
      <c r="N15" s="91"/>
      <c r="O15" s="92"/>
      <c r="P15" s="93"/>
      <c r="Q15" s="94"/>
      <c r="R15" s="92"/>
      <c r="S15" s="92"/>
      <c r="T15" s="92"/>
      <c r="U15" s="95" t="s">
        <v>3</v>
      </c>
      <c r="V15" s="92"/>
      <c r="W15" s="92"/>
      <c r="X15" s="92"/>
      <c r="Y15" s="89"/>
      <c r="Z15" s="89"/>
    </row>
    <row r="16" spans="1:27" s="43" customFormat="1" ht="16.5" customHeight="1" outlineLevel="1">
      <c r="F16" s="44"/>
      <c r="G16" s="6"/>
      <c r="H16" s="45"/>
      <c r="I16" s="45"/>
      <c r="J16" s="45" t="s">
        <v>650</v>
      </c>
      <c r="K16" s="6"/>
      <c r="L16" s="46"/>
      <c r="M16" s="47"/>
      <c r="N16" s="46"/>
      <c r="O16" s="47"/>
      <c r="P16" s="48">
        <f>SUBTOTAL(9,P17:P26)</f>
        <v>0</v>
      </c>
      <c r="Q16" s="49"/>
      <c r="R16" s="50">
        <f>SUBTOTAL(9,R17:R26)</f>
        <v>10.7806</v>
      </c>
      <c r="S16" s="47"/>
      <c r="T16" s="50">
        <f>SUBTOTAL(9,T17:T26)</f>
        <v>0</v>
      </c>
      <c r="U16" s="86" t="s">
        <v>3</v>
      </c>
      <c r="V16" s="48">
        <f>SUBTOTAL(9,V17:V26)</f>
        <v>0</v>
      </c>
      <c r="W16" s="48">
        <f>SUBTOTAL(9,W17:W26)</f>
        <v>0</v>
      </c>
      <c r="X16" s="51"/>
      <c r="Y16" s="29"/>
      <c r="Z16" s="29"/>
    </row>
    <row r="17" spans="6:27" s="52" customFormat="1" ht="22.8" outlineLevel="2">
      <c r="F17" s="20">
        <v>78</v>
      </c>
      <c r="G17" s="21" t="s">
        <v>8</v>
      </c>
      <c r="H17" s="53" t="s">
        <v>331</v>
      </c>
      <c r="I17" s="53"/>
      <c r="J17" s="54" t="s">
        <v>1144</v>
      </c>
      <c r="K17" s="21" t="s">
        <v>19</v>
      </c>
      <c r="L17" s="55">
        <v>10.28</v>
      </c>
      <c r="M17" s="57">
        <v>0</v>
      </c>
      <c r="N17" s="55">
        <f t="shared" ref="N17:N25" si="6">L17*(1+M17/100)</f>
        <v>10.28</v>
      </c>
      <c r="O17" s="24"/>
      <c r="P17" s="25">
        <f t="shared" ref="P17:P25" si="7">N17*O17</f>
        <v>0</v>
      </c>
      <c r="Q17" s="56">
        <v>0.34</v>
      </c>
      <c r="R17" s="57">
        <f t="shared" ref="R17:R25" si="8">N17*Q17</f>
        <v>3.4952000000000001</v>
      </c>
      <c r="S17" s="56"/>
      <c r="T17" s="57">
        <f t="shared" ref="T17:T25" si="9">N17*S17</f>
        <v>0</v>
      </c>
      <c r="U17" s="25">
        <v>21</v>
      </c>
      <c r="V17" s="25">
        <f t="shared" ref="V17:V25" si="10">P17*(U17/100)</f>
        <v>0</v>
      </c>
      <c r="W17" s="25">
        <f t="shared" ref="W17:W25" si="11">P17+V17</f>
        <v>0</v>
      </c>
      <c r="X17" s="54"/>
      <c r="Y17" s="53" t="s">
        <v>88</v>
      </c>
      <c r="Z17" s="53" t="s">
        <v>22</v>
      </c>
      <c r="AA17" s="113"/>
    </row>
    <row r="18" spans="6:27" s="52" customFormat="1" ht="22.8" outlineLevel="2">
      <c r="F18" s="20">
        <v>81</v>
      </c>
      <c r="G18" s="21" t="s">
        <v>8</v>
      </c>
      <c r="H18" s="53" t="s">
        <v>333</v>
      </c>
      <c r="I18" s="53"/>
      <c r="J18" s="54" t="s">
        <v>1172</v>
      </c>
      <c r="K18" s="21" t="s">
        <v>77</v>
      </c>
      <c r="L18" s="55">
        <v>6</v>
      </c>
      <c r="M18" s="57">
        <v>0</v>
      </c>
      <c r="N18" s="55">
        <f t="shared" si="6"/>
        <v>6</v>
      </c>
      <c r="O18" s="24"/>
      <c r="P18" s="25">
        <f t="shared" si="7"/>
        <v>0</v>
      </c>
      <c r="Q18" s="56">
        <v>0.03</v>
      </c>
      <c r="R18" s="57">
        <f t="shared" si="8"/>
        <v>0.18</v>
      </c>
      <c r="S18" s="56"/>
      <c r="T18" s="57">
        <f t="shared" si="9"/>
        <v>0</v>
      </c>
      <c r="U18" s="25">
        <v>21</v>
      </c>
      <c r="V18" s="25">
        <f t="shared" si="10"/>
        <v>0</v>
      </c>
      <c r="W18" s="25">
        <f t="shared" si="11"/>
        <v>0</v>
      </c>
      <c r="X18" s="54"/>
      <c r="Y18" s="53" t="s">
        <v>88</v>
      </c>
      <c r="Z18" s="53" t="s">
        <v>22</v>
      </c>
      <c r="AA18" s="113"/>
    </row>
    <row r="19" spans="6:27" s="52" customFormat="1" ht="11.4" outlineLevel="2">
      <c r="F19" s="20">
        <v>82</v>
      </c>
      <c r="G19" s="21" t="s">
        <v>8</v>
      </c>
      <c r="H19" s="53" t="s">
        <v>334</v>
      </c>
      <c r="I19" s="53"/>
      <c r="J19" s="54" t="s">
        <v>814</v>
      </c>
      <c r="K19" s="21" t="s">
        <v>77</v>
      </c>
      <c r="L19" s="55">
        <v>3</v>
      </c>
      <c r="M19" s="57">
        <v>0</v>
      </c>
      <c r="N19" s="55">
        <f t="shared" si="6"/>
        <v>3</v>
      </c>
      <c r="O19" s="24"/>
      <c r="P19" s="25">
        <f t="shared" si="7"/>
        <v>0</v>
      </c>
      <c r="Q19" s="56">
        <v>0.02</v>
      </c>
      <c r="R19" s="57">
        <f t="shared" si="8"/>
        <v>0.06</v>
      </c>
      <c r="S19" s="56"/>
      <c r="T19" s="57">
        <f t="shared" si="9"/>
        <v>0</v>
      </c>
      <c r="U19" s="25">
        <v>21</v>
      </c>
      <c r="V19" s="25">
        <f t="shared" si="10"/>
        <v>0</v>
      </c>
      <c r="W19" s="25">
        <f t="shared" si="11"/>
        <v>0</v>
      </c>
      <c r="X19" s="54"/>
      <c r="Y19" s="53" t="s">
        <v>88</v>
      </c>
      <c r="Z19" s="53" t="s">
        <v>22</v>
      </c>
      <c r="AA19" s="113"/>
    </row>
    <row r="20" spans="6:27" s="52" customFormat="1" ht="11.4" outlineLevel="2">
      <c r="F20" s="20">
        <v>83</v>
      </c>
      <c r="G20" s="21" t="s">
        <v>8</v>
      </c>
      <c r="H20" s="53" t="s">
        <v>335</v>
      </c>
      <c r="I20" s="53"/>
      <c r="J20" s="54" t="s">
        <v>815</v>
      </c>
      <c r="K20" s="21" t="s">
        <v>77</v>
      </c>
      <c r="L20" s="55">
        <v>3</v>
      </c>
      <c r="M20" s="57">
        <v>0</v>
      </c>
      <c r="N20" s="55">
        <f t="shared" si="6"/>
        <v>3</v>
      </c>
      <c r="O20" s="24"/>
      <c r="P20" s="25">
        <f t="shared" si="7"/>
        <v>0</v>
      </c>
      <c r="Q20" s="56">
        <v>0.03</v>
      </c>
      <c r="R20" s="57">
        <f t="shared" si="8"/>
        <v>0.09</v>
      </c>
      <c r="S20" s="56"/>
      <c r="T20" s="57">
        <f t="shared" si="9"/>
        <v>0</v>
      </c>
      <c r="U20" s="25">
        <v>21</v>
      </c>
      <c r="V20" s="25">
        <f t="shared" si="10"/>
        <v>0</v>
      </c>
      <c r="W20" s="25">
        <f t="shared" si="11"/>
        <v>0</v>
      </c>
      <c r="X20" s="54"/>
      <c r="Y20" s="53" t="s">
        <v>88</v>
      </c>
      <c r="Z20" s="53" t="s">
        <v>22</v>
      </c>
      <c r="AA20" s="113"/>
    </row>
    <row r="21" spans="6:27" s="52" customFormat="1" ht="11.4" outlineLevel="2">
      <c r="F21" s="20">
        <v>84</v>
      </c>
      <c r="G21" s="21" t="s">
        <v>8</v>
      </c>
      <c r="H21" s="53" t="s">
        <v>336</v>
      </c>
      <c r="I21" s="53"/>
      <c r="J21" s="54" t="s">
        <v>816</v>
      </c>
      <c r="K21" s="21" t="s">
        <v>77</v>
      </c>
      <c r="L21" s="55">
        <v>4</v>
      </c>
      <c r="M21" s="57">
        <v>0</v>
      </c>
      <c r="N21" s="55">
        <f t="shared" si="6"/>
        <v>4</v>
      </c>
      <c r="O21" s="24"/>
      <c r="P21" s="25">
        <f t="shared" si="7"/>
        <v>0</v>
      </c>
      <c r="Q21" s="56">
        <v>7.0000000000000007E-2</v>
      </c>
      <c r="R21" s="57">
        <f t="shared" si="8"/>
        <v>0.28000000000000003</v>
      </c>
      <c r="S21" s="56"/>
      <c r="T21" s="57">
        <f t="shared" si="9"/>
        <v>0</v>
      </c>
      <c r="U21" s="25">
        <v>21</v>
      </c>
      <c r="V21" s="25">
        <f t="shared" si="10"/>
        <v>0</v>
      </c>
      <c r="W21" s="25">
        <f t="shared" si="11"/>
        <v>0</v>
      </c>
      <c r="X21" s="54"/>
      <c r="Y21" s="53" t="s">
        <v>88</v>
      </c>
      <c r="Z21" s="53" t="s">
        <v>22</v>
      </c>
      <c r="AA21" s="113"/>
    </row>
    <row r="22" spans="6:27" s="52" customFormat="1" ht="11.4" outlineLevel="2">
      <c r="F22" s="20">
        <v>85</v>
      </c>
      <c r="G22" s="21" t="s">
        <v>2</v>
      </c>
      <c r="H22" s="53" t="s">
        <v>63</v>
      </c>
      <c r="I22" s="53"/>
      <c r="J22" s="54" t="s">
        <v>633</v>
      </c>
      <c r="K22" s="21" t="s">
        <v>77</v>
      </c>
      <c r="L22" s="55">
        <v>6</v>
      </c>
      <c r="M22" s="57">
        <v>0</v>
      </c>
      <c r="N22" s="55">
        <f t="shared" si="6"/>
        <v>6</v>
      </c>
      <c r="O22" s="24"/>
      <c r="P22" s="25">
        <f t="shared" si="7"/>
        <v>0</v>
      </c>
      <c r="Q22" s="56"/>
      <c r="R22" s="57">
        <f t="shared" si="8"/>
        <v>0</v>
      </c>
      <c r="S22" s="56"/>
      <c r="T22" s="57">
        <f t="shared" si="9"/>
        <v>0</v>
      </c>
      <c r="U22" s="25">
        <v>21</v>
      </c>
      <c r="V22" s="25">
        <f t="shared" si="10"/>
        <v>0</v>
      </c>
      <c r="W22" s="25">
        <f t="shared" si="11"/>
        <v>0</v>
      </c>
      <c r="X22" s="54"/>
      <c r="Y22" s="53" t="s">
        <v>88</v>
      </c>
      <c r="Z22" s="53" t="s">
        <v>22</v>
      </c>
      <c r="AA22" s="113"/>
    </row>
    <row r="23" spans="6:27" s="52" customFormat="1" ht="22.8" outlineLevel="2">
      <c r="F23" s="20">
        <v>333</v>
      </c>
      <c r="G23" s="21" t="s">
        <v>8</v>
      </c>
      <c r="H23" s="53" t="s">
        <v>339</v>
      </c>
      <c r="I23" s="53"/>
      <c r="J23" s="54" t="s">
        <v>1118</v>
      </c>
      <c r="K23" s="21" t="s">
        <v>19</v>
      </c>
      <c r="L23" s="55">
        <v>83.1</v>
      </c>
      <c r="M23" s="57">
        <v>0</v>
      </c>
      <c r="N23" s="55">
        <f t="shared" si="6"/>
        <v>83.1</v>
      </c>
      <c r="O23" s="24"/>
      <c r="P23" s="25">
        <f t="shared" si="7"/>
        <v>0</v>
      </c>
      <c r="Q23" s="56">
        <v>0.04</v>
      </c>
      <c r="R23" s="57">
        <f t="shared" si="8"/>
        <v>3.3239999999999998</v>
      </c>
      <c r="S23" s="56"/>
      <c r="T23" s="57">
        <f t="shared" si="9"/>
        <v>0</v>
      </c>
      <c r="U23" s="25">
        <v>21</v>
      </c>
      <c r="V23" s="25">
        <f t="shared" si="10"/>
        <v>0</v>
      </c>
      <c r="W23" s="25">
        <f t="shared" si="11"/>
        <v>0</v>
      </c>
      <c r="X23" s="54"/>
      <c r="Y23" s="53" t="s">
        <v>88</v>
      </c>
      <c r="Z23" s="53" t="s">
        <v>22</v>
      </c>
      <c r="AA23" s="113"/>
    </row>
    <row r="24" spans="6:27" s="52" customFormat="1" ht="22.8" outlineLevel="2">
      <c r="F24" s="20">
        <v>335</v>
      </c>
      <c r="G24" s="21" t="s">
        <v>8</v>
      </c>
      <c r="H24" s="53" t="s">
        <v>338</v>
      </c>
      <c r="I24" s="53"/>
      <c r="J24" s="54" t="s">
        <v>1176</v>
      </c>
      <c r="K24" s="21" t="s">
        <v>19</v>
      </c>
      <c r="L24" s="55">
        <v>7.5</v>
      </c>
      <c r="M24" s="57">
        <v>0</v>
      </c>
      <c r="N24" s="55">
        <f t="shared" si="6"/>
        <v>7.5</v>
      </c>
      <c r="O24" s="24"/>
      <c r="P24" s="25">
        <f t="shared" si="7"/>
        <v>0</v>
      </c>
      <c r="Q24" s="56">
        <v>0.06</v>
      </c>
      <c r="R24" s="57">
        <f t="shared" si="8"/>
        <v>0.44999999999999996</v>
      </c>
      <c r="S24" s="56"/>
      <c r="T24" s="57">
        <f t="shared" si="9"/>
        <v>0</v>
      </c>
      <c r="U24" s="25">
        <v>21</v>
      </c>
      <c r="V24" s="25">
        <f t="shared" si="10"/>
        <v>0</v>
      </c>
      <c r="W24" s="25">
        <f t="shared" si="11"/>
        <v>0</v>
      </c>
      <c r="X24" s="54"/>
      <c r="Y24" s="53" t="s">
        <v>88</v>
      </c>
      <c r="Z24" s="53" t="s">
        <v>22</v>
      </c>
      <c r="AA24" s="113"/>
    </row>
    <row r="25" spans="6:27" s="52" customFormat="1" ht="22.8" outlineLevel="2">
      <c r="F25" s="20">
        <v>707</v>
      </c>
      <c r="G25" s="21" t="s">
        <v>8</v>
      </c>
      <c r="H25" s="53" t="s">
        <v>332</v>
      </c>
      <c r="I25" s="53"/>
      <c r="J25" s="54" t="s">
        <v>1180</v>
      </c>
      <c r="K25" s="21" t="s">
        <v>20</v>
      </c>
      <c r="L25" s="55">
        <v>1.63</v>
      </c>
      <c r="M25" s="57">
        <v>0</v>
      </c>
      <c r="N25" s="55">
        <f t="shared" si="6"/>
        <v>1.63</v>
      </c>
      <c r="O25" s="24"/>
      <c r="P25" s="25">
        <f t="shared" si="7"/>
        <v>0</v>
      </c>
      <c r="Q25" s="56">
        <v>1.78</v>
      </c>
      <c r="R25" s="57">
        <f t="shared" si="8"/>
        <v>2.9013999999999998</v>
      </c>
      <c r="S25" s="56"/>
      <c r="T25" s="57">
        <f t="shared" si="9"/>
        <v>0</v>
      </c>
      <c r="U25" s="25">
        <v>21</v>
      </c>
      <c r="V25" s="25">
        <f t="shared" si="10"/>
        <v>0</v>
      </c>
      <c r="W25" s="25">
        <f t="shared" si="11"/>
        <v>0</v>
      </c>
      <c r="X25" s="54"/>
      <c r="Y25" s="53" t="s">
        <v>88</v>
      </c>
      <c r="Z25" s="53" t="s">
        <v>22</v>
      </c>
      <c r="AA25" s="113"/>
    </row>
    <row r="26" spans="6:27" s="87" customFormat="1" ht="12.75" customHeight="1" outlineLevel="2">
      <c r="F26" s="88"/>
      <c r="G26" s="89"/>
      <c r="H26" s="89"/>
      <c r="I26" s="89"/>
      <c r="J26" s="90"/>
      <c r="K26" s="89"/>
      <c r="L26" s="91"/>
      <c r="M26" s="92"/>
      <c r="N26" s="91"/>
      <c r="O26" s="92"/>
      <c r="P26" s="93"/>
      <c r="Q26" s="94"/>
      <c r="R26" s="92"/>
      <c r="S26" s="92"/>
      <c r="T26" s="92"/>
      <c r="U26" s="95" t="s">
        <v>3</v>
      </c>
      <c r="V26" s="92"/>
      <c r="W26" s="92"/>
      <c r="X26" s="92"/>
      <c r="Y26" s="89"/>
      <c r="Z26" s="89"/>
    </row>
    <row r="27" spans="6:27" s="43" customFormat="1" ht="16.5" customHeight="1" outlineLevel="1">
      <c r="F27" s="44"/>
      <c r="G27" s="6"/>
      <c r="H27" s="45"/>
      <c r="I27" s="45"/>
      <c r="J27" s="45" t="s">
        <v>618</v>
      </c>
      <c r="K27" s="6"/>
      <c r="L27" s="46"/>
      <c r="M27" s="47"/>
      <c r="N27" s="46"/>
      <c r="O27" s="47"/>
      <c r="P27" s="48">
        <f>SUBTOTAL(9,P28:P36)</f>
        <v>0</v>
      </c>
      <c r="Q27" s="49"/>
      <c r="R27" s="50">
        <f>SUBTOTAL(9,R28:R36)</f>
        <v>83.51639999999999</v>
      </c>
      <c r="S27" s="47"/>
      <c r="T27" s="50">
        <f>SUBTOTAL(9,T28:T36)</f>
        <v>0</v>
      </c>
      <c r="U27" s="86" t="s">
        <v>3</v>
      </c>
      <c r="V27" s="48">
        <f>SUBTOTAL(9,V28:V36)</f>
        <v>0</v>
      </c>
      <c r="W27" s="48">
        <f>SUBTOTAL(9,W28:W36)</f>
        <v>0</v>
      </c>
      <c r="X27" s="51"/>
      <c r="Y27" s="29"/>
      <c r="Z27" s="29"/>
    </row>
    <row r="28" spans="6:27" s="52" customFormat="1" ht="22.8" outlineLevel="2">
      <c r="F28" s="20">
        <v>36</v>
      </c>
      <c r="G28" s="21" t="s">
        <v>8</v>
      </c>
      <c r="H28" s="53" t="s">
        <v>349</v>
      </c>
      <c r="I28" s="53"/>
      <c r="J28" s="54" t="s">
        <v>1043</v>
      </c>
      <c r="K28" s="21" t="s">
        <v>19</v>
      </c>
      <c r="L28" s="55">
        <v>36</v>
      </c>
      <c r="M28" s="57">
        <v>0</v>
      </c>
      <c r="N28" s="55">
        <f t="shared" ref="N28:N35" si="12">L28*(1+M28/100)</f>
        <v>36</v>
      </c>
      <c r="O28" s="24"/>
      <c r="P28" s="25">
        <f t="shared" ref="P28:P35" si="13">N28*O28</f>
        <v>0</v>
      </c>
      <c r="Q28" s="56">
        <v>0.1</v>
      </c>
      <c r="R28" s="57">
        <f t="shared" ref="R28:R35" si="14">N28*Q28</f>
        <v>3.6</v>
      </c>
      <c r="S28" s="56"/>
      <c r="T28" s="57">
        <f t="shared" ref="T28:T35" si="15">N28*S28</f>
        <v>0</v>
      </c>
      <c r="U28" s="25">
        <v>21</v>
      </c>
      <c r="V28" s="25">
        <f t="shared" ref="V28:V35" si="16">P28*(U28/100)</f>
        <v>0</v>
      </c>
      <c r="W28" s="25">
        <f t="shared" ref="W28:W35" si="17">P28+V28</f>
        <v>0</v>
      </c>
      <c r="X28" s="54"/>
      <c r="Y28" s="53" t="s">
        <v>88</v>
      </c>
      <c r="Z28" s="53" t="s">
        <v>23</v>
      </c>
      <c r="AA28" s="113"/>
    </row>
    <row r="29" spans="6:27" s="52" customFormat="1" ht="22.8" outlineLevel="2">
      <c r="F29" s="20">
        <v>37</v>
      </c>
      <c r="G29" s="21" t="s">
        <v>8</v>
      </c>
      <c r="H29" s="53" t="s">
        <v>351</v>
      </c>
      <c r="I29" s="53"/>
      <c r="J29" s="54" t="s">
        <v>1127</v>
      </c>
      <c r="K29" s="21" t="s">
        <v>19</v>
      </c>
      <c r="L29" s="55">
        <v>22</v>
      </c>
      <c r="M29" s="57">
        <v>0</v>
      </c>
      <c r="N29" s="55">
        <f t="shared" si="12"/>
        <v>22</v>
      </c>
      <c r="O29" s="24"/>
      <c r="P29" s="25">
        <f t="shared" si="13"/>
        <v>0</v>
      </c>
      <c r="Q29" s="56">
        <v>0.38</v>
      </c>
      <c r="R29" s="57">
        <f t="shared" si="14"/>
        <v>8.36</v>
      </c>
      <c r="S29" s="56"/>
      <c r="T29" s="57">
        <f t="shared" si="15"/>
        <v>0</v>
      </c>
      <c r="U29" s="25">
        <v>21</v>
      </c>
      <c r="V29" s="25">
        <f t="shared" si="16"/>
        <v>0</v>
      </c>
      <c r="W29" s="25">
        <f t="shared" si="17"/>
        <v>0</v>
      </c>
      <c r="X29" s="54"/>
      <c r="Y29" s="53" t="s">
        <v>88</v>
      </c>
      <c r="Z29" s="53" t="s">
        <v>23</v>
      </c>
      <c r="AA29" s="113"/>
    </row>
    <row r="30" spans="6:27" s="52" customFormat="1" ht="11.4" outlineLevel="2">
      <c r="F30" s="20">
        <v>39</v>
      </c>
      <c r="G30" s="21" t="s">
        <v>8</v>
      </c>
      <c r="H30" s="53" t="s">
        <v>352</v>
      </c>
      <c r="I30" s="53"/>
      <c r="J30" s="54" t="s">
        <v>979</v>
      </c>
      <c r="K30" s="21" t="s">
        <v>19</v>
      </c>
      <c r="L30" s="55">
        <v>36</v>
      </c>
      <c r="M30" s="57">
        <v>0</v>
      </c>
      <c r="N30" s="55">
        <f t="shared" si="12"/>
        <v>36</v>
      </c>
      <c r="O30" s="24"/>
      <c r="P30" s="25">
        <f t="shared" si="13"/>
        <v>0</v>
      </c>
      <c r="Q30" s="56">
        <v>0.37</v>
      </c>
      <c r="R30" s="57">
        <f t="shared" si="14"/>
        <v>13.32</v>
      </c>
      <c r="S30" s="56"/>
      <c r="T30" s="57">
        <f t="shared" si="15"/>
        <v>0</v>
      </c>
      <c r="U30" s="25">
        <v>21</v>
      </c>
      <c r="V30" s="25">
        <f t="shared" si="16"/>
        <v>0</v>
      </c>
      <c r="W30" s="25">
        <f t="shared" si="17"/>
        <v>0</v>
      </c>
      <c r="X30" s="54"/>
      <c r="Y30" s="53" t="s">
        <v>88</v>
      </c>
      <c r="Z30" s="53" t="s">
        <v>23</v>
      </c>
      <c r="AA30" s="113"/>
    </row>
    <row r="31" spans="6:27" s="52" customFormat="1" ht="22.8" outlineLevel="2">
      <c r="F31" s="20">
        <v>40</v>
      </c>
      <c r="G31" s="21" t="s">
        <v>8</v>
      </c>
      <c r="H31" s="53" t="s">
        <v>326</v>
      </c>
      <c r="I31" s="53"/>
      <c r="J31" s="54" t="s">
        <v>1183</v>
      </c>
      <c r="K31" s="21" t="s">
        <v>20</v>
      </c>
      <c r="L31" s="55">
        <v>26.28</v>
      </c>
      <c r="M31" s="57">
        <v>0</v>
      </c>
      <c r="N31" s="55">
        <f t="shared" si="12"/>
        <v>26.28</v>
      </c>
      <c r="O31" s="24"/>
      <c r="P31" s="25">
        <f t="shared" si="13"/>
        <v>0</v>
      </c>
      <c r="Q31" s="56">
        <v>1.63</v>
      </c>
      <c r="R31" s="57">
        <f t="shared" si="14"/>
        <v>42.836399999999998</v>
      </c>
      <c r="S31" s="56"/>
      <c r="T31" s="57">
        <f t="shared" si="15"/>
        <v>0</v>
      </c>
      <c r="U31" s="25">
        <v>21</v>
      </c>
      <c r="V31" s="25">
        <f t="shared" si="16"/>
        <v>0</v>
      </c>
      <c r="W31" s="25">
        <f t="shared" si="17"/>
        <v>0</v>
      </c>
      <c r="X31" s="54"/>
      <c r="Y31" s="53" t="s">
        <v>88</v>
      </c>
      <c r="Z31" s="53" t="s">
        <v>23</v>
      </c>
      <c r="AA31" s="113"/>
    </row>
    <row r="32" spans="6:27" s="52" customFormat="1" ht="22.8" outlineLevel="2">
      <c r="F32" s="20">
        <v>41</v>
      </c>
      <c r="G32" s="21" t="s">
        <v>8</v>
      </c>
      <c r="H32" s="53" t="s">
        <v>353</v>
      </c>
      <c r="I32" s="53"/>
      <c r="J32" s="54" t="s">
        <v>1011</v>
      </c>
      <c r="K32" s="21" t="s">
        <v>19</v>
      </c>
      <c r="L32" s="55">
        <v>36</v>
      </c>
      <c r="M32" s="57">
        <v>0</v>
      </c>
      <c r="N32" s="55">
        <f t="shared" si="12"/>
        <v>36</v>
      </c>
      <c r="O32" s="24"/>
      <c r="P32" s="25">
        <f t="shared" si="13"/>
        <v>0</v>
      </c>
      <c r="Q32" s="56">
        <v>0.08</v>
      </c>
      <c r="R32" s="57">
        <f t="shared" si="14"/>
        <v>2.88</v>
      </c>
      <c r="S32" s="56"/>
      <c r="T32" s="57">
        <f t="shared" si="15"/>
        <v>0</v>
      </c>
      <c r="U32" s="25">
        <v>21</v>
      </c>
      <c r="V32" s="25">
        <f t="shared" si="16"/>
        <v>0</v>
      </c>
      <c r="W32" s="25">
        <f t="shared" si="17"/>
        <v>0</v>
      </c>
      <c r="X32" s="54"/>
      <c r="Y32" s="53" t="s">
        <v>88</v>
      </c>
      <c r="Z32" s="53" t="s">
        <v>23</v>
      </c>
      <c r="AA32" s="113"/>
    </row>
    <row r="33" spans="6:27" s="52" customFormat="1" ht="11.4" outlineLevel="2">
      <c r="F33" s="20">
        <v>42</v>
      </c>
      <c r="G33" s="21" t="s">
        <v>2</v>
      </c>
      <c r="H33" s="53" t="s">
        <v>253</v>
      </c>
      <c r="I33" s="53"/>
      <c r="J33" s="54" t="s">
        <v>753</v>
      </c>
      <c r="K33" s="21" t="s">
        <v>77</v>
      </c>
      <c r="L33" s="55">
        <v>32</v>
      </c>
      <c r="M33" s="57">
        <v>0</v>
      </c>
      <c r="N33" s="55">
        <f t="shared" si="12"/>
        <v>32</v>
      </c>
      <c r="O33" s="24"/>
      <c r="P33" s="25">
        <f t="shared" si="13"/>
        <v>0</v>
      </c>
      <c r="Q33" s="56">
        <v>5.8000000000000003E-2</v>
      </c>
      <c r="R33" s="57">
        <f t="shared" si="14"/>
        <v>1.8560000000000001</v>
      </c>
      <c r="S33" s="56"/>
      <c r="T33" s="57">
        <f t="shared" si="15"/>
        <v>0</v>
      </c>
      <c r="U33" s="25">
        <v>21</v>
      </c>
      <c r="V33" s="25">
        <f t="shared" si="16"/>
        <v>0</v>
      </c>
      <c r="W33" s="25">
        <f t="shared" si="17"/>
        <v>0</v>
      </c>
      <c r="X33" s="54"/>
      <c r="Y33" s="53" t="s">
        <v>88</v>
      </c>
      <c r="Z33" s="53" t="s">
        <v>23</v>
      </c>
      <c r="AA33" s="113"/>
    </row>
    <row r="34" spans="6:27" s="52" customFormat="1" ht="11.4" outlineLevel="2">
      <c r="F34" s="20">
        <v>43</v>
      </c>
      <c r="G34" s="21" t="s">
        <v>2</v>
      </c>
      <c r="H34" s="53" t="s">
        <v>254</v>
      </c>
      <c r="I34" s="53"/>
      <c r="J34" s="54" t="s">
        <v>842</v>
      </c>
      <c r="K34" s="21" t="s">
        <v>19</v>
      </c>
      <c r="L34" s="55">
        <v>36</v>
      </c>
      <c r="M34" s="57">
        <v>10</v>
      </c>
      <c r="N34" s="55">
        <f t="shared" si="12"/>
        <v>39.6</v>
      </c>
      <c r="O34" s="24"/>
      <c r="P34" s="25">
        <f t="shared" si="13"/>
        <v>0</v>
      </c>
      <c r="Q34" s="56">
        <v>0.14000000000000001</v>
      </c>
      <c r="R34" s="57">
        <f t="shared" si="14"/>
        <v>5.5440000000000005</v>
      </c>
      <c r="S34" s="56"/>
      <c r="T34" s="57">
        <f t="shared" si="15"/>
        <v>0</v>
      </c>
      <c r="U34" s="25">
        <v>21</v>
      </c>
      <c r="V34" s="25">
        <f t="shared" si="16"/>
        <v>0</v>
      </c>
      <c r="W34" s="25">
        <f t="shared" si="17"/>
        <v>0</v>
      </c>
      <c r="X34" s="54"/>
      <c r="Y34" s="53" t="s">
        <v>88</v>
      </c>
      <c r="Z34" s="53" t="s">
        <v>23</v>
      </c>
      <c r="AA34" s="113"/>
    </row>
    <row r="35" spans="6:27" s="52" customFormat="1" ht="22.8" outlineLevel="2">
      <c r="F35" s="20">
        <v>44</v>
      </c>
      <c r="G35" s="21" t="s">
        <v>8</v>
      </c>
      <c r="H35" s="53" t="s">
        <v>531</v>
      </c>
      <c r="I35" s="53"/>
      <c r="J35" s="54" t="s">
        <v>1129</v>
      </c>
      <c r="K35" s="21" t="s">
        <v>4</v>
      </c>
      <c r="L35" s="55">
        <v>32</v>
      </c>
      <c r="M35" s="57">
        <v>0</v>
      </c>
      <c r="N35" s="55">
        <f t="shared" si="12"/>
        <v>32</v>
      </c>
      <c r="O35" s="24"/>
      <c r="P35" s="25">
        <f t="shared" si="13"/>
        <v>0</v>
      </c>
      <c r="Q35" s="56">
        <v>0.16</v>
      </c>
      <c r="R35" s="57">
        <f t="shared" si="14"/>
        <v>5.12</v>
      </c>
      <c r="S35" s="56"/>
      <c r="T35" s="57">
        <f t="shared" si="15"/>
        <v>0</v>
      </c>
      <c r="U35" s="25">
        <v>21</v>
      </c>
      <c r="V35" s="25">
        <f t="shared" si="16"/>
        <v>0</v>
      </c>
      <c r="W35" s="25">
        <f t="shared" si="17"/>
        <v>0</v>
      </c>
      <c r="X35" s="54"/>
      <c r="Y35" s="53" t="s">
        <v>88</v>
      </c>
      <c r="Z35" s="53" t="s">
        <v>23</v>
      </c>
      <c r="AA35" s="113"/>
    </row>
    <row r="36" spans="6:27" s="87" customFormat="1" ht="12.75" customHeight="1" outlineLevel="2">
      <c r="F36" s="88"/>
      <c r="G36" s="89"/>
      <c r="H36" s="89"/>
      <c r="I36" s="89"/>
      <c r="J36" s="90"/>
      <c r="K36" s="89"/>
      <c r="L36" s="91"/>
      <c r="M36" s="92"/>
      <c r="N36" s="91"/>
      <c r="O36" s="92"/>
      <c r="P36" s="93"/>
      <c r="Q36" s="94"/>
      <c r="R36" s="92"/>
      <c r="S36" s="92"/>
      <c r="T36" s="92"/>
      <c r="U36" s="95" t="s">
        <v>3</v>
      </c>
      <c r="V36" s="92"/>
      <c r="W36" s="92"/>
      <c r="X36" s="92"/>
      <c r="Y36" s="89"/>
      <c r="Z36" s="89"/>
    </row>
    <row r="37" spans="6:27" s="43" customFormat="1" ht="16.5" customHeight="1" outlineLevel="1">
      <c r="F37" s="44"/>
      <c r="G37" s="6"/>
      <c r="H37" s="45"/>
      <c r="I37" s="45"/>
      <c r="J37" s="45" t="s">
        <v>638</v>
      </c>
      <c r="K37" s="6"/>
      <c r="L37" s="46"/>
      <c r="M37" s="47"/>
      <c r="N37" s="46"/>
      <c r="O37" s="47"/>
      <c r="P37" s="48">
        <f>SUBTOTAL(9,P38:P74)</f>
        <v>0</v>
      </c>
      <c r="Q37" s="49"/>
      <c r="R37" s="50">
        <f>SUBTOTAL(9,R38:R74)</f>
        <v>30.911670599999997</v>
      </c>
      <c r="S37" s="47"/>
      <c r="T37" s="50">
        <f>SUBTOTAL(9,T38:T74)</f>
        <v>0</v>
      </c>
      <c r="U37" s="86" t="s">
        <v>3</v>
      </c>
      <c r="V37" s="48">
        <f>SUBTOTAL(9,V38:V74)</f>
        <v>0</v>
      </c>
      <c r="W37" s="48">
        <f>SUBTOTAL(9,W38:W74)</f>
        <v>0</v>
      </c>
      <c r="X37" s="51"/>
      <c r="Y37" s="29"/>
      <c r="Z37" s="29"/>
    </row>
    <row r="38" spans="6:27" s="52" customFormat="1" ht="22.8" outlineLevel="2">
      <c r="F38" s="20">
        <v>34</v>
      </c>
      <c r="G38" s="21" t="s">
        <v>8</v>
      </c>
      <c r="H38" s="53" t="s">
        <v>365</v>
      </c>
      <c r="I38" s="53"/>
      <c r="J38" s="54" t="s">
        <v>1149</v>
      </c>
      <c r="K38" s="21" t="s">
        <v>19</v>
      </c>
      <c r="L38" s="55">
        <v>39.35</v>
      </c>
      <c r="M38" s="57">
        <v>0</v>
      </c>
      <c r="N38" s="55">
        <f t="shared" ref="N38:N73" si="18">L38*(1+M38/100)</f>
        <v>39.35</v>
      </c>
      <c r="O38" s="24"/>
      <c r="P38" s="25">
        <f t="shared" ref="P38:P73" si="19">N38*O38</f>
        <v>0</v>
      </c>
      <c r="Q38" s="56">
        <v>4.8900000000000002E-3</v>
      </c>
      <c r="R38" s="57">
        <f t="shared" ref="R38:R73" si="20">N38*Q38</f>
        <v>0.19242150000000002</v>
      </c>
      <c r="S38" s="56"/>
      <c r="T38" s="57">
        <f t="shared" ref="T38:T73" si="21">N38*S38</f>
        <v>0</v>
      </c>
      <c r="U38" s="25">
        <v>21</v>
      </c>
      <c r="V38" s="25">
        <f t="shared" ref="V38:V73" si="22">P38*(U38/100)</f>
        <v>0</v>
      </c>
      <c r="W38" s="25">
        <f t="shared" ref="W38:W73" si="23">P38+V38</f>
        <v>0</v>
      </c>
      <c r="X38" s="54"/>
      <c r="Y38" s="53" t="s">
        <v>88</v>
      </c>
      <c r="Z38" s="53" t="s">
        <v>24</v>
      </c>
      <c r="AA38" s="113"/>
    </row>
    <row r="39" spans="6:27" s="52" customFormat="1" ht="22.8" outlineLevel="2">
      <c r="F39" s="20">
        <v>35</v>
      </c>
      <c r="G39" s="21" t="s">
        <v>8</v>
      </c>
      <c r="H39" s="53" t="s">
        <v>372</v>
      </c>
      <c r="I39" s="53"/>
      <c r="J39" s="54" t="s">
        <v>1170</v>
      </c>
      <c r="K39" s="21" t="s">
        <v>19</v>
      </c>
      <c r="L39" s="55">
        <v>39.35</v>
      </c>
      <c r="M39" s="57">
        <v>0</v>
      </c>
      <c r="N39" s="55">
        <f t="shared" si="18"/>
        <v>39.35</v>
      </c>
      <c r="O39" s="24"/>
      <c r="P39" s="25">
        <f t="shared" si="19"/>
        <v>0</v>
      </c>
      <c r="Q39" s="56">
        <v>3.48E-3</v>
      </c>
      <c r="R39" s="57">
        <f t="shared" si="20"/>
        <v>0.136938</v>
      </c>
      <c r="S39" s="56"/>
      <c r="T39" s="57">
        <f t="shared" si="21"/>
        <v>0</v>
      </c>
      <c r="U39" s="25">
        <v>21</v>
      </c>
      <c r="V39" s="25">
        <f t="shared" si="22"/>
        <v>0</v>
      </c>
      <c r="W39" s="25">
        <f t="shared" si="23"/>
        <v>0</v>
      </c>
      <c r="X39" s="54"/>
      <c r="Y39" s="53" t="s">
        <v>88</v>
      </c>
      <c r="Z39" s="53" t="s">
        <v>24</v>
      </c>
      <c r="AA39" s="113"/>
    </row>
    <row r="40" spans="6:27" s="52" customFormat="1" ht="22.8" outlineLevel="2">
      <c r="F40" s="20">
        <v>45</v>
      </c>
      <c r="G40" s="21" t="s">
        <v>8</v>
      </c>
      <c r="H40" s="53" t="s">
        <v>368</v>
      </c>
      <c r="I40" s="53"/>
      <c r="J40" s="54" t="s">
        <v>1117</v>
      </c>
      <c r="K40" s="21" t="s">
        <v>19</v>
      </c>
      <c r="L40" s="55">
        <v>469.49</v>
      </c>
      <c r="M40" s="57">
        <v>0</v>
      </c>
      <c r="N40" s="55">
        <f t="shared" si="18"/>
        <v>469.49</v>
      </c>
      <c r="O40" s="24"/>
      <c r="P40" s="25">
        <f t="shared" si="19"/>
        <v>0</v>
      </c>
      <c r="Q40" s="56">
        <v>9.4400000000000005E-3</v>
      </c>
      <c r="R40" s="57">
        <f t="shared" si="20"/>
        <v>4.4319856</v>
      </c>
      <c r="S40" s="56"/>
      <c r="T40" s="57">
        <f t="shared" si="21"/>
        <v>0</v>
      </c>
      <c r="U40" s="25">
        <v>21</v>
      </c>
      <c r="V40" s="25">
        <f t="shared" si="22"/>
        <v>0</v>
      </c>
      <c r="W40" s="25">
        <f t="shared" si="23"/>
        <v>0</v>
      </c>
      <c r="X40" s="54"/>
      <c r="Y40" s="53" t="s">
        <v>88</v>
      </c>
      <c r="Z40" s="53" t="s">
        <v>24</v>
      </c>
      <c r="AA40" s="113"/>
    </row>
    <row r="41" spans="6:27" s="52" customFormat="1" ht="22.8" outlineLevel="2">
      <c r="F41" s="20">
        <v>46</v>
      </c>
      <c r="G41" s="21" t="s">
        <v>8</v>
      </c>
      <c r="H41" s="53" t="s">
        <v>369</v>
      </c>
      <c r="I41" s="53"/>
      <c r="J41" s="54" t="s">
        <v>1192</v>
      </c>
      <c r="K41" s="21" t="s">
        <v>4</v>
      </c>
      <c r="L41" s="55">
        <v>226.94</v>
      </c>
      <c r="M41" s="57">
        <v>0</v>
      </c>
      <c r="N41" s="55">
        <f t="shared" si="18"/>
        <v>226.94</v>
      </c>
      <c r="O41" s="24"/>
      <c r="P41" s="25">
        <f t="shared" si="19"/>
        <v>0</v>
      </c>
      <c r="Q41" s="56">
        <v>1.6800000000000001E-3</v>
      </c>
      <c r="R41" s="57">
        <f t="shared" si="20"/>
        <v>0.38125920000000002</v>
      </c>
      <c r="S41" s="56"/>
      <c r="T41" s="57">
        <f t="shared" si="21"/>
        <v>0</v>
      </c>
      <c r="U41" s="25">
        <v>21</v>
      </c>
      <c r="V41" s="25">
        <f t="shared" si="22"/>
        <v>0</v>
      </c>
      <c r="W41" s="25">
        <f t="shared" si="23"/>
        <v>0</v>
      </c>
      <c r="X41" s="54"/>
      <c r="Y41" s="53" t="s">
        <v>88</v>
      </c>
      <c r="Z41" s="53" t="s">
        <v>24</v>
      </c>
      <c r="AA41" s="113"/>
    </row>
    <row r="42" spans="6:27" s="52" customFormat="1" ht="11.4" outlineLevel="2">
      <c r="F42" s="20">
        <v>47</v>
      </c>
      <c r="G42" s="21" t="s">
        <v>8</v>
      </c>
      <c r="H42" s="53" t="s">
        <v>370</v>
      </c>
      <c r="I42" s="53"/>
      <c r="J42" s="54" t="s">
        <v>806</v>
      </c>
      <c r="K42" s="21" t="s">
        <v>4</v>
      </c>
      <c r="L42" s="55">
        <v>80</v>
      </c>
      <c r="M42" s="57">
        <v>0</v>
      </c>
      <c r="N42" s="55">
        <f t="shared" si="18"/>
        <v>80</v>
      </c>
      <c r="O42" s="24"/>
      <c r="P42" s="25">
        <f t="shared" si="19"/>
        <v>0</v>
      </c>
      <c r="Q42" s="56">
        <v>6.0000000000000002E-5</v>
      </c>
      <c r="R42" s="57">
        <f t="shared" si="20"/>
        <v>4.8000000000000004E-3</v>
      </c>
      <c r="S42" s="56"/>
      <c r="T42" s="57">
        <f t="shared" si="21"/>
        <v>0</v>
      </c>
      <c r="U42" s="25">
        <v>21</v>
      </c>
      <c r="V42" s="25">
        <f t="shared" si="22"/>
        <v>0</v>
      </c>
      <c r="W42" s="25">
        <f t="shared" si="23"/>
        <v>0</v>
      </c>
      <c r="X42" s="54"/>
      <c r="Y42" s="53" t="s">
        <v>88</v>
      </c>
      <c r="Z42" s="53" t="s">
        <v>24</v>
      </c>
      <c r="AA42" s="113"/>
    </row>
    <row r="43" spans="6:27" s="52" customFormat="1" ht="11.4" outlineLevel="2">
      <c r="F43" s="20">
        <v>48</v>
      </c>
      <c r="G43" s="21" t="s">
        <v>8</v>
      </c>
      <c r="H43" s="53" t="s">
        <v>371</v>
      </c>
      <c r="I43" s="53"/>
      <c r="J43" s="54" t="s">
        <v>924</v>
      </c>
      <c r="K43" s="21" t="s">
        <v>4</v>
      </c>
      <c r="L43" s="55">
        <v>669.48</v>
      </c>
      <c r="M43" s="57">
        <v>0</v>
      </c>
      <c r="N43" s="55">
        <f t="shared" si="18"/>
        <v>669.48</v>
      </c>
      <c r="O43" s="24"/>
      <c r="P43" s="25">
        <f t="shared" si="19"/>
        <v>0</v>
      </c>
      <c r="Q43" s="56">
        <v>2.5000000000000001E-4</v>
      </c>
      <c r="R43" s="57">
        <f t="shared" si="20"/>
        <v>0.16737000000000002</v>
      </c>
      <c r="S43" s="56"/>
      <c r="T43" s="57">
        <f t="shared" si="21"/>
        <v>0</v>
      </c>
      <c r="U43" s="25">
        <v>21</v>
      </c>
      <c r="V43" s="25">
        <f t="shared" si="22"/>
        <v>0</v>
      </c>
      <c r="W43" s="25">
        <f t="shared" si="23"/>
        <v>0</v>
      </c>
      <c r="X43" s="54"/>
      <c r="Y43" s="53" t="s">
        <v>88</v>
      </c>
      <c r="Z43" s="53" t="s">
        <v>24</v>
      </c>
      <c r="AA43" s="113"/>
    </row>
    <row r="44" spans="6:27" s="52" customFormat="1" ht="22.8" outlineLevel="2">
      <c r="F44" s="20">
        <v>49</v>
      </c>
      <c r="G44" s="21" t="s">
        <v>8</v>
      </c>
      <c r="H44" s="53" t="s">
        <v>372</v>
      </c>
      <c r="I44" s="53"/>
      <c r="J44" s="54" t="s">
        <v>1045</v>
      </c>
      <c r="K44" s="21" t="s">
        <v>19</v>
      </c>
      <c r="L44" s="55">
        <v>555.71</v>
      </c>
      <c r="M44" s="57">
        <v>0</v>
      </c>
      <c r="N44" s="55">
        <f t="shared" si="18"/>
        <v>555.71</v>
      </c>
      <c r="O44" s="24"/>
      <c r="P44" s="25">
        <f t="shared" si="19"/>
        <v>0</v>
      </c>
      <c r="Q44" s="56">
        <v>3.48E-3</v>
      </c>
      <c r="R44" s="57">
        <f t="shared" si="20"/>
        <v>1.9338708000000002</v>
      </c>
      <c r="S44" s="56"/>
      <c r="T44" s="57">
        <f t="shared" si="21"/>
        <v>0</v>
      </c>
      <c r="U44" s="25">
        <v>21</v>
      </c>
      <c r="V44" s="25">
        <f t="shared" si="22"/>
        <v>0</v>
      </c>
      <c r="W44" s="25">
        <f t="shared" si="23"/>
        <v>0</v>
      </c>
      <c r="X44" s="54" t="s">
        <v>807</v>
      </c>
      <c r="Y44" s="53" t="s">
        <v>88</v>
      </c>
      <c r="Z44" s="53" t="s">
        <v>24</v>
      </c>
      <c r="AA44" s="113"/>
    </row>
    <row r="45" spans="6:27" s="52" customFormat="1" ht="22.8" outlineLevel="2">
      <c r="F45" s="20">
        <v>50</v>
      </c>
      <c r="G45" s="21" t="s">
        <v>8</v>
      </c>
      <c r="H45" s="53" t="s">
        <v>367</v>
      </c>
      <c r="I45" s="53"/>
      <c r="J45" s="54" t="s">
        <v>976</v>
      </c>
      <c r="K45" s="21" t="s">
        <v>19</v>
      </c>
      <c r="L45" s="55">
        <v>32.159999999999997</v>
      </c>
      <c r="M45" s="57">
        <v>0</v>
      </c>
      <c r="N45" s="55">
        <f t="shared" si="18"/>
        <v>32.159999999999997</v>
      </c>
      <c r="O45" s="24"/>
      <c r="P45" s="25">
        <f t="shared" si="19"/>
        <v>0</v>
      </c>
      <c r="Q45" s="56">
        <v>8.5000000000000006E-3</v>
      </c>
      <c r="R45" s="57">
        <f t="shared" si="20"/>
        <v>0.27335999999999999</v>
      </c>
      <c r="S45" s="56"/>
      <c r="T45" s="57">
        <f t="shared" si="21"/>
        <v>0</v>
      </c>
      <c r="U45" s="25">
        <v>21</v>
      </c>
      <c r="V45" s="25">
        <f t="shared" si="22"/>
        <v>0</v>
      </c>
      <c r="W45" s="25">
        <f t="shared" si="23"/>
        <v>0</v>
      </c>
      <c r="X45" s="54" t="s">
        <v>875</v>
      </c>
      <c r="Y45" s="53" t="s">
        <v>88</v>
      </c>
      <c r="Z45" s="53" t="s">
        <v>24</v>
      </c>
      <c r="AA45" s="113"/>
    </row>
    <row r="46" spans="6:27" s="52" customFormat="1" ht="11.4" outlineLevel="2">
      <c r="F46" s="20">
        <v>51</v>
      </c>
      <c r="G46" s="21" t="s">
        <v>2</v>
      </c>
      <c r="H46" s="53" t="s">
        <v>12</v>
      </c>
      <c r="I46" s="53"/>
      <c r="J46" s="54" t="s">
        <v>1018</v>
      </c>
      <c r="K46" s="21" t="s">
        <v>19</v>
      </c>
      <c r="L46" s="55">
        <v>469.49</v>
      </c>
      <c r="M46" s="57">
        <v>5</v>
      </c>
      <c r="N46" s="55">
        <f t="shared" si="18"/>
        <v>492.96450000000004</v>
      </c>
      <c r="O46" s="24"/>
      <c r="P46" s="25">
        <f t="shared" si="19"/>
        <v>0</v>
      </c>
      <c r="Q46" s="56"/>
      <c r="R46" s="57">
        <f t="shared" si="20"/>
        <v>0</v>
      </c>
      <c r="S46" s="56"/>
      <c r="T46" s="57">
        <f t="shared" si="21"/>
        <v>0</v>
      </c>
      <c r="U46" s="25">
        <v>21</v>
      </c>
      <c r="V46" s="25">
        <f t="shared" si="22"/>
        <v>0</v>
      </c>
      <c r="W46" s="25">
        <f t="shared" si="23"/>
        <v>0</v>
      </c>
      <c r="X46" s="54"/>
      <c r="Y46" s="53" t="s">
        <v>88</v>
      </c>
      <c r="Z46" s="53" t="s">
        <v>24</v>
      </c>
      <c r="AA46" s="113"/>
    </row>
    <row r="47" spans="6:27" s="52" customFormat="1" ht="11.4" outlineLevel="2">
      <c r="F47" s="20">
        <v>52</v>
      </c>
      <c r="G47" s="21" t="s">
        <v>2</v>
      </c>
      <c r="H47" s="53" t="s">
        <v>14</v>
      </c>
      <c r="I47" s="53"/>
      <c r="J47" s="54" t="s">
        <v>1009</v>
      </c>
      <c r="K47" s="21" t="s">
        <v>19</v>
      </c>
      <c r="L47" s="55">
        <v>45.38</v>
      </c>
      <c r="M47" s="57">
        <v>10</v>
      </c>
      <c r="N47" s="55">
        <f t="shared" si="18"/>
        <v>49.918000000000006</v>
      </c>
      <c r="O47" s="24"/>
      <c r="P47" s="25">
        <f t="shared" si="19"/>
        <v>0</v>
      </c>
      <c r="Q47" s="56"/>
      <c r="R47" s="57">
        <f t="shared" si="20"/>
        <v>0</v>
      </c>
      <c r="S47" s="56"/>
      <c r="T47" s="57">
        <f t="shared" si="21"/>
        <v>0</v>
      </c>
      <c r="U47" s="25">
        <v>21</v>
      </c>
      <c r="V47" s="25">
        <f t="shared" si="22"/>
        <v>0</v>
      </c>
      <c r="W47" s="25">
        <f t="shared" si="23"/>
        <v>0</v>
      </c>
      <c r="X47" s="54"/>
      <c r="Y47" s="53" t="s">
        <v>88</v>
      </c>
      <c r="Z47" s="53" t="s">
        <v>24</v>
      </c>
      <c r="AA47" s="113"/>
    </row>
    <row r="48" spans="6:27" s="52" customFormat="1" ht="11.4" outlineLevel="2">
      <c r="F48" s="20">
        <v>53</v>
      </c>
      <c r="G48" s="21" t="s">
        <v>2</v>
      </c>
      <c r="H48" s="53" t="s">
        <v>15</v>
      </c>
      <c r="I48" s="53"/>
      <c r="J48" s="54" t="s">
        <v>699</v>
      </c>
      <c r="K48" s="21" t="s">
        <v>4</v>
      </c>
      <c r="L48" s="55">
        <v>80</v>
      </c>
      <c r="M48" s="57">
        <v>2.5</v>
      </c>
      <c r="N48" s="55">
        <f t="shared" si="18"/>
        <v>82</v>
      </c>
      <c r="O48" s="24"/>
      <c r="P48" s="25">
        <f t="shared" si="19"/>
        <v>0</v>
      </c>
      <c r="Q48" s="56"/>
      <c r="R48" s="57">
        <f t="shared" si="20"/>
        <v>0</v>
      </c>
      <c r="S48" s="56"/>
      <c r="T48" s="57">
        <f t="shared" si="21"/>
        <v>0</v>
      </c>
      <c r="U48" s="25">
        <v>21</v>
      </c>
      <c r="V48" s="25">
        <f t="shared" si="22"/>
        <v>0</v>
      </c>
      <c r="W48" s="25">
        <f t="shared" si="23"/>
        <v>0</v>
      </c>
      <c r="X48" s="54"/>
      <c r="Y48" s="53" t="s">
        <v>88</v>
      </c>
      <c r="Z48" s="53" t="s">
        <v>24</v>
      </c>
      <c r="AA48" s="113"/>
    </row>
    <row r="49" spans="6:27" s="52" customFormat="1" ht="11.4" outlineLevel="2">
      <c r="F49" s="20">
        <v>54</v>
      </c>
      <c r="G49" s="21" t="s">
        <v>2</v>
      </c>
      <c r="H49" s="53" t="s">
        <v>16</v>
      </c>
      <c r="I49" s="53"/>
      <c r="J49" s="54" t="s">
        <v>727</v>
      </c>
      <c r="K49" s="21" t="s">
        <v>4</v>
      </c>
      <c r="L49" s="55">
        <v>316.89</v>
      </c>
      <c r="M49" s="57">
        <v>1</v>
      </c>
      <c r="N49" s="55">
        <f t="shared" si="18"/>
        <v>320.05889999999999</v>
      </c>
      <c r="O49" s="24"/>
      <c r="P49" s="25">
        <f t="shared" si="19"/>
        <v>0</v>
      </c>
      <c r="Q49" s="56"/>
      <c r="R49" s="57">
        <f t="shared" si="20"/>
        <v>0</v>
      </c>
      <c r="S49" s="56"/>
      <c r="T49" s="57">
        <f t="shared" si="21"/>
        <v>0</v>
      </c>
      <c r="U49" s="25">
        <v>21</v>
      </c>
      <c r="V49" s="25">
        <f t="shared" si="22"/>
        <v>0</v>
      </c>
      <c r="W49" s="25">
        <f t="shared" si="23"/>
        <v>0</v>
      </c>
      <c r="X49" s="54"/>
      <c r="Y49" s="53" t="s">
        <v>88</v>
      </c>
      <c r="Z49" s="53" t="s">
        <v>24</v>
      </c>
      <c r="AA49" s="113"/>
    </row>
    <row r="50" spans="6:27" s="52" customFormat="1" ht="22.8" outlineLevel="2">
      <c r="F50" s="20">
        <v>55</v>
      </c>
      <c r="G50" s="21" t="s">
        <v>2</v>
      </c>
      <c r="H50" s="53" t="s">
        <v>17</v>
      </c>
      <c r="I50" s="53"/>
      <c r="J50" s="54" t="s">
        <v>1133</v>
      </c>
      <c r="K50" s="21" t="s">
        <v>4</v>
      </c>
      <c r="L50" s="55">
        <v>115.35</v>
      </c>
      <c r="M50" s="57">
        <v>4</v>
      </c>
      <c r="N50" s="55">
        <f t="shared" si="18"/>
        <v>119.964</v>
      </c>
      <c r="O50" s="24"/>
      <c r="P50" s="25">
        <f t="shared" si="19"/>
        <v>0</v>
      </c>
      <c r="Q50" s="56"/>
      <c r="R50" s="57">
        <f t="shared" si="20"/>
        <v>0</v>
      </c>
      <c r="S50" s="56"/>
      <c r="T50" s="57">
        <f t="shared" si="21"/>
        <v>0</v>
      </c>
      <c r="U50" s="25">
        <v>21</v>
      </c>
      <c r="V50" s="25">
        <f t="shared" si="22"/>
        <v>0</v>
      </c>
      <c r="W50" s="25">
        <f t="shared" si="23"/>
        <v>0</v>
      </c>
      <c r="X50" s="54"/>
      <c r="Y50" s="53" t="s">
        <v>88</v>
      </c>
      <c r="Z50" s="53" t="s">
        <v>24</v>
      </c>
      <c r="AA50" s="113"/>
    </row>
    <row r="51" spans="6:27" s="52" customFormat="1" ht="11.4" outlineLevel="2">
      <c r="F51" s="20">
        <v>56</v>
      </c>
      <c r="G51" s="21" t="s">
        <v>2</v>
      </c>
      <c r="H51" s="53" t="s">
        <v>56</v>
      </c>
      <c r="I51" s="53"/>
      <c r="J51" s="54" t="s">
        <v>777</v>
      </c>
      <c r="K51" s="21" t="s">
        <v>4</v>
      </c>
      <c r="L51" s="55">
        <v>237.24</v>
      </c>
      <c r="M51" s="57">
        <v>2</v>
      </c>
      <c r="N51" s="55">
        <f t="shared" si="18"/>
        <v>241.98480000000001</v>
      </c>
      <c r="O51" s="24"/>
      <c r="P51" s="25">
        <f t="shared" si="19"/>
        <v>0</v>
      </c>
      <c r="Q51" s="56"/>
      <c r="R51" s="57">
        <f t="shared" si="20"/>
        <v>0</v>
      </c>
      <c r="S51" s="56"/>
      <c r="T51" s="57">
        <f t="shared" si="21"/>
        <v>0</v>
      </c>
      <c r="U51" s="25">
        <v>21</v>
      </c>
      <c r="V51" s="25">
        <f t="shared" si="22"/>
        <v>0</v>
      </c>
      <c r="W51" s="25">
        <f t="shared" si="23"/>
        <v>0</v>
      </c>
      <c r="X51" s="54"/>
      <c r="Y51" s="53" t="s">
        <v>88</v>
      </c>
      <c r="Z51" s="53" t="s">
        <v>24</v>
      </c>
      <c r="AA51" s="113"/>
    </row>
    <row r="52" spans="6:27" s="52" customFormat="1" ht="22.8" outlineLevel="2">
      <c r="F52" s="20">
        <v>57</v>
      </c>
      <c r="G52" s="21" t="s">
        <v>2</v>
      </c>
      <c r="H52" s="53" t="s">
        <v>57</v>
      </c>
      <c r="I52" s="53"/>
      <c r="J52" s="54" t="s">
        <v>1132</v>
      </c>
      <c r="K52" s="21" t="s">
        <v>19</v>
      </c>
      <c r="L52" s="55">
        <v>32.159999999999997</v>
      </c>
      <c r="M52" s="57">
        <v>10</v>
      </c>
      <c r="N52" s="55">
        <f t="shared" si="18"/>
        <v>35.375999999999998</v>
      </c>
      <c r="O52" s="24"/>
      <c r="P52" s="25">
        <f t="shared" si="19"/>
        <v>0</v>
      </c>
      <c r="Q52" s="56"/>
      <c r="R52" s="57">
        <f t="shared" si="20"/>
        <v>0</v>
      </c>
      <c r="S52" s="56"/>
      <c r="T52" s="57">
        <f t="shared" si="21"/>
        <v>0</v>
      </c>
      <c r="U52" s="25">
        <v>21</v>
      </c>
      <c r="V52" s="25">
        <f t="shared" si="22"/>
        <v>0</v>
      </c>
      <c r="W52" s="25">
        <f t="shared" si="23"/>
        <v>0</v>
      </c>
      <c r="X52" s="54"/>
      <c r="Y52" s="53" t="s">
        <v>88</v>
      </c>
      <c r="Z52" s="53" t="s">
        <v>24</v>
      </c>
      <c r="AA52" s="113"/>
    </row>
    <row r="53" spans="6:27" s="52" customFormat="1" ht="22.8" outlineLevel="2">
      <c r="F53" s="20">
        <v>58</v>
      </c>
      <c r="G53" s="21" t="s">
        <v>8</v>
      </c>
      <c r="H53" s="53" t="s">
        <v>366</v>
      </c>
      <c r="I53" s="53"/>
      <c r="J53" s="54" t="s">
        <v>1109</v>
      </c>
      <c r="K53" s="21" t="s">
        <v>19</v>
      </c>
      <c r="L53" s="55">
        <v>15.6</v>
      </c>
      <c r="M53" s="57">
        <v>0</v>
      </c>
      <c r="N53" s="55">
        <f t="shared" si="18"/>
        <v>15.6</v>
      </c>
      <c r="O53" s="24"/>
      <c r="P53" s="25">
        <f t="shared" si="19"/>
        <v>0</v>
      </c>
      <c r="Q53" s="56">
        <v>8.2500000000000004E-3</v>
      </c>
      <c r="R53" s="57">
        <f t="shared" si="20"/>
        <v>0.12870000000000001</v>
      </c>
      <c r="S53" s="56"/>
      <c r="T53" s="57">
        <f t="shared" si="21"/>
        <v>0</v>
      </c>
      <c r="U53" s="25">
        <v>21</v>
      </c>
      <c r="V53" s="25">
        <f t="shared" si="22"/>
        <v>0</v>
      </c>
      <c r="W53" s="25">
        <f t="shared" si="23"/>
        <v>0</v>
      </c>
      <c r="X53" s="54"/>
      <c r="Y53" s="53" t="s">
        <v>88</v>
      </c>
      <c r="Z53" s="53" t="s">
        <v>24</v>
      </c>
      <c r="AA53" s="113"/>
    </row>
    <row r="54" spans="6:27" s="52" customFormat="1" ht="22.8" outlineLevel="2">
      <c r="F54" s="20">
        <v>59</v>
      </c>
      <c r="G54" s="21" t="s">
        <v>2</v>
      </c>
      <c r="H54" s="53" t="s">
        <v>59</v>
      </c>
      <c r="I54" s="53"/>
      <c r="J54" s="54" t="s">
        <v>1030</v>
      </c>
      <c r="K54" s="21" t="s">
        <v>19</v>
      </c>
      <c r="L54" s="55">
        <v>15.6</v>
      </c>
      <c r="M54" s="57">
        <v>10</v>
      </c>
      <c r="N54" s="55">
        <f t="shared" si="18"/>
        <v>17.16</v>
      </c>
      <c r="O54" s="24"/>
      <c r="P54" s="25">
        <f t="shared" si="19"/>
        <v>0</v>
      </c>
      <c r="Q54" s="56"/>
      <c r="R54" s="57">
        <f t="shared" si="20"/>
        <v>0</v>
      </c>
      <c r="S54" s="56"/>
      <c r="T54" s="57">
        <f t="shared" si="21"/>
        <v>0</v>
      </c>
      <c r="U54" s="25">
        <v>21</v>
      </c>
      <c r="V54" s="25">
        <f t="shared" si="22"/>
        <v>0</v>
      </c>
      <c r="W54" s="25">
        <f t="shared" si="23"/>
        <v>0</v>
      </c>
      <c r="X54" s="54"/>
      <c r="Y54" s="53" t="s">
        <v>88</v>
      </c>
      <c r="Z54" s="53" t="s">
        <v>24</v>
      </c>
      <c r="AA54" s="113"/>
    </row>
    <row r="55" spans="6:27" s="52" customFormat="1" ht="11.4" outlineLevel="2">
      <c r="F55" s="20">
        <v>117</v>
      </c>
      <c r="G55" s="21" t="s">
        <v>8</v>
      </c>
      <c r="H55" s="53" t="s">
        <v>374</v>
      </c>
      <c r="I55" s="53"/>
      <c r="J55" s="54" t="s">
        <v>910</v>
      </c>
      <c r="K55" s="21" t="s">
        <v>19</v>
      </c>
      <c r="L55" s="55">
        <v>165</v>
      </c>
      <c r="M55" s="57"/>
      <c r="N55" s="55">
        <f t="shared" si="18"/>
        <v>165</v>
      </c>
      <c r="O55" s="24"/>
      <c r="P55" s="25">
        <f t="shared" si="19"/>
        <v>0</v>
      </c>
      <c r="Q55" s="56">
        <v>1.2E-4</v>
      </c>
      <c r="R55" s="57">
        <f t="shared" si="20"/>
        <v>1.9800000000000002E-2</v>
      </c>
      <c r="S55" s="56"/>
      <c r="T55" s="57">
        <f t="shared" si="21"/>
        <v>0</v>
      </c>
      <c r="U55" s="25">
        <v>21</v>
      </c>
      <c r="V55" s="25">
        <f t="shared" si="22"/>
        <v>0</v>
      </c>
      <c r="W55" s="25">
        <f t="shared" si="23"/>
        <v>0</v>
      </c>
      <c r="X55" s="54"/>
      <c r="Y55" s="53" t="s">
        <v>88</v>
      </c>
      <c r="Z55" s="53" t="s">
        <v>24</v>
      </c>
      <c r="AA55" s="113"/>
    </row>
    <row r="56" spans="6:27" s="52" customFormat="1" ht="11.4" outlineLevel="2">
      <c r="F56" s="20">
        <v>118</v>
      </c>
      <c r="G56" s="21" t="s">
        <v>8</v>
      </c>
      <c r="H56" s="53" t="s">
        <v>373</v>
      </c>
      <c r="I56" s="53"/>
      <c r="J56" s="54" t="s">
        <v>778</v>
      </c>
      <c r="K56" s="21" t="s">
        <v>19</v>
      </c>
      <c r="L56" s="55">
        <v>664</v>
      </c>
      <c r="M56" s="57">
        <v>0</v>
      </c>
      <c r="N56" s="55">
        <f t="shared" si="18"/>
        <v>664</v>
      </c>
      <c r="O56" s="24"/>
      <c r="P56" s="25">
        <f t="shared" si="19"/>
        <v>0</v>
      </c>
      <c r="Q56" s="56">
        <v>1.2E-4</v>
      </c>
      <c r="R56" s="57">
        <f t="shared" si="20"/>
        <v>7.9680000000000001E-2</v>
      </c>
      <c r="S56" s="56"/>
      <c r="T56" s="57">
        <f t="shared" si="21"/>
        <v>0</v>
      </c>
      <c r="U56" s="25">
        <v>21</v>
      </c>
      <c r="V56" s="25">
        <f t="shared" si="22"/>
        <v>0</v>
      </c>
      <c r="W56" s="25">
        <f t="shared" si="23"/>
        <v>0</v>
      </c>
      <c r="X56" s="54"/>
      <c r="Y56" s="53" t="s">
        <v>88</v>
      </c>
      <c r="Z56" s="53" t="s">
        <v>24</v>
      </c>
      <c r="AA56" s="113"/>
    </row>
    <row r="57" spans="6:27" s="52" customFormat="1" ht="22.8" outlineLevel="2">
      <c r="F57" s="20">
        <v>139</v>
      </c>
      <c r="G57" s="21" t="s">
        <v>8</v>
      </c>
      <c r="H57" s="53" t="s">
        <v>356</v>
      </c>
      <c r="I57" s="53"/>
      <c r="J57" s="54" t="s">
        <v>1047</v>
      </c>
      <c r="K57" s="21" t="s">
        <v>19</v>
      </c>
      <c r="L57" s="55">
        <v>46.23</v>
      </c>
      <c r="M57" s="57">
        <v>0</v>
      </c>
      <c r="N57" s="55">
        <f t="shared" si="18"/>
        <v>46.23</v>
      </c>
      <c r="O57" s="24"/>
      <c r="P57" s="25">
        <f t="shared" si="19"/>
        <v>0</v>
      </c>
      <c r="Q57" s="56">
        <v>7.3499999999999998E-3</v>
      </c>
      <c r="R57" s="57">
        <f t="shared" si="20"/>
        <v>0.33979049999999994</v>
      </c>
      <c r="S57" s="56"/>
      <c r="T57" s="57">
        <f t="shared" si="21"/>
        <v>0</v>
      </c>
      <c r="U57" s="25">
        <v>21</v>
      </c>
      <c r="V57" s="25">
        <f t="shared" si="22"/>
        <v>0</v>
      </c>
      <c r="W57" s="25">
        <f t="shared" si="23"/>
        <v>0</v>
      </c>
      <c r="X57" s="54"/>
      <c r="Y57" s="53" t="s">
        <v>88</v>
      </c>
      <c r="Z57" s="53" t="s">
        <v>24</v>
      </c>
      <c r="AA57" s="113"/>
    </row>
    <row r="58" spans="6:27" s="52" customFormat="1" ht="22.8" outlineLevel="2">
      <c r="F58" s="20">
        <v>140</v>
      </c>
      <c r="G58" s="21" t="s">
        <v>8</v>
      </c>
      <c r="H58" s="53" t="s">
        <v>359</v>
      </c>
      <c r="I58" s="53"/>
      <c r="J58" s="54" t="s">
        <v>1179</v>
      </c>
      <c r="K58" s="21" t="s">
        <v>19</v>
      </c>
      <c r="L58" s="55">
        <v>46.3</v>
      </c>
      <c r="M58" s="57">
        <v>0</v>
      </c>
      <c r="N58" s="55">
        <f t="shared" si="18"/>
        <v>46.3</v>
      </c>
      <c r="O58" s="24"/>
      <c r="P58" s="25">
        <f t="shared" si="19"/>
        <v>0</v>
      </c>
      <c r="Q58" s="56">
        <v>0.01</v>
      </c>
      <c r="R58" s="57">
        <f t="shared" si="20"/>
        <v>0.46299999999999997</v>
      </c>
      <c r="S58" s="56"/>
      <c r="T58" s="57">
        <f t="shared" si="21"/>
        <v>0</v>
      </c>
      <c r="U58" s="25">
        <v>21</v>
      </c>
      <c r="V58" s="25">
        <f t="shared" si="22"/>
        <v>0</v>
      </c>
      <c r="W58" s="25">
        <f t="shared" si="23"/>
        <v>0</v>
      </c>
      <c r="X58" s="54"/>
      <c r="Y58" s="53" t="s">
        <v>88</v>
      </c>
      <c r="Z58" s="53" t="s">
        <v>24</v>
      </c>
      <c r="AA58" s="113"/>
    </row>
    <row r="59" spans="6:27" s="52" customFormat="1" ht="22.8" outlineLevel="2">
      <c r="F59" s="20">
        <v>141</v>
      </c>
      <c r="G59" s="21" t="s">
        <v>8</v>
      </c>
      <c r="H59" s="53" t="s">
        <v>360</v>
      </c>
      <c r="I59" s="53"/>
      <c r="J59" s="54" t="s">
        <v>1137</v>
      </c>
      <c r="K59" s="21" t="s">
        <v>19</v>
      </c>
      <c r="L59" s="55">
        <v>16.28</v>
      </c>
      <c r="M59" s="57">
        <v>0</v>
      </c>
      <c r="N59" s="55">
        <f t="shared" si="18"/>
        <v>16.28</v>
      </c>
      <c r="O59" s="24"/>
      <c r="P59" s="25">
        <f t="shared" si="19"/>
        <v>0</v>
      </c>
      <c r="Q59" s="56">
        <v>0.01</v>
      </c>
      <c r="R59" s="57">
        <f t="shared" si="20"/>
        <v>0.16280000000000003</v>
      </c>
      <c r="S59" s="56"/>
      <c r="T59" s="57">
        <f t="shared" si="21"/>
        <v>0</v>
      </c>
      <c r="U59" s="25">
        <v>21</v>
      </c>
      <c r="V59" s="25">
        <f t="shared" si="22"/>
        <v>0</v>
      </c>
      <c r="W59" s="25">
        <f t="shared" si="23"/>
        <v>0</v>
      </c>
      <c r="X59" s="54"/>
      <c r="Y59" s="53" t="s">
        <v>88</v>
      </c>
      <c r="Z59" s="53" t="s">
        <v>24</v>
      </c>
      <c r="AA59" s="113"/>
    </row>
    <row r="60" spans="6:27" s="52" customFormat="1" ht="11.4" outlineLevel="2">
      <c r="F60" s="20">
        <v>145</v>
      </c>
      <c r="G60" s="21" t="s">
        <v>8</v>
      </c>
      <c r="H60" s="53" t="s">
        <v>364</v>
      </c>
      <c r="I60" s="53"/>
      <c r="J60" s="54" t="s">
        <v>888</v>
      </c>
      <c r="K60" s="21" t="s">
        <v>4</v>
      </c>
      <c r="L60" s="55">
        <v>323.87</v>
      </c>
      <c r="M60" s="57">
        <v>0</v>
      </c>
      <c r="N60" s="55">
        <f t="shared" si="18"/>
        <v>323.87</v>
      </c>
      <c r="O60" s="24"/>
      <c r="P60" s="25">
        <f t="shared" si="19"/>
        <v>0</v>
      </c>
      <c r="Q60" s="56">
        <v>1.5E-3</v>
      </c>
      <c r="R60" s="57">
        <f t="shared" si="20"/>
        <v>0.48580500000000004</v>
      </c>
      <c r="S60" s="56"/>
      <c r="T60" s="57">
        <f t="shared" si="21"/>
        <v>0</v>
      </c>
      <c r="U60" s="25">
        <v>21</v>
      </c>
      <c r="V60" s="25">
        <f t="shared" si="22"/>
        <v>0</v>
      </c>
      <c r="W60" s="25">
        <f t="shared" si="23"/>
        <v>0</v>
      </c>
      <c r="X60" s="54"/>
      <c r="Y60" s="53" t="s">
        <v>88</v>
      </c>
      <c r="Z60" s="53" t="s">
        <v>24</v>
      </c>
      <c r="AA60" s="113"/>
    </row>
    <row r="61" spans="6:27" s="52" customFormat="1" ht="11.4" outlineLevel="2">
      <c r="F61" s="20">
        <v>318</v>
      </c>
      <c r="G61" s="21" t="s">
        <v>8</v>
      </c>
      <c r="H61" s="53" t="s">
        <v>383</v>
      </c>
      <c r="I61" s="53"/>
      <c r="J61" s="54" t="s">
        <v>852</v>
      </c>
      <c r="K61" s="21" t="s">
        <v>77</v>
      </c>
      <c r="L61" s="55">
        <v>6</v>
      </c>
      <c r="M61" s="57">
        <v>0</v>
      </c>
      <c r="N61" s="55">
        <f t="shared" si="18"/>
        <v>6</v>
      </c>
      <c r="O61" s="24"/>
      <c r="P61" s="25">
        <f t="shared" si="19"/>
        <v>0</v>
      </c>
      <c r="Q61" s="56">
        <v>5.1389999999999998E-2</v>
      </c>
      <c r="R61" s="57">
        <f t="shared" si="20"/>
        <v>0.30834</v>
      </c>
      <c r="S61" s="56"/>
      <c r="T61" s="57">
        <f t="shared" si="21"/>
        <v>0</v>
      </c>
      <c r="U61" s="25">
        <v>10</v>
      </c>
      <c r="V61" s="25">
        <f t="shared" si="22"/>
        <v>0</v>
      </c>
      <c r="W61" s="25">
        <f t="shared" si="23"/>
        <v>0</v>
      </c>
      <c r="X61" s="54"/>
      <c r="Y61" s="53" t="s">
        <v>88</v>
      </c>
      <c r="Z61" s="53" t="s">
        <v>24</v>
      </c>
      <c r="AA61" s="113"/>
    </row>
    <row r="62" spans="6:27" s="52" customFormat="1" ht="11.4" outlineLevel="2">
      <c r="F62" s="20">
        <v>322</v>
      </c>
      <c r="G62" s="21" t="s">
        <v>2</v>
      </c>
      <c r="H62" s="53" t="s">
        <v>251</v>
      </c>
      <c r="I62" s="53"/>
      <c r="J62" s="54" t="s">
        <v>822</v>
      </c>
      <c r="K62" s="21" t="s">
        <v>77</v>
      </c>
      <c r="L62" s="55">
        <v>2</v>
      </c>
      <c r="M62" s="57">
        <v>0</v>
      </c>
      <c r="N62" s="55">
        <f t="shared" si="18"/>
        <v>2</v>
      </c>
      <c r="O62" s="24"/>
      <c r="P62" s="25">
        <f t="shared" si="19"/>
        <v>0</v>
      </c>
      <c r="Q62" s="56">
        <v>1.0999999999999999E-2</v>
      </c>
      <c r="R62" s="57">
        <f t="shared" si="20"/>
        <v>2.1999999999999999E-2</v>
      </c>
      <c r="S62" s="56"/>
      <c r="T62" s="57">
        <f t="shared" si="21"/>
        <v>0</v>
      </c>
      <c r="U62" s="25">
        <v>21</v>
      </c>
      <c r="V62" s="25">
        <f t="shared" si="22"/>
        <v>0</v>
      </c>
      <c r="W62" s="25">
        <f t="shared" si="23"/>
        <v>0</v>
      </c>
      <c r="X62" s="54"/>
      <c r="Y62" s="53" t="s">
        <v>88</v>
      </c>
      <c r="Z62" s="53" t="s">
        <v>24</v>
      </c>
      <c r="AA62" s="113"/>
    </row>
    <row r="63" spans="6:27" s="52" customFormat="1" ht="11.4" outlineLevel="2">
      <c r="F63" s="20">
        <v>323</v>
      </c>
      <c r="G63" s="21" t="s">
        <v>2</v>
      </c>
      <c r="H63" s="53" t="s">
        <v>252</v>
      </c>
      <c r="I63" s="53"/>
      <c r="J63" s="54" t="s">
        <v>823</v>
      </c>
      <c r="K63" s="21" t="s">
        <v>77</v>
      </c>
      <c r="L63" s="55">
        <v>4</v>
      </c>
      <c r="M63" s="57">
        <v>0</v>
      </c>
      <c r="N63" s="55">
        <f t="shared" si="18"/>
        <v>4</v>
      </c>
      <c r="O63" s="24"/>
      <c r="P63" s="25">
        <f t="shared" si="19"/>
        <v>0</v>
      </c>
      <c r="Q63" s="56">
        <v>1.12E-2</v>
      </c>
      <c r="R63" s="57">
        <f t="shared" si="20"/>
        <v>4.48E-2</v>
      </c>
      <c r="S63" s="56"/>
      <c r="T63" s="57">
        <f t="shared" si="21"/>
        <v>0</v>
      </c>
      <c r="U63" s="25">
        <v>21</v>
      </c>
      <c r="V63" s="25">
        <f t="shared" si="22"/>
        <v>0</v>
      </c>
      <c r="W63" s="25">
        <f t="shared" si="23"/>
        <v>0</v>
      </c>
      <c r="X63" s="54"/>
      <c r="Y63" s="53" t="s">
        <v>88</v>
      </c>
      <c r="Z63" s="53" t="s">
        <v>24</v>
      </c>
      <c r="AA63" s="113"/>
    </row>
    <row r="64" spans="6:27" s="52" customFormat="1" ht="22.8" outlineLevel="2">
      <c r="F64" s="20">
        <v>336</v>
      </c>
      <c r="G64" s="21" t="s">
        <v>8</v>
      </c>
      <c r="H64" s="53" t="s">
        <v>375</v>
      </c>
      <c r="I64" s="53"/>
      <c r="J64" s="54" t="s">
        <v>1032</v>
      </c>
      <c r="K64" s="21" t="s">
        <v>20</v>
      </c>
      <c r="L64" s="55">
        <v>2.61</v>
      </c>
      <c r="M64" s="57">
        <v>0</v>
      </c>
      <c r="N64" s="55">
        <f t="shared" si="18"/>
        <v>2.61</v>
      </c>
      <c r="O64" s="24"/>
      <c r="P64" s="25">
        <f t="shared" si="19"/>
        <v>0</v>
      </c>
      <c r="Q64" s="56">
        <v>2.25</v>
      </c>
      <c r="R64" s="57">
        <f t="shared" si="20"/>
        <v>5.8724999999999996</v>
      </c>
      <c r="S64" s="56"/>
      <c r="T64" s="57">
        <f t="shared" si="21"/>
        <v>0</v>
      </c>
      <c r="U64" s="25">
        <v>21</v>
      </c>
      <c r="V64" s="25">
        <f t="shared" si="22"/>
        <v>0</v>
      </c>
      <c r="W64" s="25">
        <f t="shared" si="23"/>
        <v>0</v>
      </c>
      <c r="X64" s="54"/>
      <c r="Y64" s="53" t="s">
        <v>88</v>
      </c>
      <c r="Z64" s="53" t="s">
        <v>24</v>
      </c>
      <c r="AA64" s="113"/>
    </row>
    <row r="65" spans="6:27" s="52" customFormat="1" ht="11.4" outlineLevel="2">
      <c r="F65" s="20">
        <v>337</v>
      </c>
      <c r="G65" s="21" t="s">
        <v>8</v>
      </c>
      <c r="H65" s="53" t="s">
        <v>377</v>
      </c>
      <c r="I65" s="53"/>
      <c r="J65" s="54" t="s">
        <v>988</v>
      </c>
      <c r="K65" s="21" t="s">
        <v>20</v>
      </c>
      <c r="L65" s="55">
        <v>0</v>
      </c>
      <c r="M65" s="57">
        <v>0</v>
      </c>
      <c r="N65" s="55">
        <f t="shared" si="18"/>
        <v>0</v>
      </c>
      <c r="O65" s="24"/>
      <c r="P65" s="25">
        <f t="shared" si="19"/>
        <v>0</v>
      </c>
      <c r="Q65" s="56">
        <v>2.23</v>
      </c>
      <c r="R65" s="57">
        <f t="shared" si="20"/>
        <v>0</v>
      </c>
      <c r="S65" s="56"/>
      <c r="T65" s="57">
        <f t="shared" si="21"/>
        <v>0</v>
      </c>
      <c r="U65" s="25">
        <v>21</v>
      </c>
      <c r="V65" s="25">
        <f t="shared" si="22"/>
        <v>0</v>
      </c>
      <c r="W65" s="25">
        <f t="shared" si="23"/>
        <v>0</v>
      </c>
      <c r="X65" s="54"/>
      <c r="Y65" s="53" t="s">
        <v>88</v>
      </c>
      <c r="Z65" s="53" t="s">
        <v>24</v>
      </c>
      <c r="AA65" s="113"/>
    </row>
    <row r="66" spans="6:27" s="52" customFormat="1" ht="11.4" outlineLevel="2">
      <c r="F66" s="20">
        <v>338</v>
      </c>
      <c r="G66" s="21" t="s">
        <v>8</v>
      </c>
      <c r="H66" s="53" t="s">
        <v>378</v>
      </c>
      <c r="I66" s="53"/>
      <c r="J66" s="54" t="s">
        <v>864</v>
      </c>
      <c r="K66" s="21" t="s">
        <v>20</v>
      </c>
      <c r="L66" s="55">
        <v>0</v>
      </c>
      <c r="M66" s="57">
        <v>0</v>
      </c>
      <c r="N66" s="55">
        <f t="shared" si="18"/>
        <v>0</v>
      </c>
      <c r="O66" s="24"/>
      <c r="P66" s="25">
        <f t="shared" si="19"/>
        <v>0</v>
      </c>
      <c r="Q66" s="56">
        <v>2.23</v>
      </c>
      <c r="R66" s="57">
        <f t="shared" si="20"/>
        <v>0</v>
      </c>
      <c r="S66" s="56"/>
      <c r="T66" s="57">
        <f t="shared" si="21"/>
        <v>0</v>
      </c>
      <c r="U66" s="25">
        <v>21</v>
      </c>
      <c r="V66" s="25">
        <f t="shared" si="22"/>
        <v>0</v>
      </c>
      <c r="W66" s="25">
        <f t="shared" si="23"/>
        <v>0</v>
      </c>
      <c r="X66" s="54"/>
      <c r="Y66" s="53" t="s">
        <v>88</v>
      </c>
      <c r="Z66" s="53" t="s">
        <v>24</v>
      </c>
      <c r="AA66" s="113"/>
    </row>
    <row r="67" spans="6:27" s="52" customFormat="1" ht="11.4" outlineLevel="2">
      <c r="F67" s="20">
        <v>339</v>
      </c>
      <c r="G67" s="21" t="s">
        <v>8</v>
      </c>
      <c r="H67" s="53" t="s">
        <v>380</v>
      </c>
      <c r="I67" s="53"/>
      <c r="J67" s="54" t="s">
        <v>914</v>
      </c>
      <c r="K67" s="21" t="s">
        <v>19</v>
      </c>
      <c r="L67" s="55">
        <v>0</v>
      </c>
      <c r="M67" s="57">
        <v>0</v>
      </c>
      <c r="N67" s="55">
        <f t="shared" si="18"/>
        <v>0</v>
      </c>
      <c r="O67" s="24"/>
      <c r="P67" s="25">
        <f t="shared" si="19"/>
        <v>0</v>
      </c>
      <c r="Q67" s="56">
        <v>0.09</v>
      </c>
      <c r="R67" s="57">
        <f t="shared" si="20"/>
        <v>0</v>
      </c>
      <c r="S67" s="56"/>
      <c r="T67" s="57">
        <f t="shared" si="21"/>
        <v>0</v>
      </c>
      <c r="U67" s="25">
        <v>21</v>
      </c>
      <c r="V67" s="25">
        <f t="shared" si="22"/>
        <v>0</v>
      </c>
      <c r="W67" s="25">
        <f t="shared" si="23"/>
        <v>0</v>
      </c>
      <c r="X67" s="54"/>
      <c r="Y67" s="53" t="s">
        <v>88</v>
      </c>
      <c r="Z67" s="53" t="s">
        <v>24</v>
      </c>
      <c r="AA67" s="113"/>
    </row>
    <row r="68" spans="6:27" s="52" customFormat="1" ht="11.4" outlineLevel="2">
      <c r="F68" s="20">
        <v>340</v>
      </c>
      <c r="G68" s="21" t="s">
        <v>8</v>
      </c>
      <c r="H68" s="53" t="s">
        <v>381</v>
      </c>
      <c r="I68" s="53"/>
      <c r="J68" s="54" t="s">
        <v>837</v>
      </c>
      <c r="K68" s="21" t="s">
        <v>19</v>
      </c>
      <c r="L68" s="55">
        <v>26.1</v>
      </c>
      <c r="M68" s="57">
        <v>0</v>
      </c>
      <c r="N68" s="55">
        <f t="shared" si="18"/>
        <v>26.1</v>
      </c>
      <c r="O68" s="24"/>
      <c r="P68" s="25">
        <f t="shared" si="19"/>
        <v>0</v>
      </c>
      <c r="Q68" s="56">
        <v>0.11</v>
      </c>
      <c r="R68" s="57">
        <f t="shared" si="20"/>
        <v>2.871</v>
      </c>
      <c r="S68" s="56"/>
      <c r="T68" s="57">
        <f t="shared" si="21"/>
        <v>0</v>
      </c>
      <c r="U68" s="25">
        <v>21</v>
      </c>
      <c r="V68" s="25">
        <f t="shared" si="22"/>
        <v>0</v>
      </c>
      <c r="W68" s="25">
        <f t="shared" si="23"/>
        <v>0</v>
      </c>
      <c r="X68" s="54"/>
      <c r="Y68" s="53" t="s">
        <v>88</v>
      </c>
      <c r="Z68" s="53" t="s">
        <v>24</v>
      </c>
      <c r="AA68" s="113"/>
    </row>
    <row r="69" spans="6:27" s="52" customFormat="1" ht="11.4" outlineLevel="2">
      <c r="F69" s="20">
        <v>341</v>
      </c>
      <c r="G69" s="21" t="s">
        <v>8</v>
      </c>
      <c r="H69" s="53" t="s">
        <v>382</v>
      </c>
      <c r="I69" s="53"/>
      <c r="J69" s="54" t="s">
        <v>799</v>
      </c>
      <c r="K69" s="21" t="s">
        <v>19</v>
      </c>
      <c r="L69" s="55">
        <v>26.1</v>
      </c>
      <c r="M69" s="57"/>
      <c r="N69" s="55">
        <f t="shared" si="18"/>
        <v>26.1</v>
      </c>
      <c r="O69" s="24"/>
      <c r="P69" s="25">
        <f t="shared" si="19"/>
        <v>0</v>
      </c>
      <c r="Q69" s="56">
        <v>1E-3</v>
      </c>
      <c r="R69" s="57">
        <f t="shared" si="20"/>
        <v>2.6100000000000002E-2</v>
      </c>
      <c r="S69" s="56"/>
      <c r="T69" s="57">
        <f t="shared" si="21"/>
        <v>0</v>
      </c>
      <c r="U69" s="25">
        <v>21</v>
      </c>
      <c r="V69" s="25">
        <f t="shared" si="22"/>
        <v>0</v>
      </c>
      <c r="W69" s="25">
        <f t="shared" si="23"/>
        <v>0</v>
      </c>
      <c r="X69" s="54"/>
      <c r="Y69" s="53" t="s">
        <v>88</v>
      </c>
      <c r="Z69" s="53" t="s">
        <v>24</v>
      </c>
      <c r="AA69" s="113"/>
    </row>
    <row r="70" spans="6:27" s="52" customFormat="1" ht="22.8" outlineLevel="2">
      <c r="F70" s="20">
        <v>342</v>
      </c>
      <c r="G70" s="21" t="s">
        <v>8</v>
      </c>
      <c r="H70" s="53" t="s">
        <v>379</v>
      </c>
      <c r="I70" s="53"/>
      <c r="J70" s="54" t="s">
        <v>1083</v>
      </c>
      <c r="K70" s="21" t="s">
        <v>5</v>
      </c>
      <c r="L70" s="55">
        <v>0.23499999999999999</v>
      </c>
      <c r="M70" s="57">
        <v>0</v>
      </c>
      <c r="N70" s="55">
        <f t="shared" si="18"/>
        <v>0.23499999999999999</v>
      </c>
      <c r="O70" s="24"/>
      <c r="P70" s="25">
        <f t="shared" si="19"/>
        <v>0</v>
      </c>
      <c r="Q70" s="56">
        <v>1.05</v>
      </c>
      <c r="R70" s="57">
        <f t="shared" si="20"/>
        <v>0.24675</v>
      </c>
      <c r="S70" s="56"/>
      <c r="T70" s="57">
        <f t="shared" si="21"/>
        <v>0</v>
      </c>
      <c r="U70" s="25">
        <v>21</v>
      </c>
      <c r="V70" s="25">
        <f t="shared" si="22"/>
        <v>0</v>
      </c>
      <c r="W70" s="25">
        <f t="shared" si="23"/>
        <v>0</v>
      </c>
      <c r="X70" s="54"/>
      <c r="Y70" s="53" t="s">
        <v>88</v>
      </c>
      <c r="Z70" s="53" t="s">
        <v>24</v>
      </c>
      <c r="AA70" s="113"/>
    </row>
    <row r="71" spans="6:27" s="52" customFormat="1" ht="22.8" outlineLevel="2">
      <c r="F71" s="20">
        <v>345</v>
      </c>
      <c r="G71" s="21" t="s">
        <v>8</v>
      </c>
      <c r="H71" s="53" t="s">
        <v>358</v>
      </c>
      <c r="I71" s="53"/>
      <c r="J71" s="54" t="s">
        <v>1141</v>
      </c>
      <c r="K71" s="21" t="s">
        <v>19</v>
      </c>
      <c r="L71" s="55">
        <v>20</v>
      </c>
      <c r="M71" s="57">
        <v>0</v>
      </c>
      <c r="N71" s="55">
        <f t="shared" si="18"/>
        <v>20</v>
      </c>
      <c r="O71" s="24"/>
      <c r="P71" s="25">
        <f t="shared" si="19"/>
        <v>0</v>
      </c>
      <c r="Q71" s="56">
        <v>4.8900000000000002E-3</v>
      </c>
      <c r="R71" s="57">
        <f t="shared" si="20"/>
        <v>9.7799999999999998E-2</v>
      </c>
      <c r="S71" s="56"/>
      <c r="T71" s="57">
        <f t="shared" si="21"/>
        <v>0</v>
      </c>
      <c r="U71" s="25">
        <v>21</v>
      </c>
      <c r="V71" s="25">
        <f t="shared" si="22"/>
        <v>0</v>
      </c>
      <c r="W71" s="25">
        <f t="shared" si="23"/>
        <v>0</v>
      </c>
      <c r="X71" s="54"/>
      <c r="Y71" s="53" t="s">
        <v>88</v>
      </c>
      <c r="Z71" s="53" t="s">
        <v>24</v>
      </c>
      <c r="AA71" s="113"/>
    </row>
    <row r="72" spans="6:27" s="52" customFormat="1" ht="22.8" outlineLevel="2">
      <c r="F72" s="20">
        <v>675</v>
      </c>
      <c r="G72" s="21" t="s">
        <v>8</v>
      </c>
      <c r="H72" s="53" t="s">
        <v>363</v>
      </c>
      <c r="I72" s="53"/>
      <c r="J72" s="54" t="s">
        <v>1197</v>
      </c>
      <c r="K72" s="21" t="s">
        <v>19</v>
      </c>
      <c r="L72" s="55">
        <v>1626</v>
      </c>
      <c r="M72" s="57">
        <v>0</v>
      </c>
      <c r="N72" s="55">
        <f t="shared" si="18"/>
        <v>1626</v>
      </c>
      <c r="O72" s="24"/>
      <c r="P72" s="25">
        <f t="shared" si="19"/>
        <v>0</v>
      </c>
      <c r="Q72" s="56">
        <v>5.7000000000000002E-3</v>
      </c>
      <c r="R72" s="57">
        <f t="shared" si="20"/>
        <v>9.2682000000000002</v>
      </c>
      <c r="S72" s="56"/>
      <c r="T72" s="57">
        <f t="shared" si="21"/>
        <v>0</v>
      </c>
      <c r="U72" s="25">
        <v>21</v>
      </c>
      <c r="V72" s="25">
        <f t="shared" si="22"/>
        <v>0</v>
      </c>
      <c r="W72" s="25">
        <f t="shared" si="23"/>
        <v>0</v>
      </c>
      <c r="X72" s="54"/>
      <c r="Y72" s="53" t="s">
        <v>88</v>
      </c>
      <c r="Z72" s="53" t="s">
        <v>24</v>
      </c>
      <c r="AA72" s="113"/>
    </row>
    <row r="73" spans="6:27" s="52" customFormat="1" ht="22.8" outlineLevel="2">
      <c r="F73" s="20">
        <v>676</v>
      </c>
      <c r="G73" s="21" t="s">
        <v>8</v>
      </c>
      <c r="H73" s="53" t="s">
        <v>355</v>
      </c>
      <c r="I73" s="53"/>
      <c r="J73" s="54" t="s">
        <v>1200</v>
      </c>
      <c r="K73" s="21" t="s">
        <v>19</v>
      </c>
      <c r="L73" s="55">
        <v>518</v>
      </c>
      <c r="M73" s="57">
        <v>0</v>
      </c>
      <c r="N73" s="55">
        <f t="shared" si="18"/>
        <v>518</v>
      </c>
      <c r="O73" s="24"/>
      <c r="P73" s="25">
        <f t="shared" si="19"/>
        <v>0</v>
      </c>
      <c r="Q73" s="56">
        <v>5.7000000000000002E-3</v>
      </c>
      <c r="R73" s="57">
        <f t="shared" si="20"/>
        <v>2.9525999999999999</v>
      </c>
      <c r="S73" s="56"/>
      <c r="T73" s="57">
        <f t="shared" si="21"/>
        <v>0</v>
      </c>
      <c r="U73" s="25">
        <v>21</v>
      </c>
      <c r="V73" s="25">
        <f t="shared" si="22"/>
        <v>0</v>
      </c>
      <c r="W73" s="25">
        <f t="shared" si="23"/>
        <v>0</v>
      </c>
      <c r="X73" s="54"/>
      <c r="Y73" s="53" t="s">
        <v>88</v>
      </c>
      <c r="Z73" s="53" t="s">
        <v>24</v>
      </c>
      <c r="AA73" s="113"/>
    </row>
    <row r="74" spans="6:27" s="87" customFormat="1" ht="12.75" customHeight="1" outlineLevel="2">
      <c r="F74" s="88"/>
      <c r="G74" s="89"/>
      <c r="H74" s="89"/>
      <c r="I74" s="89"/>
      <c r="J74" s="90"/>
      <c r="K74" s="89"/>
      <c r="L74" s="91"/>
      <c r="M74" s="92"/>
      <c r="N74" s="91"/>
      <c r="O74" s="92"/>
      <c r="P74" s="93"/>
      <c r="Q74" s="94"/>
      <c r="R74" s="92"/>
      <c r="S74" s="92"/>
      <c r="T74" s="92"/>
      <c r="U74" s="95" t="s">
        <v>3</v>
      </c>
      <c r="V74" s="92"/>
      <c r="W74" s="92"/>
      <c r="X74" s="92"/>
      <c r="Y74" s="89"/>
      <c r="Z74" s="89"/>
    </row>
    <row r="75" spans="6:27" s="43" customFormat="1" ht="16.5" customHeight="1" outlineLevel="1">
      <c r="F75" s="44"/>
      <c r="G75" s="6"/>
      <c r="H75" s="45"/>
      <c r="I75" s="45"/>
      <c r="J75" s="45" t="s">
        <v>677</v>
      </c>
      <c r="K75" s="6"/>
      <c r="L75" s="46"/>
      <c r="M75" s="47"/>
      <c r="N75" s="46"/>
      <c r="O75" s="47"/>
      <c r="P75" s="48">
        <f>SUBTOTAL(9,P76:P101)</f>
        <v>0</v>
      </c>
      <c r="Q75" s="49"/>
      <c r="R75" s="50">
        <f>SUBTOTAL(9,R76:R101)</f>
        <v>2.6560000000000004E-2</v>
      </c>
      <c r="S75" s="47"/>
      <c r="T75" s="50">
        <f>SUBTOTAL(9,T76:T101)</f>
        <v>33.498730000000002</v>
      </c>
      <c r="U75" s="86" t="s">
        <v>3</v>
      </c>
      <c r="V75" s="48">
        <f>SUBTOTAL(9,V76:V101)</f>
        <v>0</v>
      </c>
      <c r="W75" s="48">
        <f>SUBTOTAL(9,W76:W101)</f>
        <v>0</v>
      </c>
      <c r="X75" s="51"/>
      <c r="Y75" s="29"/>
      <c r="Z75" s="29"/>
    </row>
    <row r="76" spans="6:27" s="52" customFormat="1" ht="11.4" outlineLevel="2">
      <c r="F76" s="20">
        <v>10</v>
      </c>
      <c r="G76" s="21" t="s">
        <v>8</v>
      </c>
      <c r="H76" s="53" t="s">
        <v>541</v>
      </c>
      <c r="I76" s="53"/>
      <c r="J76" s="54" t="s">
        <v>845</v>
      </c>
      <c r="K76" s="21" t="s">
        <v>19</v>
      </c>
      <c r="L76" s="55">
        <v>5.4</v>
      </c>
      <c r="M76" s="57">
        <v>0</v>
      </c>
      <c r="N76" s="55">
        <f t="shared" ref="N76:N100" si="24">L76*(1+M76/100)</f>
        <v>5.4</v>
      </c>
      <c r="O76" s="24"/>
      <c r="P76" s="25">
        <f t="shared" ref="P76:P100" si="25">N76*O76</f>
        <v>0</v>
      </c>
      <c r="Q76" s="56"/>
      <c r="R76" s="57">
        <f t="shared" ref="R76:R100" si="26">N76*Q76</f>
        <v>0</v>
      </c>
      <c r="S76" s="56">
        <v>5.5E-2</v>
      </c>
      <c r="T76" s="57">
        <f t="shared" ref="T76:T100" si="27">N76*S76</f>
        <v>0.29700000000000004</v>
      </c>
      <c r="U76" s="25">
        <v>21</v>
      </c>
      <c r="V76" s="25">
        <f t="shared" ref="V76:V100" si="28">P76*(U76/100)</f>
        <v>0</v>
      </c>
      <c r="W76" s="25">
        <f t="shared" ref="W76:W100" si="29">P76+V76</f>
        <v>0</v>
      </c>
      <c r="X76" s="54"/>
      <c r="Y76" s="53" t="s">
        <v>88</v>
      </c>
      <c r="Z76" s="53" t="s">
        <v>25</v>
      </c>
      <c r="AA76" s="113"/>
    </row>
    <row r="77" spans="6:27" s="52" customFormat="1" ht="11.4" outlineLevel="2">
      <c r="F77" s="20">
        <v>11</v>
      </c>
      <c r="G77" s="21" t="s">
        <v>8</v>
      </c>
      <c r="H77" s="53" t="s">
        <v>546</v>
      </c>
      <c r="I77" s="53"/>
      <c r="J77" s="54" t="s">
        <v>948</v>
      </c>
      <c r="K77" s="21" t="s">
        <v>19</v>
      </c>
      <c r="L77" s="55">
        <v>3.96</v>
      </c>
      <c r="M77" s="57">
        <v>0</v>
      </c>
      <c r="N77" s="55">
        <f t="shared" si="24"/>
        <v>3.96</v>
      </c>
      <c r="O77" s="24"/>
      <c r="P77" s="25">
        <f t="shared" si="25"/>
        <v>0</v>
      </c>
      <c r="Q77" s="56"/>
      <c r="R77" s="57">
        <f t="shared" si="26"/>
        <v>0</v>
      </c>
      <c r="S77" s="56">
        <v>7.4999999999999997E-2</v>
      </c>
      <c r="T77" s="57">
        <f t="shared" si="27"/>
        <v>0.29699999999999999</v>
      </c>
      <c r="U77" s="25">
        <v>21</v>
      </c>
      <c r="V77" s="25">
        <f t="shared" si="28"/>
        <v>0</v>
      </c>
      <c r="W77" s="25">
        <f t="shared" si="29"/>
        <v>0</v>
      </c>
      <c r="X77" s="54"/>
      <c r="Y77" s="53" t="s">
        <v>88</v>
      </c>
      <c r="Z77" s="53" t="s">
        <v>25</v>
      </c>
      <c r="AA77" s="113"/>
    </row>
    <row r="78" spans="6:27" s="52" customFormat="1" ht="11.4" outlineLevel="2">
      <c r="F78" s="20">
        <v>13</v>
      </c>
      <c r="G78" s="21" t="s">
        <v>8</v>
      </c>
      <c r="H78" s="53" t="s">
        <v>547</v>
      </c>
      <c r="I78" s="53"/>
      <c r="J78" s="54" t="s">
        <v>949</v>
      </c>
      <c r="K78" s="21" t="s">
        <v>19</v>
      </c>
      <c r="L78" s="55">
        <v>27.53</v>
      </c>
      <c r="M78" s="57">
        <v>0</v>
      </c>
      <c r="N78" s="55">
        <f t="shared" si="24"/>
        <v>27.53</v>
      </c>
      <c r="O78" s="24"/>
      <c r="P78" s="25">
        <f t="shared" si="25"/>
        <v>0</v>
      </c>
      <c r="Q78" s="56"/>
      <c r="R78" s="57">
        <f t="shared" si="26"/>
        <v>0</v>
      </c>
      <c r="S78" s="56">
        <v>5.3999999999999999E-2</v>
      </c>
      <c r="T78" s="57">
        <f t="shared" si="27"/>
        <v>1.4866200000000001</v>
      </c>
      <c r="U78" s="25">
        <v>21</v>
      </c>
      <c r="V78" s="25">
        <f t="shared" si="28"/>
        <v>0</v>
      </c>
      <c r="W78" s="25">
        <f t="shared" si="29"/>
        <v>0</v>
      </c>
      <c r="X78" s="54"/>
      <c r="Y78" s="53" t="s">
        <v>88</v>
      </c>
      <c r="Z78" s="53" t="s">
        <v>25</v>
      </c>
      <c r="AA78" s="113"/>
    </row>
    <row r="79" spans="6:27" s="52" customFormat="1" ht="11.4" outlineLevel="2">
      <c r="F79" s="20">
        <v>14</v>
      </c>
      <c r="G79" s="21" t="s">
        <v>8</v>
      </c>
      <c r="H79" s="53" t="s">
        <v>548</v>
      </c>
      <c r="I79" s="53"/>
      <c r="J79" s="54" t="s">
        <v>968</v>
      </c>
      <c r="K79" s="21" t="s">
        <v>19</v>
      </c>
      <c r="L79" s="55">
        <v>25.1</v>
      </c>
      <c r="M79" s="57"/>
      <c r="N79" s="55">
        <f t="shared" si="24"/>
        <v>25.1</v>
      </c>
      <c r="O79" s="24"/>
      <c r="P79" s="25">
        <f t="shared" si="25"/>
        <v>0</v>
      </c>
      <c r="Q79" s="56"/>
      <c r="R79" s="57">
        <f t="shared" si="26"/>
        <v>0</v>
      </c>
      <c r="S79" s="56">
        <v>4.7E-2</v>
      </c>
      <c r="T79" s="57">
        <f t="shared" si="27"/>
        <v>1.1797</v>
      </c>
      <c r="U79" s="25">
        <v>21</v>
      </c>
      <c r="V79" s="25">
        <f t="shared" si="28"/>
        <v>0</v>
      </c>
      <c r="W79" s="25">
        <f t="shared" si="29"/>
        <v>0</v>
      </c>
      <c r="X79" s="54"/>
      <c r="Y79" s="53" t="s">
        <v>88</v>
      </c>
      <c r="Z79" s="53" t="s">
        <v>25</v>
      </c>
      <c r="AA79" s="113"/>
    </row>
    <row r="80" spans="6:27" s="52" customFormat="1" ht="11.4" outlineLevel="2">
      <c r="F80" s="20">
        <v>15</v>
      </c>
      <c r="G80" s="21" t="s">
        <v>8</v>
      </c>
      <c r="H80" s="53" t="s">
        <v>551</v>
      </c>
      <c r="I80" s="53"/>
      <c r="J80" s="54" t="s">
        <v>969</v>
      </c>
      <c r="K80" s="21" t="s">
        <v>19</v>
      </c>
      <c r="L80" s="55">
        <v>3.5</v>
      </c>
      <c r="M80" s="57">
        <v>0</v>
      </c>
      <c r="N80" s="55">
        <f t="shared" si="24"/>
        <v>3.5</v>
      </c>
      <c r="O80" s="24"/>
      <c r="P80" s="25">
        <f t="shared" si="25"/>
        <v>0</v>
      </c>
      <c r="Q80" s="56"/>
      <c r="R80" s="57">
        <f t="shared" si="26"/>
        <v>0</v>
      </c>
      <c r="S80" s="56">
        <v>6.5000000000000002E-2</v>
      </c>
      <c r="T80" s="57">
        <f t="shared" si="27"/>
        <v>0.22750000000000001</v>
      </c>
      <c r="U80" s="25">
        <v>21</v>
      </c>
      <c r="V80" s="25">
        <f t="shared" si="28"/>
        <v>0</v>
      </c>
      <c r="W80" s="25">
        <f t="shared" si="29"/>
        <v>0</v>
      </c>
      <c r="X80" s="54"/>
      <c r="Y80" s="53" t="s">
        <v>88</v>
      </c>
      <c r="Z80" s="53" t="s">
        <v>25</v>
      </c>
      <c r="AA80" s="113"/>
    </row>
    <row r="81" spans="6:27" s="52" customFormat="1" ht="11.4" outlineLevel="2">
      <c r="F81" s="20">
        <v>18</v>
      </c>
      <c r="G81" s="21" t="s">
        <v>8</v>
      </c>
      <c r="H81" s="53" t="s">
        <v>552</v>
      </c>
      <c r="I81" s="53"/>
      <c r="J81" s="54" t="s">
        <v>946</v>
      </c>
      <c r="K81" s="21" t="s">
        <v>19</v>
      </c>
      <c r="L81" s="55">
        <v>6.28</v>
      </c>
      <c r="M81" s="57">
        <v>0</v>
      </c>
      <c r="N81" s="55">
        <f t="shared" si="24"/>
        <v>6.28</v>
      </c>
      <c r="O81" s="24"/>
      <c r="P81" s="25">
        <f t="shared" si="25"/>
        <v>0</v>
      </c>
      <c r="Q81" s="56"/>
      <c r="R81" s="57">
        <f t="shared" si="26"/>
        <v>0</v>
      </c>
      <c r="S81" s="56">
        <v>5.2999999999999999E-2</v>
      </c>
      <c r="T81" s="57">
        <f t="shared" si="27"/>
        <v>0.33284000000000002</v>
      </c>
      <c r="U81" s="25">
        <v>21</v>
      </c>
      <c r="V81" s="25">
        <f t="shared" si="28"/>
        <v>0</v>
      </c>
      <c r="W81" s="25">
        <f t="shared" si="29"/>
        <v>0</v>
      </c>
      <c r="X81" s="54"/>
      <c r="Y81" s="53" t="s">
        <v>88</v>
      </c>
      <c r="Z81" s="53" t="s">
        <v>25</v>
      </c>
      <c r="AA81" s="113"/>
    </row>
    <row r="82" spans="6:27" s="52" customFormat="1" ht="11.4" outlineLevel="2">
      <c r="F82" s="20">
        <v>19</v>
      </c>
      <c r="G82" s="21" t="s">
        <v>8</v>
      </c>
      <c r="H82" s="53" t="s">
        <v>553</v>
      </c>
      <c r="I82" s="53"/>
      <c r="J82" s="54" t="s">
        <v>959</v>
      </c>
      <c r="K82" s="21" t="s">
        <v>19</v>
      </c>
      <c r="L82" s="55">
        <v>19.8</v>
      </c>
      <c r="M82" s="57">
        <v>0</v>
      </c>
      <c r="N82" s="55">
        <f t="shared" si="24"/>
        <v>19.8</v>
      </c>
      <c r="O82" s="24"/>
      <c r="P82" s="25">
        <f t="shared" si="25"/>
        <v>0</v>
      </c>
      <c r="Q82" s="56"/>
      <c r="R82" s="57">
        <f t="shared" si="26"/>
        <v>0</v>
      </c>
      <c r="S82" s="56">
        <v>0.05</v>
      </c>
      <c r="T82" s="57">
        <f t="shared" si="27"/>
        <v>0.9900000000000001</v>
      </c>
      <c r="U82" s="25">
        <v>21</v>
      </c>
      <c r="V82" s="25">
        <f t="shared" si="28"/>
        <v>0</v>
      </c>
      <c r="W82" s="25">
        <f t="shared" si="29"/>
        <v>0</v>
      </c>
      <c r="X82" s="54"/>
      <c r="Y82" s="53" t="s">
        <v>88</v>
      </c>
      <c r="Z82" s="53" t="s">
        <v>25</v>
      </c>
      <c r="AA82" s="113"/>
    </row>
    <row r="83" spans="6:27" s="52" customFormat="1" ht="11.4" outlineLevel="2">
      <c r="F83" s="20">
        <v>23</v>
      </c>
      <c r="G83" s="21" t="s">
        <v>8</v>
      </c>
      <c r="H83" s="53" t="s">
        <v>549</v>
      </c>
      <c r="I83" s="53"/>
      <c r="J83" s="54" t="s">
        <v>847</v>
      </c>
      <c r="K83" s="21" t="s">
        <v>19</v>
      </c>
      <c r="L83" s="55">
        <v>3.71</v>
      </c>
      <c r="M83" s="57">
        <v>0</v>
      </c>
      <c r="N83" s="55">
        <f t="shared" si="24"/>
        <v>3.71</v>
      </c>
      <c r="O83" s="24"/>
      <c r="P83" s="25">
        <f t="shared" si="25"/>
        <v>0</v>
      </c>
      <c r="Q83" s="56"/>
      <c r="R83" s="57">
        <f t="shared" si="26"/>
        <v>0</v>
      </c>
      <c r="S83" s="56">
        <v>6.7000000000000004E-2</v>
      </c>
      <c r="T83" s="57">
        <f t="shared" si="27"/>
        <v>0.24857000000000001</v>
      </c>
      <c r="U83" s="25">
        <v>21</v>
      </c>
      <c r="V83" s="25">
        <f t="shared" si="28"/>
        <v>0</v>
      </c>
      <c r="W83" s="25">
        <f t="shared" si="29"/>
        <v>0</v>
      </c>
      <c r="X83" s="54"/>
      <c r="Y83" s="53" t="s">
        <v>88</v>
      </c>
      <c r="Z83" s="53" t="s">
        <v>25</v>
      </c>
      <c r="AA83" s="113"/>
    </row>
    <row r="84" spans="6:27" s="52" customFormat="1" ht="11.4" outlineLevel="2">
      <c r="F84" s="20">
        <v>71</v>
      </c>
      <c r="G84" s="21" t="s">
        <v>8</v>
      </c>
      <c r="H84" s="53" t="s">
        <v>537</v>
      </c>
      <c r="I84" s="53"/>
      <c r="J84" s="54" t="s">
        <v>902</v>
      </c>
      <c r="K84" s="21" t="s">
        <v>20</v>
      </c>
      <c r="L84" s="55">
        <v>2.88</v>
      </c>
      <c r="M84" s="57">
        <v>0</v>
      </c>
      <c r="N84" s="55">
        <f t="shared" si="24"/>
        <v>2.88</v>
      </c>
      <c r="O84" s="24"/>
      <c r="P84" s="25">
        <f t="shared" si="25"/>
        <v>0</v>
      </c>
      <c r="Q84" s="56"/>
      <c r="R84" s="57">
        <f t="shared" si="26"/>
        <v>0</v>
      </c>
      <c r="S84" s="56">
        <v>2</v>
      </c>
      <c r="T84" s="57">
        <f t="shared" si="27"/>
        <v>5.76</v>
      </c>
      <c r="U84" s="25">
        <v>21</v>
      </c>
      <c r="V84" s="25">
        <f t="shared" si="28"/>
        <v>0</v>
      </c>
      <c r="W84" s="25">
        <f t="shared" si="29"/>
        <v>0</v>
      </c>
      <c r="X84" s="54"/>
      <c r="Y84" s="53" t="s">
        <v>88</v>
      </c>
      <c r="Z84" s="53" t="s">
        <v>25</v>
      </c>
      <c r="AA84" s="113"/>
    </row>
    <row r="85" spans="6:27" s="52" customFormat="1" ht="22.8" outlineLevel="2">
      <c r="F85" s="20">
        <v>72</v>
      </c>
      <c r="G85" s="21" t="s">
        <v>8</v>
      </c>
      <c r="H85" s="53" t="s">
        <v>543</v>
      </c>
      <c r="I85" s="53"/>
      <c r="J85" s="54" t="s">
        <v>1169</v>
      </c>
      <c r="K85" s="21" t="s">
        <v>20</v>
      </c>
      <c r="L85" s="55">
        <v>0.45</v>
      </c>
      <c r="M85" s="57">
        <v>0</v>
      </c>
      <c r="N85" s="55">
        <f t="shared" si="24"/>
        <v>0.45</v>
      </c>
      <c r="O85" s="24"/>
      <c r="P85" s="25">
        <f t="shared" si="25"/>
        <v>0</v>
      </c>
      <c r="Q85" s="56"/>
      <c r="R85" s="57">
        <f t="shared" si="26"/>
        <v>0</v>
      </c>
      <c r="S85" s="56">
        <v>2.2000000000000002</v>
      </c>
      <c r="T85" s="57">
        <f t="shared" si="27"/>
        <v>0.9900000000000001</v>
      </c>
      <c r="U85" s="25">
        <v>21</v>
      </c>
      <c r="V85" s="25">
        <f t="shared" si="28"/>
        <v>0</v>
      </c>
      <c r="W85" s="25">
        <f t="shared" si="29"/>
        <v>0</v>
      </c>
      <c r="X85" s="54"/>
      <c r="Y85" s="53" t="s">
        <v>88</v>
      </c>
      <c r="Z85" s="53" t="s">
        <v>25</v>
      </c>
      <c r="AA85" s="113"/>
    </row>
    <row r="86" spans="6:27" s="52" customFormat="1" ht="22.8" outlineLevel="2">
      <c r="F86" s="20">
        <v>79</v>
      </c>
      <c r="G86" s="21" t="s">
        <v>8</v>
      </c>
      <c r="H86" s="53" t="s">
        <v>561</v>
      </c>
      <c r="I86" s="53"/>
      <c r="J86" s="54" t="s">
        <v>781</v>
      </c>
      <c r="K86" s="21" t="s">
        <v>77</v>
      </c>
      <c r="L86" s="55">
        <v>10</v>
      </c>
      <c r="M86" s="57">
        <v>0</v>
      </c>
      <c r="N86" s="55">
        <f t="shared" si="24"/>
        <v>10</v>
      </c>
      <c r="O86" s="24"/>
      <c r="P86" s="25">
        <f t="shared" si="25"/>
        <v>0</v>
      </c>
      <c r="Q86" s="56"/>
      <c r="R86" s="57">
        <f t="shared" si="26"/>
        <v>0</v>
      </c>
      <c r="S86" s="56">
        <v>0.154</v>
      </c>
      <c r="T86" s="57">
        <f t="shared" si="27"/>
        <v>1.54</v>
      </c>
      <c r="U86" s="25">
        <v>21</v>
      </c>
      <c r="V86" s="25">
        <f t="shared" si="28"/>
        <v>0</v>
      </c>
      <c r="W86" s="25">
        <f t="shared" si="29"/>
        <v>0</v>
      </c>
      <c r="X86" s="54"/>
      <c r="Y86" s="53" t="s">
        <v>88</v>
      </c>
      <c r="Z86" s="53" t="s">
        <v>25</v>
      </c>
      <c r="AA86" s="113"/>
    </row>
    <row r="87" spans="6:27" s="52" customFormat="1" ht="22.8" outlineLevel="2">
      <c r="F87" s="20">
        <v>80</v>
      </c>
      <c r="G87" s="21" t="s">
        <v>8</v>
      </c>
      <c r="H87" s="53" t="s">
        <v>539</v>
      </c>
      <c r="I87" s="53"/>
      <c r="J87" s="54" t="s">
        <v>1028</v>
      </c>
      <c r="K87" s="21" t="s">
        <v>20</v>
      </c>
      <c r="L87" s="55">
        <v>2.17</v>
      </c>
      <c r="M87" s="57">
        <v>0</v>
      </c>
      <c r="N87" s="55">
        <f t="shared" si="24"/>
        <v>2.17</v>
      </c>
      <c r="O87" s="24"/>
      <c r="P87" s="25">
        <f t="shared" si="25"/>
        <v>0</v>
      </c>
      <c r="Q87" s="56"/>
      <c r="R87" s="57">
        <f t="shared" si="26"/>
        <v>0</v>
      </c>
      <c r="S87" s="56">
        <v>1.8</v>
      </c>
      <c r="T87" s="57">
        <f t="shared" si="27"/>
        <v>3.9060000000000001</v>
      </c>
      <c r="U87" s="25">
        <v>21</v>
      </c>
      <c r="V87" s="25">
        <f t="shared" si="28"/>
        <v>0</v>
      </c>
      <c r="W87" s="25">
        <f t="shared" si="29"/>
        <v>0</v>
      </c>
      <c r="X87" s="54"/>
      <c r="Y87" s="53" t="s">
        <v>88</v>
      </c>
      <c r="Z87" s="53" t="s">
        <v>25</v>
      </c>
      <c r="AA87" s="113"/>
    </row>
    <row r="88" spans="6:27" s="52" customFormat="1" ht="22.8" outlineLevel="2">
      <c r="F88" s="20">
        <v>86</v>
      </c>
      <c r="G88" s="21" t="s">
        <v>8</v>
      </c>
      <c r="H88" s="53" t="s">
        <v>542</v>
      </c>
      <c r="I88" s="53"/>
      <c r="J88" s="54" t="s">
        <v>1188</v>
      </c>
      <c r="K88" s="21" t="s">
        <v>20</v>
      </c>
      <c r="L88" s="55">
        <v>0.56000000000000005</v>
      </c>
      <c r="M88" s="57">
        <v>0</v>
      </c>
      <c r="N88" s="55">
        <f t="shared" si="24"/>
        <v>0.56000000000000005</v>
      </c>
      <c r="O88" s="24"/>
      <c r="P88" s="25">
        <f t="shared" si="25"/>
        <v>0</v>
      </c>
      <c r="Q88" s="56"/>
      <c r="R88" s="57">
        <f t="shared" si="26"/>
        <v>0</v>
      </c>
      <c r="S88" s="56">
        <v>2.4</v>
      </c>
      <c r="T88" s="57">
        <f t="shared" si="27"/>
        <v>1.3440000000000001</v>
      </c>
      <c r="U88" s="25">
        <v>21</v>
      </c>
      <c r="V88" s="25">
        <f t="shared" si="28"/>
        <v>0</v>
      </c>
      <c r="W88" s="25">
        <f t="shared" si="29"/>
        <v>0</v>
      </c>
      <c r="X88" s="54"/>
      <c r="Y88" s="53" t="s">
        <v>88</v>
      </c>
      <c r="Z88" s="53" t="s">
        <v>25</v>
      </c>
      <c r="AA88" s="113"/>
    </row>
    <row r="89" spans="6:27" s="52" customFormat="1" ht="11.4" outlineLevel="2">
      <c r="F89" s="20">
        <v>113</v>
      </c>
      <c r="G89" s="21" t="s">
        <v>8</v>
      </c>
      <c r="H89" s="53" t="s">
        <v>536</v>
      </c>
      <c r="I89" s="53"/>
      <c r="J89" s="54" t="s">
        <v>980</v>
      </c>
      <c r="K89" s="21" t="s">
        <v>19</v>
      </c>
      <c r="L89" s="55">
        <v>664</v>
      </c>
      <c r="M89" s="57">
        <v>0</v>
      </c>
      <c r="N89" s="55">
        <f t="shared" si="24"/>
        <v>664</v>
      </c>
      <c r="O89" s="24"/>
      <c r="P89" s="25">
        <f t="shared" si="25"/>
        <v>0</v>
      </c>
      <c r="Q89" s="56">
        <v>4.0000000000000003E-5</v>
      </c>
      <c r="R89" s="57">
        <f t="shared" si="26"/>
        <v>2.6560000000000004E-2</v>
      </c>
      <c r="S89" s="56"/>
      <c r="T89" s="57">
        <f t="shared" si="27"/>
        <v>0</v>
      </c>
      <c r="U89" s="25">
        <v>21</v>
      </c>
      <c r="V89" s="25">
        <f t="shared" si="28"/>
        <v>0</v>
      </c>
      <c r="W89" s="25">
        <f t="shared" si="29"/>
        <v>0</v>
      </c>
      <c r="X89" s="54"/>
      <c r="Y89" s="53" t="s">
        <v>88</v>
      </c>
      <c r="Z89" s="53" t="s">
        <v>25</v>
      </c>
      <c r="AA89" s="113"/>
    </row>
    <row r="90" spans="6:27" s="52" customFormat="1" ht="22.8" outlineLevel="2">
      <c r="F90" s="20">
        <v>114</v>
      </c>
      <c r="G90" s="21" t="s">
        <v>8</v>
      </c>
      <c r="H90" s="53" t="s">
        <v>532</v>
      </c>
      <c r="I90" s="53"/>
      <c r="J90" s="54" t="s">
        <v>1061</v>
      </c>
      <c r="K90" s="21" t="s">
        <v>19</v>
      </c>
      <c r="L90" s="55">
        <v>450</v>
      </c>
      <c r="M90" s="57">
        <v>0</v>
      </c>
      <c r="N90" s="55">
        <f t="shared" si="24"/>
        <v>450</v>
      </c>
      <c r="O90" s="24"/>
      <c r="P90" s="25">
        <f t="shared" si="25"/>
        <v>0</v>
      </c>
      <c r="Q90" s="56"/>
      <c r="R90" s="57">
        <f t="shared" si="26"/>
        <v>0</v>
      </c>
      <c r="S90" s="56"/>
      <c r="T90" s="57">
        <f t="shared" si="27"/>
        <v>0</v>
      </c>
      <c r="U90" s="25">
        <v>21</v>
      </c>
      <c r="V90" s="25">
        <f t="shared" si="28"/>
        <v>0</v>
      </c>
      <c r="W90" s="25">
        <f t="shared" si="29"/>
        <v>0</v>
      </c>
      <c r="X90" s="54"/>
      <c r="Y90" s="53" t="s">
        <v>88</v>
      </c>
      <c r="Z90" s="53" t="s">
        <v>25</v>
      </c>
      <c r="AA90" s="113"/>
    </row>
    <row r="91" spans="6:27" s="52" customFormat="1" ht="22.8" outlineLevel="2">
      <c r="F91" s="20">
        <v>115</v>
      </c>
      <c r="G91" s="21" t="s">
        <v>8</v>
      </c>
      <c r="H91" s="53" t="s">
        <v>533</v>
      </c>
      <c r="I91" s="53"/>
      <c r="J91" s="54" t="s">
        <v>1120</v>
      </c>
      <c r="K91" s="21" t="s">
        <v>19</v>
      </c>
      <c r="L91" s="55">
        <v>13500</v>
      </c>
      <c r="M91" s="57"/>
      <c r="N91" s="55">
        <f t="shared" si="24"/>
        <v>13500</v>
      </c>
      <c r="O91" s="24"/>
      <c r="P91" s="25">
        <f t="shared" si="25"/>
        <v>0</v>
      </c>
      <c r="Q91" s="56"/>
      <c r="R91" s="57">
        <f t="shared" si="26"/>
        <v>0</v>
      </c>
      <c r="S91" s="56"/>
      <c r="T91" s="57">
        <f t="shared" si="27"/>
        <v>0</v>
      </c>
      <c r="U91" s="25">
        <v>21</v>
      </c>
      <c r="V91" s="25">
        <f t="shared" si="28"/>
        <v>0</v>
      </c>
      <c r="W91" s="25">
        <f t="shared" si="29"/>
        <v>0</v>
      </c>
      <c r="X91" s="54"/>
      <c r="Y91" s="53" t="s">
        <v>88</v>
      </c>
      <c r="Z91" s="53" t="s">
        <v>25</v>
      </c>
      <c r="AA91" s="113"/>
    </row>
    <row r="92" spans="6:27" s="52" customFormat="1" ht="22.8" outlineLevel="2">
      <c r="F92" s="20">
        <v>116</v>
      </c>
      <c r="G92" s="21" t="s">
        <v>8</v>
      </c>
      <c r="H92" s="53" t="s">
        <v>534</v>
      </c>
      <c r="I92" s="53"/>
      <c r="J92" s="54" t="s">
        <v>1085</v>
      </c>
      <c r="K92" s="21" t="s">
        <v>19</v>
      </c>
      <c r="L92" s="55">
        <v>450</v>
      </c>
      <c r="M92" s="57">
        <v>0</v>
      </c>
      <c r="N92" s="55">
        <f t="shared" si="24"/>
        <v>450</v>
      </c>
      <c r="O92" s="24"/>
      <c r="P92" s="25">
        <f t="shared" si="25"/>
        <v>0</v>
      </c>
      <c r="Q92" s="56"/>
      <c r="R92" s="57">
        <f t="shared" si="26"/>
        <v>0</v>
      </c>
      <c r="S92" s="56"/>
      <c r="T92" s="57">
        <f t="shared" si="27"/>
        <v>0</v>
      </c>
      <c r="U92" s="25">
        <v>21</v>
      </c>
      <c r="V92" s="25">
        <f t="shared" si="28"/>
        <v>0</v>
      </c>
      <c r="W92" s="25">
        <f t="shared" si="29"/>
        <v>0</v>
      </c>
      <c r="X92" s="54"/>
      <c r="Y92" s="53" t="s">
        <v>88</v>
      </c>
      <c r="Z92" s="53" t="s">
        <v>25</v>
      </c>
      <c r="AA92" s="113"/>
    </row>
    <row r="93" spans="6:27" s="52" customFormat="1" ht="11.4" outlineLevel="2">
      <c r="F93" s="20">
        <v>126</v>
      </c>
      <c r="G93" s="21" t="s">
        <v>8</v>
      </c>
      <c r="H93" s="53" t="s">
        <v>567</v>
      </c>
      <c r="I93" s="53"/>
      <c r="J93" s="54" t="s">
        <v>1002</v>
      </c>
      <c r="K93" s="21" t="s">
        <v>19</v>
      </c>
      <c r="L93" s="55">
        <v>23.15</v>
      </c>
      <c r="M93" s="57">
        <v>0</v>
      </c>
      <c r="N93" s="55">
        <f t="shared" si="24"/>
        <v>23.15</v>
      </c>
      <c r="O93" s="24"/>
      <c r="P93" s="25">
        <f t="shared" si="25"/>
        <v>0</v>
      </c>
      <c r="Q93" s="56"/>
      <c r="R93" s="57">
        <f t="shared" si="26"/>
        <v>0</v>
      </c>
      <c r="S93" s="56">
        <v>6.8000000000000005E-2</v>
      </c>
      <c r="T93" s="57">
        <f t="shared" si="27"/>
        <v>1.5742</v>
      </c>
      <c r="U93" s="25">
        <v>21</v>
      </c>
      <c r="V93" s="25">
        <f t="shared" si="28"/>
        <v>0</v>
      </c>
      <c r="W93" s="25">
        <f t="shared" si="29"/>
        <v>0</v>
      </c>
      <c r="X93" s="54"/>
      <c r="Y93" s="53" t="s">
        <v>88</v>
      </c>
      <c r="Z93" s="53" t="s">
        <v>25</v>
      </c>
      <c r="AA93" s="113"/>
    </row>
    <row r="94" spans="6:27" s="52" customFormat="1" ht="22.8" outlineLevel="2">
      <c r="F94" s="20">
        <v>127</v>
      </c>
      <c r="G94" s="21" t="s">
        <v>8</v>
      </c>
      <c r="H94" s="53" t="s">
        <v>568</v>
      </c>
      <c r="I94" s="53"/>
      <c r="J94" s="54" t="s">
        <v>1070</v>
      </c>
      <c r="K94" s="21" t="s">
        <v>19</v>
      </c>
      <c r="L94" s="55">
        <v>55</v>
      </c>
      <c r="M94" s="57">
        <v>0</v>
      </c>
      <c r="N94" s="55">
        <f t="shared" si="24"/>
        <v>55</v>
      </c>
      <c r="O94" s="24"/>
      <c r="P94" s="25">
        <f t="shared" si="25"/>
        <v>0</v>
      </c>
      <c r="Q94" s="56"/>
      <c r="R94" s="57">
        <f t="shared" si="26"/>
        <v>0</v>
      </c>
      <c r="S94" s="56">
        <v>8.8999999999999996E-2</v>
      </c>
      <c r="T94" s="57">
        <f t="shared" si="27"/>
        <v>4.8949999999999996</v>
      </c>
      <c r="U94" s="25">
        <v>21</v>
      </c>
      <c r="V94" s="25">
        <f t="shared" si="28"/>
        <v>0</v>
      </c>
      <c r="W94" s="25">
        <f t="shared" si="29"/>
        <v>0</v>
      </c>
      <c r="X94" s="54"/>
      <c r="Y94" s="53" t="s">
        <v>88</v>
      </c>
      <c r="Z94" s="53" t="s">
        <v>25</v>
      </c>
      <c r="AA94" s="113"/>
    </row>
    <row r="95" spans="6:27" s="52" customFormat="1" ht="11.4" outlineLevel="2">
      <c r="F95" s="20">
        <v>128</v>
      </c>
      <c r="G95" s="21" t="s">
        <v>8</v>
      </c>
      <c r="H95" s="53" t="s">
        <v>545</v>
      </c>
      <c r="I95" s="53"/>
      <c r="J95" s="54" t="s">
        <v>891</v>
      </c>
      <c r="K95" s="21" t="s">
        <v>19</v>
      </c>
      <c r="L95" s="55">
        <v>6.8</v>
      </c>
      <c r="M95" s="57">
        <v>0</v>
      </c>
      <c r="N95" s="55">
        <f t="shared" si="24"/>
        <v>6.8</v>
      </c>
      <c r="O95" s="24"/>
      <c r="P95" s="25">
        <f t="shared" si="25"/>
        <v>0</v>
      </c>
      <c r="Q95" s="56"/>
      <c r="R95" s="57">
        <f t="shared" si="26"/>
        <v>0</v>
      </c>
      <c r="S95" s="56">
        <v>5.5E-2</v>
      </c>
      <c r="T95" s="57">
        <f t="shared" si="27"/>
        <v>0.374</v>
      </c>
      <c r="U95" s="25">
        <v>21</v>
      </c>
      <c r="V95" s="25">
        <f t="shared" si="28"/>
        <v>0</v>
      </c>
      <c r="W95" s="25">
        <f t="shared" si="29"/>
        <v>0</v>
      </c>
      <c r="X95" s="54"/>
      <c r="Y95" s="53" t="s">
        <v>88</v>
      </c>
      <c r="Z95" s="53" t="s">
        <v>25</v>
      </c>
      <c r="AA95" s="113"/>
    </row>
    <row r="96" spans="6:27" s="52" customFormat="1" ht="11.4" outlineLevel="2">
      <c r="F96" s="20">
        <v>129</v>
      </c>
      <c r="G96" s="21" t="s">
        <v>8</v>
      </c>
      <c r="H96" s="53" t="s">
        <v>550</v>
      </c>
      <c r="I96" s="53"/>
      <c r="J96" s="54" t="s">
        <v>1007</v>
      </c>
      <c r="K96" s="21" t="s">
        <v>19</v>
      </c>
      <c r="L96" s="55">
        <v>59.23</v>
      </c>
      <c r="M96" s="57"/>
      <c r="N96" s="55">
        <f t="shared" si="24"/>
        <v>59.23</v>
      </c>
      <c r="O96" s="24"/>
      <c r="P96" s="25">
        <f t="shared" si="25"/>
        <v>0</v>
      </c>
      <c r="Q96" s="56"/>
      <c r="R96" s="57">
        <f t="shared" si="26"/>
        <v>0</v>
      </c>
      <c r="S96" s="56">
        <v>1.4999999999999999E-2</v>
      </c>
      <c r="T96" s="57">
        <f t="shared" si="27"/>
        <v>0.88844999999999996</v>
      </c>
      <c r="U96" s="25">
        <v>21</v>
      </c>
      <c r="V96" s="25">
        <f t="shared" si="28"/>
        <v>0</v>
      </c>
      <c r="W96" s="25">
        <f t="shared" si="29"/>
        <v>0</v>
      </c>
      <c r="X96" s="54"/>
      <c r="Y96" s="53" t="s">
        <v>88</v>
      </c>
      <c r="Z96" s="53" t="s">
        <v>25</v>
      </c>
      <c r="AA96" s="113"/>
    </row>
    <row r="97" spans="6:27" s="52" customFormat="1" ht="11.4" outlineLevel="2">
      <c r="F97" s="20">
        <v>130</v>
      </c>
      <c r="G97" s="21" t="s">
        <v>8</v>
      </c>
      <c r="H97" s="53" t="s">
        <v>554</v>
      </c>
      <c r="I97" s="53"/>
      <c r="J97" s="54" t="s">
        <v>831</v>
      </c>
      <c r="K97" s="21" t="s">
        <v>19</v>
      </c>
      <c r="L97" s="55">
        <v>9.6</v>
      </c>
      <c r="M97" s="57">
        <v>0</v>
      </c>
      <c r="N97" s="55">
        <f t="shared" si="24"/>
        <v>9.6</v>
      </c>
      <c r="O97" s="24"/>
      <c r="P97" s="25">
        <f t="shared" si="25"/>
        <v>0</v>
      </c>
      <c r="Q97" s="56"/>
      <c r="R97" s="57">
        <f t="shared" si="26"/>
        <v>0</v>
      </c>
      <c r="S97" s="56">
        <v>7.5999999999999998E-2</v>
      </c>
      <c r="T97" s="57">
        <f t="shared" si="27"/>
        <v>0.72959999999999992</v>
      </c>
      <c r="U97" s="25">
        <v>21</v>
      </c>
      <c r="V97" s="25">
        <f t="shared" si="28"/>
        <v>0</v>
      </c>
      <c r="W97" s="25">
        <f t="shared" si="29"/>
        <v>0</v>
      </c>
      <c r="X97" s="54"/>
      <c r="Y97" s="53" t="s">
        <v>88</v>
      </c>
      <c r="Z97" s="53" t="s">
        <v>25</v>
      </c>
      <c r="AA97" s="113"/>
    </row>
    <row r="98" spans="6:27" s="52" customFormat="1" ht="11.4" outlineLevel="2">
      <c r="F98" s="20">
        <v>131</v>
      </c>
      <c r="G98" s="21" t="s">
        <v>8</v>
      </c>
      <c r="H98" s="53" t="s">
        <v>555</v>
      </c>
      <c r="I98" s="53"/>
      <c r="J98" s="54" t="s">
        <v>844</v>
      </c>
      <c r="K98" s="21" t="s">
        <v>19</v>
      </c>
      <c r="L98" s="55">
        <v>3</v>
      </c>
      <c r="M98" s="57">
        <v>0</v>
      </c>
      <c r="N98" s="55">
        <f t="shared" si="24"/>
        <v>3</v>
      </c>
      <c r="O98" s="24"/>
      <c r="P98" s="25">
        <f t="shared" si="25"/>
        <v>0</v>
      </c>
      <c r="Q98" s="56"/>
      <c r="R98" s="57">
        <f t="shared" si="26"/>
        <v>0</v>
      </c>
      <c r="S98" s="56">
        <v>6.3E-2</v>
      </c>
      <c r="T98" s="57">
        <f t="shared" si="27"/>
        <v>0.189</v>
      </c>
      <c r="U98" s="25">
        <v>21</v>
      </c>
      <c r="V98" s="25">
        <f t="shared" si="28"/>
        <v>0</v>
      </c>
      <c r="W98" s="25">
        <f t="shared" si="29"/>
        <v>0</v>
      </c>
      <c r="X98" s="54"/>
      <c r="Y98" s="53" t="s">
        <v>88</v>
      </c>
      <c r="Z98" s="53" t="s">
        <v>25</v>
      </c>
      <c r="AA98" s="113"/>
    </row>
    <row r="99" spans="6:27" s="52" customFormat="1" ht="11.4" outlineLevel="2">
      <c r="F99" s="20">
        <v>132</v>
      </c>
      <c r="G99" s="21" t="s">
        <v>8</v>
      </c>
      <c r="H99" s="53" t="s">
        <v>538</v>
      </c>
      <c r="I99" s="53"/>
      <c r="J99" s="54" t="s">
        <v>935</v>
      </c>
      <c r="K99" s="21" t="s">
        <v>19</v>
      </c>
      <c r="L99" s="55">
        <v>14.25</v>
      </c>
      <c r="M99" s="57">
        <v>0</v>
      </c>
      <c r="N99" s="55">
        <f t="shared" si="24"/>
        <v>14.25</v>
      </c>
      <c r="O99" s="24"/>
      <c r="P99" s="25">
        <f t="shared" si="25"/>
        <v>0</v>
      </c>
      <c r="Q99" s="56"/>
      <c r="R99" s="57">
        <f t="shared" si="26"/>
        <v>0</v>
      </c>
      <c r="S99" s="56">
        <v>0.26100000000000001</v>
      </c>
      <c r="T99" s="57">
        <f t="shared" si="27"/>
        <v>3.7192500000000002</v>
      </c>
      <c r="U99" s="25">
        <v>21</v>
      </c>
      <c r="V99" s="25">
        <f t="shared" si="28"/>
        <v>0</v>
      </c>
      <c r="W99" s="25">
        <f t="shared" si="29"/>
        <v>0</v>
      </c>
      <c r="X99" s="54"/>
      <c r="Y99" s="53" t="s">
        <v>88</v>
      </c>
      <c r="Z99" s="53" t="s">
        <v>25</v>
      </c>
      <c r="AA99" s="113"/>
    </row>
    <row r="100" spans="6:27" s="52" customFormat="1" ht="11.4" outlineLevel="2">
      <c r="F100" s="20">
        <v>142</v>
      </c>
      <c r="G100" s="21" t="s">
        <v>8</v>
      </c>
      <c r="H100" s="53" t="s">
        <v>566</v>
      </c>
      <c r="I100" s="53"/>
      <c r="J100" s="54" t="s">
        <v>965</v>
      </c>
      <c r="K100" s="21" t="s">
        <v>19</v>
      </c>
      <c r="L100" s="55">
        <v>55</v>
      </c>
      <c r="M100" s="57">
        <v>0</v>
      </c>
      <c r="N100" s="55">
        <f t="shared" si="24"/>
        <v>55</v>
      </c>
      <c r="O100" s="24"/>
      <c r="P100" s="25">
        <f t="shared" si="25"/>
        <v>0</v>
      </c>
      <c r="Q100" s="56"/>
      <c r="R100" s="57">
        <f t="shared" si="26"/>
        <v>0</v>
      </c>
      <c r="S100" s="56">
        <v>4.5999999999999999E-2</v>
      </c>
      <c r="T100" s="57">
        <f t="shared" si="27"/>
        <v>2.5299999999999998</v>
      </c>
      <c r="U100" s="25">
        <v>21</v>
      </c>
      <c r="V100" s="25">
        <f t="shared" si="28"/>
        <v>0</v>
      </c>
      <c r="W100" s="25">
        <f t="shared" si="29"/>
        <v>0</v>
      </c>
      <c r="X100" s="54"/>
      <c r="Y100" s="53" t="s">
        <v>88</v>
      </c>
      <c r="Z100" s="53" t="s">
        <v>25</v>
      </c>
      <c r="AA100" s="113"/>
    </row>
    <row r="101" spans="6:27" s="87" customFormat="1" ht="12.75" customHeight="1" outlineLevel="2">
      <c r="F101" s="88"/>
      <c r="G101" s="89"/>
      <c r="H101" s="89"/>
      <c r="I101" s="89"/>
      <c r="J101" s="90"/>
      <c r="K101" s="89"/>
      <c r="L101" s="91"/>
      <c r="M101" s="92"/>
      <c r="N101" s="91"/>
      <c r="O101" s="92"/>
      <c r="P101" s="93"/>
      <c r="Q101" s="94"/>
      <c r="R101" s="92"/>
      <c r="S101" s="92"/>
      <c r="T101" s="92"/>
      <c r="U101" s="95" t="s">
        <v>3</v>
      </c>
      <c r="V101" s="92"/>
      <c r="W101" s="92"/>
      <c r="X101" s="92"/>
      <c r="Y101" s="89"/>
      <c r="Z101" s="89"/>
    </row>
    <row r="102" spans="6:27" s="43" customFormat="1" ht="16.5" customHeight="1" outlineLevel="1">
      <c r="F102" s="44"/>
      <c r="G102" s="6"/>
      <c r="H102" s="45"/>
      <c r="I102" s="45"/>
      <c r="J102" s="45" t="s">
        <v>694</v>
      </c>
      <c r="K102" s="6"/>
      <c r="L102" s="46"/>
      <c r="M102" s="47"/>
      <c r="N102" s="46"/>
      <c r="O102" s="47"/>
      <c r="P102" s="48">
        <f>SUBTOTAL(9,P103:P108)</f>
        <v>0</v>
      </c>
      <c r="Q102" s="49"/>
      <c r="R102" s="50">
        <f>SUBTOTAL(9,R103:R108)</f>
        <v>0</v>
      </c>
      <c r="S102" s="47"/>
      <c r="T102" s="50">
        <f>SUBTOTAL(9,T103:T108)</f>
        <v>0</v>
      </c>
      <c r="U102" s="86" t="s">
        <v>3</v>
      </c>
      <c r="V102" s="48">
        <f>SUBTOTAL(9,V103:V108)</f>
        <v>0</v>
      </c>
      <c r="W102" s="48">
        <f>SUBTOTAL(9,W103:W108)</f>
        <v>0</v>
      </c>
      <c r="X102" s="51"/>
      <c r="Y102" s="29"/>
      <c r="Z102" s="29"/>
    </row>
    <row r="103" spans="6:27" s="52" customFormat="1" ht="11.4" outlineLevel="2">
      <c r="F103" s="20">
        <v>121</v>
      </c>
      <c r="G103" s="21" t="s">
        <v>8</v>
      </c>
      <c r="H103" s="53" t="s">
        <v>575</v>
      </c>
      <c r="I103" s="53"/>
      <c r="J103" s="54" t="s">
        <v>787</v>
      </c>
      <c r="K103" s="21" t="s">
        <v>5</v>
      </c>
      <c r="L103" s="55">
        <v>125.23523060000001</v>
      </c>
      <c r="M103" s="57">
        <v>0</v>
      </c>
      <c r="N103" s="55">
        <f>L103*(1+M103/100)</f>
        <v>125.23523060000001</v>
      </c>
      <c r="O103" s="24"/>
      <c r="P103" s="25">
        <f>N103*O103</f>
        <v>0</v>
      </c>
      <c r="Q103" s="56"/>
      <c r="R103" s="57">
        <f>N103*Q103</f>
        <v>0</v>
      </c>
      <c r="S103" s="56"/>
      <c r="T103" s="57">
        <f>N103*S103</f>
        <v>0</v>
      </c>
      <c r="U103" s="25">
        <v>21</v>
      </c>
      <c r="V103" s="25">
        <f>P103*(U103/100)</f>
        <v>0</v>
      </c>
      <c r="W103" s="25">
        <f>P103+V103</f>
        <v>0</v>
      </c>
      <c r="X103" s="54"/>
      <c r="Y103" s="53" t="s">
        <v>88</v>
      </c>
      <c r="Z103" s="53" t="s">
        <v>30</v>
      </c>
      <c r="AA103" s="113"/>
    </row>
    <row r="104" spans="6:27" s="52" customFormat="1" ht="22.8" outlineLevel="2">
      <c r="F104" s="20">
        <v>687</v>
      </c>
      <c r="G104" s="21" t="s">
        <v>8</v>
      </c>
      <c r="H104" s="53" t="s">
        <v>569</v>
      </c>
      <c r="I104" s="53"/>
      <c r="J104" s="54" t="s">
        <v>1042</v>
      </c>
      <c r="K104" s="21" t="s">
        <v>5</v>
      </c>
      <c r="L104" s="55">
        <v>12.5</v>
      </c>
      <c r="M104" s="57">
        <v>0</v>
      </c>
      <c r="N104" s="55">
        <f>L104*(1+M104/100)</f>
        <v>12.5</v>
      </c>
      <c r="O104" s="24"/>
      <c r="P104" s="25">
        <f>N104*O104</f>
        <v>0</v>
      </c>
      <c r="Q104" s="56"/>
      <c r="R104" s="57">
        <f>N104*Q104</f>
        <v>0</v>
      </c>
      <c r="S104" s="56"/>
      <c r="T104" s="57">
        <f>N104*S104</f>
        <v>0</v>
      </c>
      <c r="U104" s="25">
        <v>21</v>
      </c>
      <c r="V104" s="25">
        <f>P104*(U104/100)</f>
        <v>0</v>
      </c>
      <c r="W104" s="25">
        <f>P104+V104</f>
        <v>0</v>
      </c>
      <c r="X104" s="54"/>
      <c r="Y104" s="53" t="s">
        <v>88</v>
      </c>
      <c r="Z104" s="53" t="s">
        <v>30</v>
      </c>
      <c r="AA104" s="113"/>
    </row>
    <row r="105" spans="6:27" s="52" customFormat="1" ht="11.4" outlineLevel="2">
      <c r="F105" s="20">
        <v>688</v>
      </c>
      <c r="G105" s="21" t="s">
        <v>8</v>
      </c>
      <c r="H105" s="53" t="s">
        <v>570</v>
      </c>
      <c r="I105" s="53"/>
      <c r="J105" s="54" t="s">
        <v>1004</v>
      </c>
      <c r="K105" s="21" t="s">
        <v>5</v>
      </c>
      <c r="L105" s="55">
        <v>375</v>
      </c>
      <c r="M105" s="57">
        <v>0</v>
      </c>
      <c r="N105" s="55">
        <f>L105*(1+M105/100)</f>
        <v>375</v>
      </c>
      <c r="O105" s="24"/>
      <c r="P105" s="25">
        <f>N105*O105</f>
        <v>0</v>
      </c>
      <c r="Q105" s="56"/>
      <c r="R105" s="57">
        <f>N105*Q105</f>
        <v>0</v>
      </c>
      <c r="S105" s="56"/>
      <c r="T105" s="57">
        <f>N105*S105</f>
        <v>0</v>
      </c>
      <c r="U105" s="25">
        <v>21</v>
      </c>
      <c r="V105" s="25">
        <f>P105*(U105/100)</f>
        <v>0</v>
      </c>
      <c r="W105" s="25">
        <f>P105+V105</f>
        <v>0</v>
      </c>
      <c r="X105" s="54"/>
      <c r="Y105" s="53" t="s">
        <v>88</v>
      </c>
      <c r="Z105" s="53" t="s">
        <v>30</v>
      </c>
      <c r="AA105" s="113"/>
    </row>
    <row r="106" spans="6:27" s="52" customFormat="1" ht="22.8" outlineLevel="2">
      <c r="F106" s="20">
        <v>689</v>
      </c>
      <c r="G106" s="21" t="s">
        <v>8</v>
      </c>
      <c r="H106" s="53" t="s">
        <v>571</v>
      </c>
      <c r="I106" s="53"/>
      <c r="J106" s="54" t="s">
        <v>1166</v>
      </c>
      <c r="K106" s="21" t="s">
        <v>5</v>
      </c>
      <c r="L106" s="55">
        <v>2.5</v>
      </c>
      <c r="M106" s="57">
        <v>0</v>
      </c>
      <c r="N106" s="55">
        <f>L106*(1+M106/100)</f>
        <v>2.5</v>
      </c>
      <c r="O106" s="24"/>
      <c r="P106" s="25">
        <f>N106*O106</f>
        <v>0</v>
      </c>
      <c r="Q106" s="56"/>
      <c r="R106" s="57">
        <f>N106*Q106</f>
        <v>0</v>
      </c>
      <c r="S106" s="56"/>
      <c r="T106" s="57">
        <f>N106*S106</f>
        <v>0</v>
      </c>
      <c r="U106" s="25">
        <v>21</v>
      </c>
      <c r="V106" s="25">
        <f>P106*(U106/100)</f>
        <v>0</v>
      </c>
      <c r="W106" s="25">
        <f>P106+V106</f>
        <v>0</v>
      </c>
      <c r="X106" s="54"/>
      <c r="Y106" s="53" t="s">
        <v>88</v>
      </c>
      <c r="Z106" s="53" t="s">
        <v>30</v>
      </c>
      <c r="AA106" s="113"/>
    </row>
    <row r="107" spans="6:27" s="52" customFormat="1" ht="11.4" outlineLevel="2">
      <c r="F107" s="20">
        <v>690</v>
      </c>
      <c r="G107" s="21" t="s">
        <v>8</v>
      </c>
      <c r="H107" s="53" t="s">
        <v>573</v>
      </c>
      <c r="I107" s="53"/>
      <c r="J107" s="54" t="s">
        <v>999</v>
      </c>
      <c r="K107" s="21" t="s">
        <v>5</v>
      </c>
      <c r="L107" s="55">
        <v>10</v>
      </c>
      <c r="M107" s="57">
        <v>0</v>
      </c>
      <c r="N107" s="55">
        <f>L107*(1+M107/100)</f>
        <v>10</v>
      </c>
      <c r="O107" s="24"/>
      <c r="P107" s="25">
        <f>N107*O107</f>
        <v>0</v>
      </c>
      <c r="Q107" s="56"/>
      <c r="R107" s="57">
        <f>N107*Q107</f>
        <v>0</v>
      </c>
      <c r="S107" s="56"/>
      <c r="T107" s="57">
        <f>N107*S107</f>
        <v>0</v>
      </c>
      <c r="U107" s="25">
        <v>21</v>
      </c>
      <c r="V107" s="25">
        <f>P107*(U107/100)</f>
        <v>0</v>
      </c>
      <c r="W107" s="25">
        <f>P107+V107</f>
        <v>0</v>
      </c>
      <c r="X107" s="54"/>
      <c r="Y107" s="53" t="s">
        <v>88</v>
      </c>
      <c r="Z107" s="53" t="s">
        <v>30</v>
      </c>
      <c r="AA107" s="113"/>
    </row>
    <row r="108" spans="6:27" s="87" customFormat="1" ht="12.75" customHeight="1" outlineLevel="2">
      <c r="F108" s="88"/>
      <c r="G108" s="89"/>
      <c r="H108" s="89"/>
      <c r="I108" s="89"/>
      <c r="J108" s="90"/>
      <c r="K108" s="89"/>
      <c r="L108" s="91"/>
      <c r="M108" s="92"/>
      <c r="N108" s="91"/>
      <c r="O108" s="92"/>
      <c r="P108" s="93"/>
      <c r="Q108" s="94"/>
      <c r="R108" s="92"/>
      <c r="S108" s="92"/>
      <c r="T108" s="92"/>
      <c r="U108" s="95" t="s">
        <v>3</v>
      </c>
      <c r="V108" s="92"/>
      <c r="W108" s="92"/>
      <c r="X108" s="92"/>
      <c r="Y108" s="89"/>
      <c r="Z108" s="89"/>
    </row>
    <row r="109" spans="6:27" s="43" customFormat="1" ht="16.5" customHeight="1" outlineLevel="1">
      <c r="F109" s="44"/>
      <c r="G109" s="6"/>
      <c r="H109" s="45"/>
      <c r="I109" s="45"/>
      <c r="J109" s="45" t="s">
        <v>710</v>
      </c>
      <c r="K109" s="6"/>
      <c r="L109" s="46"/>
      <c r="M109" s="47"/>
      <c r="N109" s="46"/>
      <c r="O109" s="47"/>
      <c r="P109" s="48">
        <f>SUBTOTAL(9,P110:P119)</f>
        <v>0</v>
      </c>
      <c r="Q109" s="49"/>
      <c r="R109" s="50">
        <f>SUBTOTAL(9,R110:R119)</f>
        <v>0.24648</v>
      </c>
      <c r="S109" s="47"/>
      <c r="T109" s="50">
        <f>SUBTOTAL(9,T110:T119)</f>
        <v>0</v>
      </c>
      <c r="U109" s="86" t="s">
        <v>3</v>
      </c>
      <c r="V109" s="48">
        <f>SUBTOTAL(9,V110:V119)</f>
        <v>0</v>
      </c>
      <c r="W109" s="48">
        <f>SUBTOTAL(9,W110:W119)</f>
        <v>0</v>
      </c>
      <c r="X109" s="51"/>
      <c r="Y109" s="29"/>
      <c r="Z109" s="29"/>
    </row>
    <row r="110" spans="6:27" s="52" customFormat="1" ht="34.200000000000003" outlineLevel="2">
      <c r="F110" s="20">
        <v>67</v>
      </c>
      <c r="G110" s="21" t="s">
        <v>8</v>
      </c>
      <c r="H110" s="53" t="s">
        <v>385</v>
      </c>
      <c r="I110" s="53"/>
      <c r="J110" s="54" t="s">
        <v>1206</v>
      </c>
      <c r="K110" s="21" t="s">
        <v>19</v>
      </c>
      <c r="L110" s="55">
        <v>21</v>
      </c>
      <c r="M110" s="57">
        <v>0</v>
      </c>
      <c r="N110" s="55">
        <f t="shared" ref="N110:N118" si="30">L110*(1+M110/100)</f>
        <v>21</v>
      </c>
      <c r="O110" s="24"/>
      <c r="P110" s="25">
        <f t="shared" ref="P110:P118" si="31">N110*O110</f>
        <v>0</v>
      </c>
      <c r="Q110" s="56">
        <v>4.0000000000000001E-3</v>
      </c>
      <c r="R110" s="57">
        <f t="shared" ref="R110:R118" si="32">N110*Q110</f>
        <v>8.4000000000000005E-2</v>
      </c>
      <c r="S110" s="56"/>
      <c r="T110" s="57">
        <f t="shared" ref="T110:T118" si="33">N110*S110</f>
        <v>0</v>
      </c>
      <c r="U110" s="25">
        <v>21</v>
      </c>
      <c r="V110" s="25">
        <f t="shared" ref="V110:V118" si="34">P110*(U110/100)</f>
        <v>0</v>
      </c>
      <c r="W110" s="25">
        <f t="shared" ref="W110:W118" si="35">P110+V110</f>
        <v>0</v>
      </c>
      <c r="X110" s="54"/>
      <c r="Y110" s="53" t="s">
        <v>88</v>
      </c>
      <c r="Z110" s="53" t="s">
        <v>31</v>
      </c>
      <c r="AA110" s="113"/>
    </row>
    <row r="111" spans="6:27" s="52" customFormat="1" ht="22.8" outlineLevel="2">
      <c r="F111" s="20">
        <v>68</v>
      </c>
      <c r="G111" s="21" t="s">
        <v>8</v>
      </c>
      <c r="H111" s="53" t="s">
        <v>386</v>
      </c>
      <c r="I111" s="53"/>
      <c r="J111" s="54" t="s">
        <v>1177</v>
      </c>
      <c r="K111" s="21" t="s">
        <v>19</v>
      </c>
      <c r="L111" s="55">
        <v>12</v>
      </c>
      <c r="M111" s="57">
        <v>0</v>
      </c>
      <c r="N111" s="55">
        <f t="shared" si="30"/>
        <v>12</v>
      </c>
      <c r="O111" s="24"/>
      <c r="P111" s="25">
        <f t="shared" si="31"/>
        <v>0</v>
      </c>
      <c r="Q111" s="56">
        <v>4.0000000000000001E-3</v>
      </c>
      <c r="R111" s="57">
        <f t="shared" si="32"/>
        <v>4.8000000000000001E-2</v>
      </c>
      <c r="S111" s="56"/>
      <c r="T111" s="57">
        <f t="shared" si="33"/>
        <v>0</v>
      </c>
      <c r="U111" s="25">
        <v>21</v>
      </c>
      <c r="V111" s="25">
        <f t="shared" si="34"/>
        <v>0</v>
      </c>
      <c r="W111" s="25">
        <f t="shared" si="35"/>
        <v>0</v>
      </c>
      <c r="X111" s="54"/>
      <c r="Y111" s="53" t="s">
        <v>88</v>
      </c>
      <c r="Z111" s="53" t="s">
        <v>31</v>
      </c>
      <c r="AA111" s="113"/>
    </row>
    <row r="112" spans="6:27" s="52" customFormat="1" ht="11.4" outlineLevel="2">
      <c r="F112" s="20">
        <v>73</v>
      </c>
      <c r="G112" s="21" t="s">
        <v>8</v>
      </c>
      <c r="H112" s="53" t="s">
        <v>388</v>
      </c>
      <c r="I112" s="53"/>
      <c r="J112" s="54" t="s">
        <v>967</v>
      </c>
      <c r="K112" s="21" t="s">
        <v>19</v>
      </c>
      <c r="L112" s="55">
        <v>45.9</v>
      </c>
      <c r="M112" s="57"/>
      <c r="N112" s="55">
        <f t="shared" si="30"/>
        <v>45.9</v>
      </c>
      <c r="O112" s="24"/>
      <c r="P112" s="25">
        <f t="shared" si="31"/>
        <v>0</v>
      </c>
      <c r="Q112" s="56">
        <v>4.0000000000000002E-4</v>
      </c>
      <c r="R112" s="57">
        <f t="shared" si="32"/>
        <v>1.8360000000000001E-2</v>
      </c>
      <c r="S112" s="56"/>
      <c r="T112" s="57">
        <f t="shared" si="33"/>
        <v>0</v>
      </c>
      <c r="U112" s="25">
        <v>21</v>
      </c>
      <c r="V112" s="25">
        <f t="shared" si="34"/>
        <v>0</v>
      </c>
      <c r="W112" s="25">
        <f t="shared" si="35"/>
        <v>0</v>
      </c>
      <c r="X112" s="54"/>
      <c r="Y112" s="53" t="s">
        <v>88</v>
      </c>
      <c r="Z112" s="53" t="s">
        <v>31</v>
      </c>
      <c r="AA112" s="113"/>
    </row>
    <row r="113" spans="6:27" s="52" customFormat="1" ht="11.4" outlineLevel="2">
      <c r="F113" s="20">
        <v>74</v>
      </c>
      <c r="G113" s="21" t="s">
        <v>2</v>
      </c>
      <c r="H113" s="53" t="s">
        <v>62</v>
      </c>
      <c r="I113" s="53"/>
      <c r="J113" s="54" t="s">
        <v>785</v>
      </c>
      <c r="K113" s="21" t="s">
        <v>19</v>
      </c>
      <c r="L113" s="55">
        <v>98.1</v>
      </c>
      <c r="M113" s="57">
        <v>10</v>
      </c>
      <c r="N113" s="55">
        <f t="shared" si="30"/>
        <v>107.91</v>
      </c>
      <c r="O113" s="24"/>
      <c r="P113" s="25">
        <f t="shared" si="31"/>
        <v>0</v>
      </c>
      <c r="Q113" s="56"/>
      <c r="R113" s="57">
        <f t="shared" si="32"/>
        <v>0</v>
      </c>
      <c r="S113" s="56"/>
      <c r="T113" s="57">
        <f t="shared" si="33"/>
        <v>0</v>
      </c>
      <c r="U113" s="25">
        <v>21</v>
      </c>
      <c r="V113" s="25">
        <f t="shared" si="34"/>
        <v>0</v>
      </c>
      <c r="W113" s="25">
        <f t="shared" si="35"/>
        <v>0</v>
      </c>
      <c r="X113" s="54"/>
      <c r="Y113" s="53" t="s">
        <v>88</v>
      </c>
      <c r="Z113" s="53" t="s">
        <v>31</v>
      </c>
      <c r="AA113" s="113"/>
    </row>
    <row r="114" spans="6:27" s="52" customFormat="1" ht="11.4" outlineLevel="2">
      <c r="F114" s="20">
        <v>75</v>
      </c>
      <c r="G114" s="21" t="s">
        <v>2</v>
      </c>
      <c r="H114" s="53" t="s">
        <v>237</v>
      </c>
      <c r="I114" s="53"/>
      <c r="J114" s="54" t="s">
        <v>916</v>
      </c>
      <c r="K114" s="21" t="s">
        <v>19</v>
      </c>
      <c r="L114" s="55">
        <v>66</v>
      </c>
      <c r="M114" s="57">
        <v>10</v>
      </c>
      <c r="N114" s="55">
        <f t="shared" si="30"/>
        <v>72.600000000000009</v>
      </c>
      <c r="O114" s="24"/>
      <c r="P114" s="25">
        <f t="shared" si="31"/>
        <v>0</v>
      </c>
      <c r="Q114" s="56">
        <v>5.0000000000000001E-4</v>
      </c>
      <c r="R114" s="57">
        <f t="shared" si="32"/>
        <v>3.6300000000000006E-2</v>
      </c>
      <c r="S114" s="56"/>
      <c r="T114" s="57">
        <f t="shared" si="33"/>
        <v>0</v>
      </c>
      <c r="U114" s="25">
        <v>21</v>
      </c>
      <c r="V114" s="25">
        <f t="shared" si="34"/>
        <v>0</v>
      </c>
      <c r="W114" s="25">
        <f t="shared" si="35"/>
        <v>0</v>
      </c>
      <c r="X114" s="54"/>
      <c r="Y114" s="53" t="s">
        <v>88</v>
      </c>
      <c r="Z114" s="53" t="s">
        <v>31</v>
      </c>
      <c r="AA114" s="113"/>
    </row>
    <row r="115" spans="6:27" s="52" customFormat="1" ht="22.8" outlineLevel="2">
      <c r="F115" s="20">
        <v>76</v>
      </c>
      <c r="G115" s="21" t="s">
        <v>8</v>
      </c>
      <c r="H115" s="53" t="s">
        <v>389</v>
      </c>
      <c r="I115" s="53"/>
      <c r="J115" s="54" t="s">
        <v>1173</v>
      </c>
      <c r="K115" s="21" t="s">
        <v>19</v>
      </c>
      <c r="L115" s="55">
        <v>66</v>
      </c>
      <c r="M115" s="57"/>
      <c r="N115" s="55">
        <f t="shared" si="30"/>
        <v>66</v>
      </c>
      <c r="O115" s="24"/>
      <c r="P115" s="25">
        <f t="shared" si="31"/>
        <v>0</v>
      </c>
      <c r="Q115" s="56">
        <v>5.9000000000000003E-4</v>
      </c>
      <c r="R115" s="57">
        <f t="shared" si="32"/>
        <v>3.8940000000000002E-2</v>
      </c>
      <c r="S115" s="56"/>
      <c r="T115" s="57">
        <f t="shared" si="33"/>
        <v>0</v>
      </c>
      <c r="U115" s="25">
        <v>21</v>
      </c>
      <c r="V115" s="25">
        <f t="shared" si="34"/>
        <v>0</v>
      </c>
      <c r="W115" s="25">
        <f t="shared" si="35"/>
        <v>0</v>
      </c>
      <c r="X115" s="54"/>
      <c r="Y115" s="53" t="s">
        <v>88</v>
      </c>
      <c r="Z115" s="53" t="s">
        <v>31</v>
      </c>
      <c r="AA115" s="113"/>
    </row>
    <row r="116" spans="6:27" s="52" customFormat="1" ht="22.8" outlineLevel="2">
      <c r="F116" s="20">
        <v>329</v>
      </c>
      <c r="G116" s="21" t="s">
        <v>8</v>
      </c>
      <c r="H116" s="53" t="s">
        <v>384</v>
      </c>
      <c r="I116" s="53"/>
      <c r="J116" s="54" t="s">
        <v>1050</v>
      </c>
      <c r="K116" s="21" t="s">
        <v>19</v>
      </c>
      <c r="L116" s="55">
        <v>98.1</v>
      </c>
      <c r="M116" s="57">
        <v>0</v>
      </c>
      <c r="N116" s="55">
        <f t="shared" si="30"/>
        <v>98.1</v>
      </c>
      <c r="O116" s="24"/>
      <c r="P116" s="25">
        <f t="shared" si="31"/>
        <v>0</v>
      </c>
      <c r="Q116" s="56"/>
      <c r="R116" s="57">
        <f t="shared" si="32"/>
        <v>0</v>
      </c>
      <c r="S116" s="56"/>
      <c r="T116" s="57">
        <f t="shared" si="33"/>
        <v>0</v>
      </c>
      <c r="U116" s="25">
        <v>21</v>
      </c>
      <c r="V116" s="25">
        <f t="shared" si="34"/>
        <v>0</v>
      </c>
      <c r="W116" s="25">
        <f t="shared" si="35"/>
        <v>0</v>
      </c>
      <c r="X116" s="54"/>
      <c r="Y116" s="53" t="s">
        <v>88</v>
      </c>
      <c r="Z116" s="53" t="s">
        <v>31</v>
      </c>
      <c r="AA116" s="113"/>
    </row>
    <row r="117" spans="6:27" s="52" customFormat="1" ht="11.4" outlineLevel="2">
      <c r="F117" s="20">
        <v>330</v>
      </c>
      <c r="G117" s="21" t="s">
        <v>8</v>
      </c>
      <c r="H117" s="53" t="s">
        <v>387</v>
      </c>
      <c r="I117" s="53"/>
      <c r="J117" s="54" t="s">
        <v>995</v>
      </c>
      <c r="K117" s="21" t="s">
        <v>19</v>
      </c>
      <c r="L117" s="55">
        <v>52.2</v>
      </c>
      <c r="M117" s="57">
        <v>0</v>
      </c>
      <c r="N117" s="55">
        <f t="shared" si="30"/>
        <v>52.2</v>
      </c>
      <c r="O117" s="24"/>
      <c r="P117" s="25">
        <f t="shared" si="31"/>
        <v>0</v>
      </c>
      <c r="Q117" s="56">
        <v>4.0000000000000002E-4</v>
      </c>
      <c r="R117" s="57">
        <f t="shared" si="32"/>
        <v>2.0880000000000003E-2</v>
      </c>
      <c r="S117" s="56"/>
      <c r="T117" s="57">
        <f t="shared" si="33"/>
        <v>0</v>
      </c>
      <c r="U117" s="25">
        <v>21</v>
      </c>
      <c r="V117" s="25">
        <f t="shared" si="34"/>
        <v>0</v>
      </c>
      <c r="W117" s="25">
        <f t="shared" si="35"/>
        <v>0</v>
      </c>
      <c r="X117" s="54"/>
      <c r="Y117" s="53" t="s">
        <v>88</v>
      </c>
      <c r="Z117" s="53" t="s">
        <v>31</v>
      </c>
      <c r="AA117" s="113"/>
    </row>
    <row r="118" spans="6:27" s="52" customFormat="1" ht="11.4" outlineLevel="2">
      <c r="F118" s="20">
        <v>331</v>
      </c>
      <c r="G118" s="21" t="s">
        <v>2</v>
      </c>
      <c r="H118" s="53" t="s">
        <v>59</v>
      </c>
      <c r="I118" s="53"/>
      <c r="J118" s="54" t="s">
        <v>639</v>
      </c>
      <c r="K118" s="21" t="s">
        <v>18</v>
      </c>
      <c r="L118" s="55">
        <v>20</v>
      </c>
      <c r="M118" s="57">
        <v>0</v>
      </c>
      <c r="N118" s="55">
        <f t="shared" si="30"/>
        <v>20</v>
      </c>
      <c r="O118" s="24"/>
      <c r="P118" s="25">
        <f t="shared" si="31"/>
        <v>0</v>
      </c>
      <c r="Q118" s="56"/>
      <c r="R118" s="57">
        <f t="shared" si="32"/>
        <v>0</v>
      </c>
      <c r="S118" s="56"/>
      <c r="T118" s="57">
        <f t="shared" si="33"/>
        <v>0</v>
      </c>
      <c r="U118" s="25">
        <v>21</v>
      </c>
      <c r="V118" s="25">
        <f t="shared" si="34"/>
        <v>0</v>
      </c>
      <c r="W118" s="25">
        <f t="shared" si="35"/>
        <v>0</v>
      </c>
      <c r="X118" s="54"/>
      <c r="Y118" s="53" t="s">
        <v>88</v>
      </c>
      <c r="Z118" s="53" t="s">
        <v>31</v>
      </c>
      <c r="AA118" s="113"/>
    </row>
    <row r="119" spans="6:27" s="87" customFormat="1" ht="12.75" customHeight="1" outlineLevel="2">
      <c r="F119" s="88"/>
      <c r="G119" s="89"/>
      <c r="H119" s="89"/>
      <c r="I119" s="89"/>
      <c r="J119" s="90"/>
      <c r="K119" s="89"/>
      <c r="L119" s="91"/>
      <c r="M119" s="92"/>
      <c r="N119" s="91"/>
      <c r="O119" s="92"/>
      <c r="P119" s="93"/>
      <c r="Q119" s="94"/>
      <c r="R119" s="92"/>
      <c r="S119" s="92"/>
      <c r="T119" s="92"/>
      <c r="U119" s="95" t="s">
        <v>3</v>
      </c>
      <c r="V119" s="92"/>
      <c r="W119" s="92"/>
      <c r="X119" s="92"/>
      <c r="Y119" s="89"/>
      <c r="Z119" s="89"/>
    </row>
    <row r="120" spans="6:27" s="43" customFormat="1" ht="16.5" customHeight="1" outlineLevel="1">
      <c r="F120" s="44"/>
      <c r="G120" s="6"/>
      <c r="H120" s="45"/>
      <c r="I120" s="45"/>
      <c r="J120" s="45" t="s">
        <v>643</v>
      </c>
      <c r="K120" s="6"/>
      <c r="L120" s="46"/>
      <c r="M120" s="47"/>
      <c r="N120" s="46"/>
      <c r="O120" s="47"/>
      <c r="P120" s="48">
        <f>SUBTOTAL(9,P121:P130)</f>
        <v>0</v>
      </c>
      <c r="Q120" s="49"/>
      <c r="R120" s="50">
        <f>SUBTOTAL(9,R121:R130)</f>
        <v>0.99843000000000015</v>
      </c>
      <c r="S120" s="47"/>
      <c r="T120" s="50">
        <f>SUBTOTAL(9,T121:T130)</f>
        <v>0</v>
      </c>
      <c r="U120" s="86" t="s">
        <v>3</v>
      </c>
      <c r="V120" s="48">
        <f>SUBTOTAL(9,V121:V130)</f>
        <v>0</v>
      </c>
      <c r="W120" s="48">
        <f>SUBTOTAL(9,W121:W130)</f>
        <v>0</v>
      </c>
      <c r="X120" s="51"/>
      <c r="Y120" s="29"/>
      <c r="Z120" s="29"/>
    </row>
    <row r="121" spans="6:27" s="52" customFormat="1" ht="22.8" outlineLevel="2">
      <c r="F121" s="20">
        <v>32</v>
      </c>
      <c r="G121" s="21" t="s">
        <v>8</v>
      </c>
      <c r="H121" s="53" t="s">
        <v>400</v>
      </c>
      <c r="I121" s="53"/>
      <c r="J121" s="54" t="s">
        <v>1165</v>
      </c>
      <c r="K121" s="21" t="s">
        <v>19</v>
      </c>
      <c r="L121" s="55">
        <v>85.25</v>
      </c>
      <c r="M121" s="57">
        <v>0</v>
      </c>
      <c r="N121" s="55">
        <f t="shared" ref="N121:N129" si="36">L121*(1+M121/100)</f>
        <v>85.25</v>
      </c>
      <c r="O121" s="24"/>
      <c r="P121" s="25">
        <f t="shared" ref="P121:P129" si="37">N121*O121</f>
        <v>0</v>
      </c>
      <c r="Q121" s="56">
        <v>3.0000000000000001E-3</v>
      </c>
      <c r="R121" s="57">
        <f t="shared" ref="R121:R129" si="38">N121*Q121</f>
        <v>0.25575000000000003</v>
      </c>
      <c r="S121" s="56"/>
      <c r="T121" s="57">
        <f t="shared" ref="T121:T129" si="39">N121*S121</f>
        <v>0</v>
      </c>
      <c r="U121" s="25">
        <v>21</v>
      </c>
      <c r="V121" s="25">
        <f t="shared" ref="V121:V129" si="40">P121*(U121/100)</f>
        <v>0</v>
      </c>
      <c r="W121" s="25">
        <f t="shared" ref="W121:W129" si="41">P121+V121</f>
        <v>0</v>
      </c>
      <c r="X121" s="54"/>
      <c r="Y121" s="53" t="s">
        <v>88</v>
      </c>
      <c r="Z121" s="53" t="s">
        <v>33</v>
      </c>
      <c r="AA121" s="113"/>
    </row>
    <row r="122" spans="6:27" s="52" customFormat="1" ht="11.4" outlineLevel="2">
      <c r="F122" s="20">
        <v>33</v>
      </c>
      <c r="G122" s="21" t="s">
        <v>2</v>
      </c>
      <c r="H122" s="53" t="s">
        <v>241</v>
      </c>
      <c r="I122" s="53"/>
      <c r="J122" s="54" t="s">
        <v>720</v>
      </c>
      <c r="K122" s="21" t="s">
        <v>19</v>
      </c>
      <c r="L122" s="55">
        <v>85.25</v>
      </c>
      <c r="M122" s="57">
        <v>10</v>
      </c>
      <c r="N122" s="55">
        <f t="shared" si="36"/>
        <v>93.775000000000006</v>
      </c>
      <c r="O122" s="24"/>
      <c r="P122" s="25">
        <f t="shared" si="37"/>
        <v>0</v>
      </c>
      <c r="Q122" s="56">
        <v>3.0000000000000001E-3</v>
      </c>
      <c r="R122" s="57">
        <f t="shared" si="38"/>
        <v>0.28132500000000005</v>
      </c>
      <c r="S122" s="56"/>
      <c r="T122" s="57">
        <f t="shared" si="39"/>
        <v>0</v>
      </c>
      <c r="U122" s="25">
        <v>21</v>
      </c>
      <c r="V122" s="25">
        <f t="shared" si="40"/>
        <v>0</v>
      </c>
      <c r="W122" s="25">
        <f t="shared" si="41"/>
        <v>0</v>
      </c>
      <c r="X122" s="54"/>
      <c r="Y122" s="53" t="s">
        <v>88</v>
      </c>
      <c r="Z122" s="53" t="s">
        <v>33</v>
      </c>
      <c r="AA122" s="113"/>
    </row>
    <row r="123" spans="6:27" s="52" customFormat="1" ht="22.8" outlineLevel="2">
      <c r="F123" s="20">
        <v>60</v>
      </c>
      <c r="G123" s="21" t="s">
        <v>8</v>
      </c>
      <c r="H123" s="53" t="s">
        <v>399</v>
      </c>
      <c r="I123" s="53"/>
      <c r="J123" s="54" t="s">
        <v>1202</v>
      </c>
      <c r="K123" s="21" t="s">
        <v>19</v>
      </c>
      <c r="L123" s="55">
        <v>36.6</v>
      </c>
      <c r="M123" s="57">
        <v>0</v>
      </c>
      <c r="N123" s="55">
        <f t="shared" si="36"/>
        <v>36.6</v>
      </c>
      <c r="O123" s="24"/>
      <c r="P123" s="25">
        <f t="shared" si="37"/>
        <v>0</v>
      </c>
      <c r="Q123" s="56">
        <v>6.0000000000000001E-3</v>
      </c>
      <c r="R123" s="57">
        <f t="shared" si="38"/>
        <v>0.21960000000000002</v>
      </c>
      <c r="S123" s="56"/>
      <c r="T123" s="57">
        <f t="shared" si="39"/>
        <v>0</v>
      </c>
      <c r="U123" s="25">
        <v>21</v>
      </c>
      <c r="V123" s="25">
        <f t="shared" si="40"/>
        <v>0</v>
      </c>
      <c r="W123" s="25">
        <f t="shared" si="41"/>
        <v>0</v>
      </c>
      <c r="X123" s="54"/>
      <c r="Y123" s="53" t="s">
        <v>88</v>
      </c>
      <c r="Z123" s="53" t="s">
        <v>33</v>
      </c>
      <c r="AA123" s="113"/>
    </row>
    <row r="124" spans="6:27" s="52" customFormat="1" ht="22.8" outlineLevel="2">
      <c r="F124" s="20">
        <v>61</v>
      </c>
      <c r="G124" s="21" t="s">
        <v>2</v>
      </c>
      <c r="H124" s="53" t="s">
        <v>596</v>
      </c>
      <c r="I124" s="53"/>
      <c r="J124" s="54" t="s">
        <v>1195</v>
      </c>
      <c r="K124" s="21" t="s">
        <v>19</v>
      </c>
      <c r="L124" s="55">
        <v>15.6</v>
      </c>
      <c r="M124" s="57">
        <v>25</v>
      </c>
      <c r="N124" s="55">
        <f t="shared" si="36"/>
        <v>19.5</v>
      </c>
      <c r="O124" s="24"/>
      <c r="P124" s="25">
        <f t="shared" si="37"/>
        <v>0</v>
      </c>
      <c r="Q124" s="56">
        <v>1.25E-3</v>
      </c>
      <c r="R124" s="57">
        <f t="shared" si="38"/>
        <v>2.4375000000000001E-2</v>
      </c>
      <c r="S124" s="56"/>
      <c r="T124" s="57">
        <f t="shared" si="39"/>
        <v>0</v>
      </c>
      <c r="U124" s="25">
        <v>21</v>
      </c>
      <c r="V124" s="25">
        <f t="shared" si="40"/>
        <v>0</v>
      </c>
      <c r="W124" s="25">
        <f t="shared" si="41"/>
        <v>0</v>
      </c>
      <c r="X124" s="54"/>
      <c r="Y124" s="53" t="s">
        <v>88</v>
      </c>
      <c r="Z124" s="53" t="s">
        <v>33</v>
      </c>
      <c r="AA124" s="113"/>
    </row>
    <row r="125" spans="6:27" s="52" customFormat="1" ht="22.8" outlineLevel="2">
      <c r="F125" s="20">
        <v>62</v>
      </c>
      <c r="G125" s="21" t="s">
        <v>2</v>
      </c>
      <c r="H125" s="53" t="s">
        <v>597</v>
      </c>
      <c r="I125" s="53"/>
      <c r="J125" s="54" t="s">
        <v>1204</v>
      </c>
      <c r="K125" s="21" t="s">
        <v>19</v>
      </c>
      <c r="L125" s="55">
        <v>42</v>
      </c>
      <c r="M125" s="57">
        <v>25</v>
      </c>
      <c r="N125" s="55">
        <f t="shared" si="36"/>
        <v>52.5</v>
      </c>
      <c r="O125" s="24"/>
      <c r="P125" s="25">
        <f t="shared" si="37"/>
        <v>0</v>
      </c>
      <c r="Q125" s="56">
        <v>2.5000000000000001E-3</v>
      </c>
      <c r="R125" s="57">
        <f t="shared" si="38"/>
        <v>0.13125000000000001</v>
      </c>
      <c r="S125" s="56"/>
      <c r="T125" s="57">
        <f t="shared" si="39"/>
        <v>0</v>
      </c>
      <c r="U125" s="25">
        <v>21</v>
      </c>
      <c r="V125" s="25">
        <f t="shared" si="40"/>
        <v>0</v>
      </c>
      <c r="W125" s="25">
        <f t="shared" si="41"/>
        <v>0</v>
      </c>
      <c r="X125" s="54"/>
      <c r="Y125" s="53" t="s">
        <v>88</v>
      </c>
      <c r="Z125" s="53" t="s">
        <v>33</v>
      </c>
      <c r="AA125" s="113"/>
    </row>
    <row r="126" spans="6:27" s="52" customFormat="1" ht="22.8" outlineLevel="2">
      <c r="F126" s="20">
        <v>65</v>
      </c>
      <c r="G126" s="21" t="s">
        <v>8</v>
      </c>
      <c r="H126" s="53" t="s">
        <v>393</v>
      </c>
      <c r="I126" s="53"/>
      <c r="J126" s="54" t="s">
        <v>1163</v>
      </c>
      <c r="K126" s="21" t="s">
        <v>77</v>
      </c>
      <c r="L126" s="55">
        <v>150</v>
      </c>
      <c r="M126" s="57">
        <v>0</v>
      </c>
      <c r="N126" s="55">
        <f t="shared" si="36"/>
        <v>150</v>
      </c>
      <c r="O126" s="24"/>
      <c r="P126" s="25">
        <f t="shared" si="37"/>
        <v>0</v>
      </c>
      <c r="Q126" s="56"/>
      <c r="R126" s="57">
        <f t="shared" si="38"/>
        <v>0</v>
      </c>
      <c r="S126" s="56"/>
      <c r="T126" s="57">
        <f t="shared" si="39"/>
        <v>0</v>
      </c>
      <c r="U126" s="25">
        <v>21</v>
      </c>
      <c r="V126" s="25">
        <f t="shared" si="40"/>
        <v>0</v>
      </c>
      <c r="W126" s="25">
        <f t="shared" si="41"/>
        <v>0</v>
      </c>
      <c r="X126" s="54"/>
      <c r="Y126" s="53" t="s">
        <v>88</v>
      </c>
      <c r="Z126" s="53" t="s">
        <v>33</v>
      </c>
      <c r="AA126" s="113"/>
    </row>
    <row r="127" spans="6:27" s="52" customFormat="1" ht="11.4" outlineLevel="2">
      <c r="F127" s="20">
        <v>66</v>
      </c>
      <c r="G127" s="21" t="s">
        <v>2</v>
      </c>
      <c r="H127" s="53" t="s">
        <v>61</v>
      </c>
      <c r="I127" s="53"/>
      <c r="J127" s="54" t="s">
        <v>792</v>
      </c>
      <c r="K127" s="21" t="s">
        <v>77</v>
      </c>
      <c r="L127" s="55">
        <v>150</v>
      </c>
      <c r="M127" s="57">
        <v>0</v>
      </c>
      <c r="N127" s="55">
        <f t="shared" si="36"/>
        <v>150</v>
      </c>
      <c r="O127" s="24"/>
      <c r="P127" s="25">
        <f t="shared" si="37"/>
        <v>0</v>
      </c>
      <c r="Q127" s="56"/>
      <c r="R127" s="57">
        <f t="shared" si="38"/>
        <v>0</v>
      </c>
      <c r="S127" s="56"/>
      <c r="T127" s="57">
        <f t="shared" si="39"/>
        <v>0</v>
      </c>
      <c r="U127" s="25">
        <v>21</v>
      </c>
      <c r="V127" s="25">
        <f t="shared" si="40"/>
        <v>0</v>
      </c>
      <c r="W127" s="25">
        <f t="shared" si="41"/>
        <v>0</v>
      </c>
      <c r="X127" s="54"/>
      <c r="Y127" s="53" t="s">
        <v>88</v>
      </c>
      <c r="Z127" s="53" t="s">
        <v>33</v>
      </c>
      <c r="AA127" s="113"/>
    </row>
    <row r="128" spans="6:27" s="52" customFormat="1" ht="22.8" outlineLevel="2">
      <c r="F128" s="20">
        <v>343</v>
      </c>
      <c r="G128" s="21" t="s">
        <v>8</v>
      </c>
      <c r="H128" s="53" t="s">
        <v>396</v>
      </c>
      <c r="I128" s="53"/>
      <c r="J128" s="54" t="s">
        <v>1134</v>
      </c>
      <c r="K128" s="21" t="s">
        <v>19</v>
      </c>
      <c r="L128" s="55">
        <v>26.1</v>
      </c>
      <c r="M128" s="57">
        <v>0</v>
      </c>
      <c r="N128" s="55">
        <f t="shared" si="36"/>
        <v>26.1</v>
      </c>
      <c r="O128" s="24"/>
      <c r="P128" s="25">
        <f t="shared" si="37"/>
        <v>0</v>
      </c>
      <c r="Q128" s="56"/>
      <c r="R128" s="57">
        <f t="shared" si="38"/>
        <v>0</v>
      </c>
      <c r="S128" s="56"/>
      <c r="T128" s="57">
        <f t="shared" si="39"/>
        <v>0</v>
      </c>
      <c r="U128" s="25">
        <v>21</v>
      </c>
      <c r="V128" s="25">
        <f t="shared" si="40"/>
        <v>0</v>
      </c>
      <c r="W128" s="25">
        <f t="shared" si="41"/>
        <v>0</v>
      </c>
      <c r="X128" s="54"/>
      <c r="Y128" s="53" t="s">
        <v>88</v>
      </c>
      <c r="Z128" s="53" t="s">
        <v>33</v>
      </c>
      <c r="AA128" s="113"/>
    </row>
    <row r="129" spans="6:27" s="52" customFormat="1" ht="22.8" outlineLevel="2">
      <c r="F129" s="20">
        <v>344</v>
      </c>
      <c r="G129" s="21" t="s">
        <v>2</v>
      </c>
      <c r="H129" s="53" t="s">
        <v>240</v>
      </c>
      <c r="I129" s="53"/>
      <c r="J129" s="54" t="s">
        <v>1010</v>
      </c>
      <c r="K129" s="21" t="s">
        <v>19</v>
      </c>
      <c r="L129" s="55">
        <v>26.1</v>
      </c>
      <c r="M129" s="57">
        <v>10</v>
      </c>
      <c r="N129" s="55">
        <f t="shared" si="36"/>
        <v>28.710000000000004</v>
      </c>
      <c r="O129" s="24"/>
      <c r="P129" s="25">
        <f t="shared" si="37"/>
        <v>0</v>
      </c>
      <c r="Q129" s="56">
        <v>3.0000000000000001E-3</v>
      </c>
      <c r="R129" s="57">
        <f t="shared" si="38"/>
        <v>8.6130000000000012E-2</v>
      </c>
      <c r="S129" s="56"/>
      <c r="T129" s="57">
        <f t="shared" si="39"/>
        <v>0</v>
      </c>
      <c r="U129" s="25">
        <v>21</v>
      </c>
      <c r="V129" s="25">
        <f t="shared" si="40"/>
        <v>0</v>
      </c>
      <c r="W129" s="25">
        <f t="shared" si="41"/>
        <v>0</v>
      </c>
      <c r="X129" s="54"/>
      <c r="Y129" s="53" t="s">
        <v>88</v>
      </c>
      <c r="Z129" s="53" t="s">
        <v>33</v>
      </c>
      <c r="AA129" s="113"/>
    </row>
    <row r="130" spans="6:27" s="87" customFormat="1" ht="12.75" customHeight="1" outlineLevel="2">
      <c r="F130" s="88"/>
      <c r="G130" s="89"/>
      <c r="H130" s="89"/>
      <c r="I130" s="89"/>
      <c r="J130" s="90"/>
      <c r="K130" s="89"/>
      <c r="L130" s="91"/>
      <c r="M130" s="92"/>
      <c r="N130" s="91"/>
      <c r="O130" s="92"/>
      <c r="P130" s="93"/>
      <c r="Q130" s="94"/>
      <c r="R130" s="92"/>
      <c r="S130" s="92"/>
      <c r="T130" s="92"/>
      <c r="U130" s="95" t="s">
        <v>3</v>
      </c>
      <c r="V130" s="92"/>
      <c r="W130" s="92"/>
      <c r="X130" s="92"/>
      <c r="Y130" s="89"/>
      <c r="Z130" s="89"/>
    </row>
    <row r="131" spans="6:27" s="43" customFormat="1" ht="16.5" customHeight="1" outlineLevel="1">
      <c r="F131" s="44"/>
      <c r="G131" s="6"/>
      <c r="H131" s="45"/>
      <c r="I131" s="45"/>
      <c r="J131" s="45" t="s">
        <v>711</v>
      </c>
      <c r="K131" s="6"/>
      <c r="L131" s="46"/>
      <c r="M131" s="47"/>
      <c r="N131" s="46"/>
      <c r="O131" s="47"/>
      <c r="P131" s="48">
        <f>SUBTOTAL(9,P132:P136)</f>
        <v>0</v>
      </c>
      <c r="Q131" s="49"/>
      <c r="R131" s="50">
        <f>SUBTOTAL(9,R132:R136)</f>
        <v>1.7670000000000002E-2</v>
      </c>
      <c r="S131" s="47"/>
      <c r="T131" s="50">
        <f>SUBTOTAL(9,T132:T136)</f>
        <v>0.30649999999999999</v>
      </c>
      <c r="U131" s="86" t="s">
        <v>3</v>
      </c>
      <c r="V131" s="48">
        <f>SUBTOTAL(9,V132:V136)</f>
        <v>0</v>
      </c>
      <c r="W131" s="48">
        <f>SUBTOTAL(9,W132:W136)</f>
        <v>0</v>
      </c>
      <c r="X131" s="51"/>
      <c r="Y131" s="29"/>
      <c r="Z131" s="29"/>
    </row>
    <row r="132" spans="6:27" s="52" customFormat="1" ht="11.4" outlineLevel="2">
      <c r="F132" s="20">
        <v>712</v>
      </c>
      <c r="G132" s="21" t="s">
        <v>8</v>
      </c>
      <c r="H132" s="53" t="s">
        <v>404</v>
      </c>
      <c r="I132" s="53"/>
      <c r="J132" s="54" t="s">
        <v>773</v>
      </c>
      <c r="K132" s="21" t="s">
        <v>4</v>
      </c>
      <c r="L132" s="55">
        <v>10</v>
      </c>
      <c r="M132" s="57">
        <v>0</v>
      </c>
      <c r="N132" s="55">
        <f>L132*(1+M132/100)</f>
        <v>10</v>
      </c>
      <c r="O132" s="24"/>
      <c r="P132" s="25">
        <f>N132*O132</f>
        <v>0</v>
      </c>
      <c r="Q132" s="56"/>
      <c r="R132" s="57">
        <f>N132*Q132</f>
        <v>0</v>
      </c>
      <c r="S132" s="56">
        <v>3.065E-2</v>
      </c>
      <c r="T132" s="57">
        <f>N132*S132</f>
        <v>0.30649999999999999</v>
      </c>
      <c r="U132" s="25">
        <v>21</v>
      </c>
      <c r="V132" s="25">
        <f>P132*(U132/100)</f>
        <v>0</v>
      </c>
      <c r="W132" s="25">
        <f>P132+V132</f>
        <v>0</v>
      </c>
      <c r="X132" s="54"/>
      <c r="Y132" s="53" t="s">
        <v>88</v>
      </c>
      <c r="Z132" s="53" t="s">
        <v>34</v>
      </c>
      <c r="AA132" s="113"/>
    </row>
    <row r="133" spans="6:27" s="52" customFormat="1" ht="11.4" outlineLevel="2">
      <c r="F133" s="20">
        <v>713</v>
      </c>
      <c r="G133" s="21" t="s">
        <v>8</v>
      </c>
      <c r="H133" s="53" t="s">
        <v>405</v>
      </c>
      <c r="I133" s="53"/>
      <c r="J133" s="54" t="s">
        <v>843</v>
      </c>
      <c r="K133" s="21" t="s">
        <v>4</v>
      </c>
      <c r="L133" s="55">
        <v>13</v>
      </c>
      <c r="M133" s="57">
        <v>0</v>
      </c>
      <c r="N133" s="55">
        <f>L133*(1+M133/100)</f>
        <v>13</v>
      </c>
      <c r="O133" s="24"/>
      <c r="P133" s="25">
        <f>N133*O133</f>
        <v>0</v>
      </c>
      <c r="Q133" s="56">
        <v>1.09E-3</v>
      </c>
      <c r="R133" s="57">
        <f>N133*Q133</f>
        <v>1.417E-2</v>
      </c>
      <c r="S133" s="56"/>
      <c r="T133" s="57">
        <f>N133*S133</f>
        <v>0</v>
      </c>
      <c r="U133" s="25">
        <v>21</v>
      </c>
      <c r="V133" s="25">
        <f>P133*(U133/100)</f>
        <v>0</v>
      </c>
      <c r="W133" s="25">
        <f>P133+V133</f>
        <v>0</v>
      </c>
      <c r="X133" s="54"/>
      <c r="Y133" s="53" t="s">
        <v>88</v>
      </c>
      <c r="Z133" s="53" t="s">
        <v>34</v>
      </c>
      <c r="AA133" s="113"/>
    </row>
    <row r="134" spans="6:27" s="52" customFormat="1" ht="11.4" outlineLevel="2">
      <c r="F134" s="20">
        <v>714</v>
      </c>
      <c r="G134" s="21" t="s">
        <v>8</v>
      </c>
      <c r="H134" s="53" t="s">
        <v>406</v>
      </c>
      <c r="I134" s="53"/>
      <c r="J134" s="54" t="s">
        <v>861</v>
      </c>
      <c r="K134" s="21" t="s">
        <v>4</v>
      </c>
      <c r="L134" s="55">
        <v>10</v>
      </c>
      <c r="M134" s="57">
        <v>0</v>
      </c>
      <c r="N134" s="55">
        <f>L134*(1+M134/100)</f>
        <v>10</v>
      </c>
      <c r="O134" s="24"/>
      <c r="P134" s="25">
        <f>N134*O134</f>
        <v>0</v>
      </c>
      <c r="Q134" s="56">
        <v>3.5E-4</v>
      </c>
      <c r="R134" s="57">
        <f>N134*Q134</f>
        <v>3.5000000000000001E-3</v>
      </c>
      <c r="S134" s="56"/>
      <c r="T134" s="57">
        <f>N134*S134</f>
        <v>0</v>
      </c>
      <c r="U134" s="25">
        <v>21</v>
      </c>
      <c r="V134" s="25">
        <f>P134*(U134/100)</f>
        <v>0</v>
      </c>
      <c r="W134" s="25">
        <f>P134+V134</f>
        <v>0</v>
      </c>
      <c r="X134" s="54"/>
      <c r="Y134" s="53" t="s">
        <v>88</v>
      </c>
      <c r="Z134" s="53" t="s">
        <v>34</v>
      </c>
      <c r="AA134" s="113"/>
    </row>
    <row r="135" spans="6:27" s="52" customFormat="1" ht="11.4" outlineLevel="2">
      <c r="F135" s="20">
        <v>715</v>
      </c>
      <c r="G135" s="21" t="s">
        <v>8</v>
      </c>
      <c r="H135" s="53" t="s">
        <v>580</v>
      </c>
      <c r="I135" s="53"/>
      <c r="J135" s="54" t="s">
        <v>966</v>
      </c>
      <c r="K135" s="21" t="s">
        <v>0</v>
      </c>
      <c r="L135" s="55">
        <v>3.5</v>
      </c>
      <c r="M135" s="57">
        <v>0</v>
      </c>
      <c r="N135" s="55">
        <f>L135*(1+M135/100)</f>
        <v>3.5</v>
      </c>
      <c r="O135" s="24"/>
      <c r="P135" s="25">
        <f>N135*O135</f>
        <v>0</v>
      </c>
      <c r="Q135" s="56"/>
      <c r="R135" s="57">
        <f>N135*Q135</f>
        <v>0</v>
      </c>
      <c r="S135" s="56"/>
      <c r="T135" s="57">
        <f>N135*S135</f>
        <v>0</v>
      </c>
      <c r="U135" s="25">
        <v>21</v>
      </c>
      <c r="V135" s="25">
        <f>P135*(U135/100)</f>
        <v>0</v>
      </c>
      <c r="W135" s="25">
        <f>P135+V135</f>
        <v>0</v>
      </c>
      <c r="X135" s="54"/>
      <c r="Y135" s="53" t="s">
        <v>88</v>
      </c>
      <c r="Z135" s="53" t="s">
        <v>34</v>
      </c>
      <c r="AA135" s="113"/>
    </row>
    <row r="136" spans="6:27" s="87" customFormat="1" ht="12.75" customHeight="1" outlineLevel="2">
      <c r="F136" s="88"/>
      <c r="G136" s="89"/>
      <c r="H136" s="89"/>
      <c r="I136" s="89"/>
      <c r="J136" s="90"/>
      <c r="K136" s="89"/>
      <c r="L136" s="91"/>
      <c r="M136" s="92"/>
      <c r="N136" s="91"/>
      <c r="O136" s="92"/>
      <c r="P136" s="93"/>
      <c r="Q136" s="94"/>
      <c r="R136" s="92"/>
      <c r="S136" s="92"/>
      <c r="T136" s="92"/>
      <c r="U136" s="95" t="s">
        <v>3</v>
      </c>
      <c r="V136" s="92"/>
      <c r="W136" s="92"/>
      <c r="X136" s="92"/>
      <c r="Y136" s="89"/>
      <c r="Z136" s="89"/>
    </row>
    <row r="137" spans="6:27" s="43" customFormat="1" ht="16.5" customHeight="1" outlineLevel="1">
      <c r="F137" s="44"/>
      <c r="G137" s="6"/>
      <c r="H137" s="45"/>
      <c r="I137" s="45"/>
      <c r="J137" s="45" t="s">
        <v>695</v>
      </c>
      <c r="K137" s="6"/>
      <c r="L137" s="46"/>
      <c r="M137" s="47"/>
      <c r="N137" s="46"/>
      <c r="O137" s="47"/>
      <c r="P137" s="48">
        <f>SUBTOTAL(9,P138:P150)</f>
        <v>0</v>
      </c>
      <c r="Q137" s="49"/>
      <c r="R137" s="50">
        <f>SUBTOTAL(9,R138:R150)</f>
        <v>1.8249999999999999E-2</v>
      </c>
      <c r="S137" s="47"/>
      <c r="T137" s="50">
        <f>SUBTOTAL(9,T138:T150)</f>
        <v>2.2000000000000001E-3</v>
      </c>
      <c r="U137" s="86" t="s">
        <v>3</v>
      </c>
      <c r="V137" s="48">
        <f>SUBTOTAL(9,V138:V150)</f>
        <v>0</v>
      </c>
      <c r="W137" s="48">
        <f>SUBTOTAL(9,W138:W150)</f>
        <v>0</v>
      </c>
      <c r="X137" s="51"/>
      <c r="Y137" s="29"/>
      <c r="Z137" s="29"/>
    </row>
    <row r="138" spans="6:27" s="52" customFormat="1" ht="11.4" outlineLevel="2">
      <c r="F138" s="20">
        <v>716</v>
      </c>
      <c r="G138" s="21" t="s">
        <v>8</v>
      </c>
      <c r="H138" s="53" t="s">
        <v>407</v>
      </c>
      <c r="I138" s="53"/>
      <c r="J138" s="54" t="s">
        <v>680</v>
      </c>
      <c r="K138" s="21" t="s">
        <v>77</v>
      </c>
      <c r="L138" s="55">
        <v>10</v>
      </c>
      <c r="M138" s="57">
        <v>0</v>
      </c>
      <c r="N138" s="55">
        <f t="shared" ref="N138:N149" si="42">L138*(1+M138/100)</f>
        <v>10</v>
      </c>
      <c r="O138" s="24"/>
      <c r="P138" s="25">
        <f t="shared" ref="P138:P149" si="43">N138*O138</f>
        <v>0</v>
      </c>
      <c r="Q138" s="56"/>
      <c r="R138" s="57">
        <f t="shared" ref="R138:R149" si="44">N138*Q138</f>
        <v>0</v>
      </c>
      <c r="S138" s="56">
        <v>2.2000000000000001E-4</v>
      </c>
      <c r="T138" s="57">
        <f t="shared" ref="T138:T149" si="45">N138*S138</f>
        <v>2.2000000000000001E-3</v>
      </c>
      <c r="U138" s="25">
        <v>21</v>
      </c>
      <c r="V138" s="25">
        <f t="shared" ref="V138:V149" si="46">P138*(U138/100)</f>
        <v>0</v>
      </c>
      <c r="W138" s="25">
        <f t="shared" ref="W138:W149" si="47">P138+V138</f>
        <v>0</v>
      </c>
      <c r="X138" s="54"/>
      <c r="Y138" s="53" t="s">
        <v>88</v>
      </c>
      <c r="Z138" s="53" t="s">
        <v>35</v>
      </c>
      <c r="AA138" s="113"/>
    </row>
    <row r="139" spans="6:27" s="52" customFormat="1" ht="11.4" outlineLevel="2">
      <c r="F139" s="20">
        <v>717</v>
      </c>
      <c r="G139" s="21" t="s">
        <v>8</v>
      </c>
      <c r="H139" s="53" t="s">
        <v>408</v>
      </c>
      <c r="I139" s="53"/>
      <c r="J139" s="54" t="s">
        <v>713</v>
      </c>
      <c r="K139" s="21" t="s">
        <v>77</v>
      </c>
      <c r="L139" s="55">
        <v>10</v>
      </c>
      <c r="M139" s="57">
        <v>0</v>
      </c>
      <c r="N139" s="55">
        <f t="shared" si="42"/>
        <v>10</v>
      </c>
      <c r="O139" s="24"/>
      <c r="P139" s="25">
        <f t="shared" si="43"/>
        <v>0</v>
      </c>
      <c r="Q139" s="56">
        <v>1E-4</v>
      </c>
      <c r="R139" s="57">
        <f t="shared" si="44"/>
        <v>1E-3</v>
      </c>
      <c r="S139" s="56"/>
      <c r="T139" s="57">
        <f t="shared" si="45"/>
        <v>0</v>
      </c>
      <c r="U139" s="25">
        <v>21</v>
      </c>
      <c r="V139" s="25">
        <f t="shared" si="46"/>
        <v>0</v>
      </c>
      <c r="W139" s="25">
        <f t="shared" si="47"/>
        <v>0</v>
      </c>
      <c r="X139" s="54"/>
      <c r="Y139" s="53" t="s">
        <v>88</v>
      </c>
      <c r="Z139" s="53" t="s">
        <v>35</v>
      </c>
      <c r="AA139" s="113"/>
    </row>
    <row r="140" spans="6:27" s="52" customFormat="1" ht="11.4" outlineLevel="2">
      <c r="F140" s="20">
        <v>718</v>
      </c>
      <c r="G140" s="21" t="s">
        <v>8</v>
      </c>
      <c r="H140" s="53" t="s">
        <v>409</v>
      </c>
      <c r="I140" s="53"/>
      <c r="J140" s="54" t="s">
        <v>933</v>
      </c>
      <c r="K140" s="21" t="s">
        <v>77</v>
      </c>
      <c r="L140" s="55">
        <v>4</v>
      </c>
      <c r="M140" s="57">
        <v>0</v>
      </c>
      <c r="N140" s="55">
        <f t="shared" si="42"/>
        <v>4</v>
      </c>
      <c r="O140" s="24"/>
      <c r="P140" s="25">
        <f t="shared" si="43"/>
        <v>0</v>
      </c>
      <c r="Q140" s="56"/>
      <c r="R140" s="57">
        <f t="shared" si="44"/>
        <v>0</v>
      </c>
      <c r="S140" s="56"/>
      <c r="T140" s="57">
        <f t="shared" si="45"/>
        <v>0</v>
      </c>
      <c r="U140" s="25">
        <v>21</v>
      </c>
      <c r="V140" s="25">
        <f t="shared" si="46"/>
        <v>0</v>
      </c>
      <c r="W140" s="25">
        <f t="shared" si="47"/>
        <v>0</v>
      </c>
      <c r="X140" s="54"/>
      <c r="Y140" s="53" t="s">
        <v>88</v>
      </c>
      <c r="Z140" s="53" t="s">
        <v>35</v>
      </c>
      <c r="AA140" s="113"/>
    </row>
    <row r="141" spans="6:27" s="52" customFormat="1" ht="11.4" outlineLevel="2">
      <c r="F141" s="20">
        <v>719</v>
      </c>
      <c r="G141" s="21" t="s">
        <v>8</v>
      </c>
      <c r="H141" s="53" t="s">
        <v>410</v>
      </c>
      <c r="I141" s="53"/>
      <c r="J141" s="54" t="s">
        <v>759</v>
      </c>
      <c r="K141" s="21" t="s">
        <v>4</v>
      </c>
      <c r="L141" s="55">
        <v>15</v>
      </c>
      <c r="M141" s="57">
        <v>0</v>
      </c>
      <c r="N141" s="55">
        <f t="shared" si="42"/>
        <v>15</v>
      </c>
      <c r="O141" s="24"/>
      <c r="P141" s="25">
        <f t="shared" si="43"/>
        <v>0</v>
      </c>
      <c r="Q141" s="56">
        <v>7.7999999999999999E-4</v>
      </c>
      <c r="R141" s="57">
        <f t="shared" si="44"/>
        <v>1.17E-2</v>
      </c>
      <c r="S141" s="56"/>
      <c r="T141" s="57">
        <f t="shared" si="45"/>
        <v>0</v>
      </c>
      <c r="U141" s="25">
        <v>21</v>
      </c>
      <c r="V141" s="25">
        <f t="shared" si="46"/>
        <v>0</v>
      </c>
      <c r="W141" s="25">
        <f t="shared" si="47"/>
        <v>0</v>
      </c>
      <c r="X141" s="54"/>
      <c r="Y141" s="53" t="s">
        <v>88</v>
      </c>
      <c r="Z141" s="53" t="s">
        <v>35</v>
      </c>
      <c r="AA141" s="113"/>
    </row>
    <row r="142" spans="6:27" s="52" customFormat="1" ht="11.4" outlineLevel="2">
      <c r="F142" s="20">
        <v>720</v>
      </c>
      <c r="G142" s="21" t="s">
        <v>8</v>
      </c>
      <c r="H142" s="53" t="s">
        <v>411</v>
      </c>
      <c r="I142" s="53"/>
      <c r="J142" s="54" t="s">
        <v>1006</v>
      </c>
      <c r="K142" s="21" t="s">
        <v>77</v>
      </c>
      <c r="L142" s="55">
        <v>4</v>
      </c>
      <c r="M142" s="57">
        <v>0</v>
      </c>
      <c r="N142" s="55">
        <f t="shared" si="42"/>
        <v>4</v>
      </c>
      <c r="O142" s="24"/>
      <c r="P142" s="25">
        <f t="shared" si="43"/>
        <v>0</v>
      </c>
      <c r="Q142" s="56">
        <v>6.9999999999999999E-4</v>
      </c>
      <c r="R142" s="57">
        <f t="shared" si="44"/>
        <v>2.8E-3</v>
      </c>
      <c r="S142" s="56"/>
      <c r="T142" s="57">
        <f t="shared" si="45"/>
        <v>0</v>
      </c>
      <c r="U142" s="25">
        <v>21</v>
      </c>
      <c r="V142" s="25">
        <f t="shared" si="46"/>
        <v>0</v>
      </c>
      <c r="W142" s="25">
        <f t="shared" si="47"/>
        <v>0</v>
      </c>
      <c r="X142" s="54"/>
      <c r="Y142" s="53" t="s">
        <v>88</v>
      </c>
      <c r="Z142" s="53" t="s">
        <v>35</v>
      </c>
      <c r="AA142" s="113"/>
    </row>
    <row r="143" spans="6:27" s="52" customFormat="1" ht="22.8" outlineLevel="2">
      <c r="F143" s="20">
        <v>721</v>
      </c>
      <c r="G143" s="21" t="s">
        <v>8</v>
      </c>
      <c r="H143" s="53" t="s">
        <v>412</v>
      </c>
      <c r="I143" s="53"/>
      <c r="J143" s="54" t="s">
        <v>1147</v>
      </c>
      <c r="K143" s="21" t="s">
        <v>4</v>
      </c>
      <c r="L143" s="55">
        <v>15</v>
      </c>
      <c r="M143" s="57">
        <v>0</v>
      </c>
      <c r="N143" s="55">
        <f t="shared" si="42"/>
        <v>15</v>
      </c>
      <c r="O143" s="24"/>
      <c r="P143" s="25">
        <f t="shared" si="43"/>
        <v>0</v>
      </c>
      <c r="Q143" s="56">
        <v>5.0000000000000002E-5</v>
      </c>
      <c r="R143" s="57">
        <f t="shared" si="44"/>
        <v>7.5000000000000002E-4</v>
      </c>
      <c r="S143" s="56"/>
      <c r="T143" s="57">
        <f t="shared" si="45"/>
        <v>0</v>
      </c>
      <c r="U143" s="25">
        <v>21</v>
      </c>
      <c r="V143" s="25">
        <f t="shared" si="46"/>
        <v>0</v>
      </c>
      <c r="W143" s="25">
        <f t="shared" si="47"/>
        <v>0</v>
      </c>
      <c r="X143" s="54"/>
      <c r="Y143" s="53" t="s">
        <v>88</v>
      </c>
      <c r="Z143" s="53" t="s">
        <v>35</v>
      </c>
      <c r="AA143" s="113"/>
    </row>
    <row r="144" spans="6:27" s="52" customFormat="1" ht="11.4" outlineLevel="2">
      <c r="F144" s="20">
        <v>722</v>
      </c>
      <c r="G144" s="21" t="s">
        <v>8</v>
      </c>
      <c r="H144" s="53" t="s">
        <v>413</v>
      </c>
      <c r="I144" s="53"/>
      <c r="J144" s="54" t="s">
        <v>885</v>
      </c>
      <c r="K144" s="21" t="s">
        <v>77</v>
      </c>
      <c r="L144" s="55">
        <v>4</v>
      </c>
      <c r="M144" s="57">
        <v>0</v>
      </c>
      <c r="N144" s="55">
        <f t="shared" si="42"/>
        <v>4</v>
      </c>
      <c r="O144" s="24"/>
      <c r="P144" s="25">
        <f t="shared" si="43"/>
        <v>0</v>
      </c>
      <c r="Q144" s="56"/>
      <c r="R144" s="57">
        <f t="shared" si="44"/>
        <v>0</v>
      </c>
      <c r="S144" s="56"/>
      <c r="T144" s="57">
        <f t="shared" si="45"/>
        <v>0</v>
      </c>
      <c r="U144" s="25">
        <v>21</v>
      </c>
      <c r="V144" s="25">
        <f t="shared" si="46"/>
        <v>0</v>
      </c>
      <c r="W144" s="25">
        <f t="shared" si="47"/>
        <v>0</v>
      </c>
      <c r="X144" s="54"/>
      <c r="Y144" s="53" t="s">
        <v>88</v>
      </c>
      <c r="Z144" s="53" t="s">
        <v>35</v>
      </c>
      <c r="AA144" s="113"/>
    </row>
    <row r="145" spans="6:27" s="52" customFormat="1" ht="11.4" outlineLevel="2">
      <c r="F145" s="20">
        <v>723</v>
      </c>
      <c r="G145" s="21" t="s">
        <v>8</v>
      </c>
      <c r="H145" s="53" t="s">
        <v>414</v>
      </c>
      <c r="I145" s="53"/>
      <c r="J145" s="54" t="s">
        <v>851</v>
      </c>
      <c r="K145" s="21" t="s">
        <v>77</v>
      </c>
      <c r="L145" s="55">
        <v>8</v>
      </c>
      <c r="M145" s="57">
        <v>0</v>
      </c>
      <c r="N145" s="55">
        <f t="shared" si="42"/>
        <v>8</v>
      </c>
      <c r="O145" s="24"/>
      <c r="P145" s="25">
        <f t="shared" si="43"/>
        <v>0</v>
      </c>
      <c r="Q145" s="56">
        <v>1.7000000000000001E-4</v>
      </c>
      <c r="R145" s="57">
        <f t="shared" si="44"/>
        <v>1.3600000000000001E-3</v>
      </c>
      <c r="S145" s="56"/>
      <c r="T145" s="57">
        <f t="shared" si="45"/>
        <v>0</v>
      </c>
      <c r="U145" s="25">
        <v>21</v>
      </c>
      <c r="V145" s="25">
        <f t="shared" si="46"/>
        <v>0</v>
      </c>
      <c r="W145" s="25">
        <f t="shared" si="47"/>
        <v>0</v>
      </c>
      <c r="X145" s="54"/>
      <c r="Y145" s="53" t="s">
        <v>88</v>
      </c>
      <c r="Z145" s="53" t="s">
        <v>35</v>
      </c>
      <c r="AA145" s="113"/>
    </row>
    <row r="146" spans="6:27" s="52" customFormat="1" ht="11.4" outlineLevel="2">
      <c r="F146" s="20">
        <v>724</v>
      </c>
      <c r="G146" s="21" t="s">
        <v>8</v>
      </c>
      <c r="H146" s="53" t="s">
        <v>415</v>
      </c>
      <c r="I146" s="53"/>
      <c r="J146" s="54" t="s">
        <v>934</v>
      </c>
      <c r="K146" s="21" t="s">
        <v>77</v>
      </c>
      <c r="L146" s="55">
        <v>4</v>
      </c>
      <c r="M146" s="57">
        <v>0</v>
      </c>
      <c r="N146" s="55">
        <f t="shared" si="42"/>
        <v>4</v>
      </c>
      <c r="O146" s="24"/>
      <c r="P146" s="25">
        <f t="shared" si="43"/>
        <v>0</v>
      </c>
      <c r="Q146" s="56">
        <v>8.0000000000000007E-5</v>
      </c>
      <c r="R146" s="57">
        <f t="shared" si="44"/>
        <v>3.2000000000000003E-4</v>
      </c>
      <c r="S146" s="56"/>
      <c r="T146" s="57">
        <f t="shared" si="45"/>
        <v>0</v>
      </c>
      <c r="U146" s="25">
        <v>21</v>
      </c>
      <c r="V146" s="25">
        <f t="shared" si="46"/>
        <v>0</v>
      </c>
      <c r="W146" s="25">
        <f t="shared" si="47"/>
        <v>0</v>
      </c>
      <c r="X146" s="54"/>
      <c r="Y146" s="53" t="s">
        <v>88</v>
      </c>
      <c r="Z146" s="53" t="s">
        <v>35</v>
      </c>
      <c r="AA146" s="113"/>
    </row>
    <row r="147" spans="6:27" s="52" customFormat="1" ht="11.4" outlineLevel="2">
      <c r="F147" s="20">
        <v>725</v>
      </c>
      <c r="G147" s="21" t="s">
        <v>8</v>
      </c>
      <c r="H147" s="53" t="s">
        <v>416</v>
      </c>
      <c r="I147" s="53"/>
      <c r="J147" s="54" t="s">
        <v>942</v>
      </c>
      <c r="K147" s="21" t="s">
        <v>77</v>
      </c>
      <c r="L147" s="55">
        <v>2</v>
      </c>
      <c r="M147" s="57">
        <v>0</v>
      </c>
      <c r="N147" s="55">
        <f t="shared" si="42"/>
        <v>2</v>
      </c>
      <c r="O147" s="24"/>
      <c r="P147" s="25">
        <f t="shared" si="43"/>
        <v>0</v>
      </c>
      <c r="Q147" s="56">
        <v>6.0000000000000002E-5</v>
      </c>
      <c r="R147" s="57">
        <f t="shared" si="44"/>
        <v>1.2E-4</v>
      </c>
      <c r="S147" s="56"/>
      <c r="T147" s="57">
        <f t="shared" si="45"/>
        <v>0</v>
      </c>
      <c r="U147" s="25">
        <v>21</v>
      </c>
      <c r="V147" s="25">
        <f t="shared" si="46"/>
        <v>0</v>
      </c>
      <c r="W147" s="25">
        <f t="shared" si="47"/>
        <v>0</v>
      </c>
      <c r="X147" s="54"/>
      <c r="Y147" s="53" t="s">
        <v>88</v>
      </c>
      <c r="Z147" s="53" t="s">
        <v>35</v>
      </c>
      <c r="AA147" s="113"/>
    </row>
    <row r="148" spans="6:27" s="52" customFormat="1" ht="11.4" outlineLevel="2">
      <c r="F148" s="20">
        <v>726</v>
      </c>
      <c r="G148" s="21" t="s">
        <v>8</v>
      </c>
      <c r="H148" s="53" t="s">
        <v>417</v>
      </c>
      <c r="I148" s="53"/>
      <c r="J148" s="54" t="s">
        <v>943</v>
      </c>
      <c r="K148" s="21" t="s">
        <v>77</v>
      </c>
      <c r="L148" s="55">
        <v>2</v>
      </c>
      <c r="M148" s="57">
        <v>0</v>
      </c>
      <c r="N148" s="55">
        <f t="shared" si="42"/>
        <v>2</v>
      </c>
      <c r="O148" s="24"/>
      <c r="P148" s="25">
        <f t="shared" si="43"/>
        <v>0</v>
      </c>
      <c r="Q148" s="56">
        <v>1E-4</v>
      </c>
      <c r="R148" s="57">
        <f t="shared" si="44"/>
        <v>2.0000000000000001E-4</v>
      </c>
      <c r="S148" s="56"/>
      <c r="T148" s="57">
        <f t="shared" si="45"/>
        <v>0</v>
      </c>
      <c r="U148" s="25">
        <v>21</v>
      </c>
      <c r="V148" s="25">
        <f t="shared" si="46"/>
        <v>0</v>
      </c>
      <c r="W148" s="25">
        <f t="shared" si="47"/>
        <v>0</v>
      </c>
      <c r="X148" s="54"/>
      <c r="Y148" s="53" t="s">
        <v>88</v>
      </c>
      <c r="Z148" s="53" t="s">
        <v>35</v>
      </c>
      <c r="AA148" s="113"/>
    </row>
    <row r="149" spans="6:27" s="52" customFormat="1" ht="11.4" outlineLevel="2">
      <c r="F149" s="20">
        <v>727</v>
      </c>
      <c r="G149" s="21" t="s">
        <v>8</v>
      </c>
      <c r="H149" s="53" t="s">
        <v>581</v>
      </c>
      <c r="I149" s="53"/>
      <c r="J149" s="54" t="s">
        <v>945</v>
      </c>
      <c r="K149" s="21" t="s">
        <v>0</v>
      </c>
      <c r="L149" s="55">
        <v>3.5</v>
      </c>
      <c r="M149" s="57">
        <v>0</v>
      </c>
      <c r="N149" s="55">
        <f t="shared" si="42"/>
        <v>3.5</v>
      </c>
      <c r="O149" s="24"/>
      <c r="P149" s="25">
        <f t="shared" si="43"/>
        <v>0</v>
      </c>
      <c r="Q149" s="56"/>
      <c r="R149" s="57">
        <f t="shared" si="44"/>
        <v>0</v>
      </c>
      <c r="S149" s="56"/>
      <c r="T149" s="57">
        <f t="shared" si="45"/>
        <v>0</v>
      </c>
      <c r="U149" s="25">
        <v>21</v>
      </c>
      <c r="V149" s="25">
        <f t="shared" si="46"/>
        <v>0</v>
      </c>
      <c r="W149" s="25">
        <f t="shared" si="47"/>
        <v>0</v>
      </c>
      <c r="X149" s="54"/>
      <c r="Y149" s="53" t="s">
        <v>88</v>
      </c>
      <c r="Z149" s="53" t="s">
        <v>35</v>
      </c>
      <c r="AA149" s="113"/>
    </row>
    <row r="150" spans="6:27" s="87" customFormat="1" ht="12.75" customHeight="1" outlineLevel="2">
      <c r="F150" s="88"/>
      <c r="G150" s="89"/>
      <c r="H150" s="89"/>
      <c r="I150" s="89"/>
      <c r="J150" s="90"/>
      <c r="K150" s="89"/>
      <c r="L150" s="91"/>
      <c r="M150" s="92"/>
      <c r="N150" s="91"/>
      <c r="O150" s="92"/>
      <c r="P150" s="93"/>
      <c r="Q150" s="94"/>
      <c r="R150" s="92"/>
      <c r="S150" s="92"/>
      <c r="T150" s="92"/>
      <c r="U150" s="95" t="s">
        <v>3</v>
      </c>
      <c r="V150" s="92"/>
      <c r="W150" s="92"/>
      <c r="X150" s="92"/>
      <c r="Y150" s="89"/>
      <c r="Z150" s="89"/>
    </row>
    <row r="151" spans="6:27" s="43" customFormat="1" ht="16.5" customHeight="1" outlineLevel="1">
      <c r="F151" s="44"/>
      <c r="G151" s="6"/>
      <c r="H151" s="45"/>
      <c r="I151" s="45"/>
      <c r="J151" s="45" t="s">
        <v>714</v>
      </c>
      <c r="K151" s="6"/>
      <c r="L151" s="46"/>
      <c r="M151" s="47"/>
      <c r="N151" s="46"/>
      <c r="O151" s="47"/>
      <c r="P151" s="48">
        <f>SUBTOTAL(9,P152:P164)</f>
        <v>0</v>
      </c>
      <c r="Q151" s="49"/>
      <c r="R151" s="50">
        <f>SUBTOTAL(9,R152:R164)</f>
        <v>0.12258000000000001</v>
      </c>
      <c r="S151" s="47"/>
      <c r="T151" s="50">
        <f>SUBTOTAL(9,T152:T164)</f>
        <v>0.15592</v>
      </c>
      <c r="U151" s="86" t="s">
        <v>3</v>
      </c>
      <c r="V151" s="48">
        <f>SUBTOTAL(9,V152:V164)</f>
        <v>0</v>
      </c>
      <c r="W151" s="48">
        <f>SUBTOTAL(9,W152:W164)</f>
        <v>0</v>
      </c>
      <c r="X151" s="51"/>
      <c r="Y151" s="29"/>
      <c r="Z151" s="29"/>
    </row>
    <row r="152" spans="6:27" s="52" customFormat="1" ht="11.4" outlineLevel="2">
      <c r="F152" s="20">
        <v>728</v>
      </c>
      <c r="G152" s="21" t="s">
        <v>8</v>
      </c>
      <c r="H152" s="53" t="s">
        <v>419</v>
      </c>
      <c r="I152" s="53"/>
      <c r="J152" s="54" t="s">
        <v>779</v>
      </c>
      <c r="K152" s="21" t="s">
        <v>96</v>
      </c>
      <c r="L152" s="55">
        <v>4</v>
      </c>
      <c r="M152" s="57">
        <v>0</v>
      </c>
      <c r="N152" s="55">
        <f t="shared" ref="N152:N163" si="48">L152*(1+M152/100)</f>
        <v>4</v>
      </c>
      <c r="O152" s="24"/>
      <c r="P152" s="25">
        <f t="shared" ref="P152:P163" si="49">N152*O152</f>
        <v>0</v>
      </c>
      <c r="Q152" s="56"/>
      <c r="R152" s="57">
        <f t="shared" ref="R152:R163" si="50">N152*Q152</f>
        <v>0</v>
      </c>
      <c r="S152" s="56">
        <v>1.933E-2</v>
      </c>
      <c r="T152" s="57">
        <f t="shared" ref="T152:T163" si="51">N152*S152</f>
        <v>7.732E-2</v>
      </c>
      <c r="U152" s="25">
        <v>21</v>
      </c>
      <c r="V152" s="25">
        <f t="shared" ref="V152:V163" si="52">P152*(U152/100)</f>
        <v>0</v>
      </c>
      <c r="W152" s="25">
        <f t="shared" ref="W152:W163" si="53">P152+V152</f>
        <v>0</v>
      </c>
      <c r="X152" s="54"/>
      <c r="Y152" s="53" t="s">
        <v>88</v>
      </c>
      <c r="Z152" s="53" t="s">
        <v>36</v>
      </c>
      <c r="AA152" s="113"/>
    </row>
    <row r="153" spans="6:27" s="52" customFormat="1" ht="11.4" outlineLevel="2">
      <c r="F153" s="20">
        <v>729</v>
      </c>
      <c r="G153" s="21" t="s">
        <v>8</v>
      </c>
      <c r="H153" s="53" t="s">
        <v>420</v>
      </c>
      <c r="I153" s="53"/>
      <c r="J153" s="54" t="s">
        <v>676</v>
      </c>
      <c r="K153" s="21" t="s">
        <v>77</v>
      </c>
      <c r="L153" s="55">
        <v>4</v>
      </c>
      <c r="M153" s="57">
        <v>0</v>
      </c>
      <c r="N153" s="55">
        <f t="shared" si="48"/>
        <v>4</v>
      </c>
      <c r="O153" s="24"/>
      <c r="P153" s="25">
        <f t="shared" si="49"/>
        <v>0</v>
      </c>
      <c r="Q153" s="56"/>
      <c r="R153" s="57">
        <f t="shared" si="50"/>
        <v>0</v>
      </c>
      <c r="S153" s="56"/>
      <c r="T153" s="57">
        <f t="shared" si="51"/>
        <v>0</v>
      </c>
      <c r="U153" s="25">
        <v>21</v>
      </c>
      <c r="V153" s="25">
        <f t="shared" si="52"/>
        <v>0</v>
      </c>
      <c r="W153" s="25">
        <f t="shared" si="53"/>
        <v>0</v>
      </c>
      <c r="X153" s="54"/>
      <c r="Y153" s="53" t="s">
        <v>88</v>
      </c>
      <c r="Z153" s="53" t="s">
        <v>36</v>
      </c>
      <c r="AA153" s="113"/>
    </row>
    <row r="154" spans="6:27" s="52" customFormat="1" ht="11.4" outlineLevel="2">
      <c r="F154" s="20">
        <v>730</v>
      </c>
      <c r="G154" s="21" t="s">
        <v>8</v>
      </c>
      <c r="H154" s="53" t="s">
        <v>421</v>
      </c>
      <c r="I154" s="53"/>
      <c r="J154" s="54" t="s">
        <v>733</v>
      </c>
      <c r="K154" s="21" t="s">
        <v>77</v>
      </c>
      <c r="L154" s="55">
        <v>4</v>
      </c>
      <c r="M154" s="57">
        <v>0</v>
      </c>
      <c r="N154" s="55">
        <f t="shared" si="48"/>
        <v>4</v>
      </c>
      <c r="O154" s="24"/>
      <c r="P154" s="25">
        <f t="shared" si="49"/>
        <v>0</v>
      </c>
      <c r="Q154" s="56"/>
      <c r="R154" s="57">
        <f t="shared" si="50"/>
        <v>0</v>
      </c>
      <c r="S154" s="56"/>
      <c r="T154" s="57">
        <f t="shared" si="51"/>
        <v>0</v>
      </c>
      <c r="U154" s="25">
        <v>21</v>
      </c>
      <c r="V154" s="25">
        <f t="shared" si="52"/>
        <v>0</v>
      </c>
      <c r="W154" s="25">
        <f t="shared" si="53"/>
        <v>0</v>
      </c>
      <c r="X154" s="54"/>
      <c r="Y154" s="53" t="s">
        <v>88</v>
      </c>
      <c r="Z154" s="53" t="s">
        <v>36</v>
      </c>
      <c r="AA154" s="113"/>
    </row>
    <row r="155" spans="6:27" s="52" customFormat="1" ht="11.4" outlineLevel="2">
      <c r="F155" s="20">
        <v>731</v>
      </c>
      <c r="G155" s="21" t="s">
        <v>8</v>
      </c>
      <c r="H155" s="53" t="s">
        <v>422</v>
      </c>
      <c r="I155" s="53"/>
      <c r="J155" s="54" t="s">
        <v>726</v>
      </c>
      <c r="K155" s="21" t="s">
        <v>96</v>
      </c>
      <c r="L155" s="55">
        <v>3</v>
      </c>
      <c r="M155" s="57">
        <v>0</v>
      </c>
      <c r="N155" s="55">
        <f t="shared" si="48"/>
        <v>3</v>
      </c>
      <c r="O155" s="24"/>
      <c r="P155" s="25">
        <f t="shared" si="49"/>
        <v>0</v>
      </c>
      <c r="Q155" s="56">
        <v>0.02</v>
      </c>
      <c r="R155" s="57">
        <f t="shared" si="50"/>
        <v>0.06</v>
      </c>
      <c r="S155" s="56"/>
      <c r="T155" s="57">
        <f t="shared" si="51"/>
        <v>0</v>
      </c>
      <c r="U155" s="25">
        <v>21</v>
      </c>
      <c r="V155" s="25">
        <f t="shared" si="52"/>
        <v>0</v>
      </c>
      <c r="W155" s="25">
        <f t="shared" si="53"/>
        <v>0</v>
      </c>
      <c r="X155" s="54"/>
      <c r="Y155" s="53" t="s">
        <v>88</v>
      </c>
      <c r="Z155" s="53" t="s">
        <v>36</v>
      </c>
      <c r="AA155" s="113"/>
    </row>
    <row r="156" spans="6:27" s="52" customFormat="1" ht="22.8" outlineLevel="2">
      <c r="F156" s="20">
        <v>732</v>
      </c>
      <c r="G156" s="21" t="s">
        <v>8</v>
      </c>
      <c r="H156" s="53" t="s">
        <v>423</v>
      </c>
      <c r="I156" s="53"/>
      <c r="J156" s="54" t="s">
        <v>1135</v>
      </c>
      <c r="K156" s="21" t="s">
        <v>96</v>
      </c>
      <c r="L156" s="55">
        <v>2</v>
      </c>
      <c r="M156" s="57">
        <v>0</v>
      </c>
      <c r="N156" s="55">
        <f t="shared" si="48"/>
        <v>2</v>
      </c>
      <c r="O156" s="24"/>
      <c r="P156" s="25">
        <f t="shared" si="49"/>
        <v>0</v>
      </c>
      <c r="Q156" s="56">
        <v>0.01</v>
      </c>
      <c r="R156" s="57">
        <f t="shared" si="50"/>
        <v>0.02</v>
      </c>
      <c r="S156" s="56"/>
      <c r="T156" s="57">
        <f t="shared" si="51"/>
        <v>0</v>
      </c>
      <c r="U156" s="25">
        <v>21</v>
      </c>
      <c r="V156" s="25">
        <f t="shared" si="52"/>
        <v>0</v>
      </c>
      <c r="W156" s="25">
        <f t="shared" si="53"/>
        <v>0</v>
      </c>
      <c r="X156" s="54"/>
      <c r="Y156" s="53" t="s">
        <v>88</v>
      </c>
      <c r="Z156" s="53" t="s">
        <v>36</v>
      </c>
      <c r="AA156" s="113"/>
    </row>
    <row r="157" spans="6:27" s="52" customFormat="1" ht="11.4" outlineLevel="2">
      <c r="F157" s="20">
        <v>733</v>
      </c>
      <c r="G157" s="21" t="s">
        <v>8</v>
      </c>
      <c r="H157" s="53" t="s">
        <v>424</v>
      </c>
      <c r="I157" s="53"/>
      <c r="J157" s="54" t="s">
        <v>841</v>
      </c>
      <c r="K157" s="21" t="s">
        <v>96</v>
      </c>
      <c r="L157" s="55">
        <v>1</v>
      </c>
      <c r="M157" s="57">
        <v>0</v>
      </c>
      <c r="N157" s="55">
        <f t="shared" si="48"/>
        <v>1</v>
      </c>
      <c r="O157" s="24"/>
      <c r="P157" s="25">
        <f t="shared" si="49"/>
        <v>0</v>
      </c>
      <c r="Q157" s="56"/>
      <c r="R157" s="57">
        <f t="shared" si="50"/>
        <v>0</v>
      </c>
      <c r="S157" s="56">
        <v>3.968E-2</v>
      </c>
      <c r="T157" s="57">
        <f t="shared" si="51"/>
        <v>3.968E-2</v>
      </c>
      <c r="U157" s="25">
        <v>21</v>
      </c>
      <c r="V157" s="25">
        <f t="shared" si="52"/>
        <v>0</v>
      </c>
      <c r="W157" s="25">
        <f t="shared" si="53"/>
        <v>0</v>
      </c>
      <c r="X157" s="54"/>
      <c r="Y157" s="53" t="s">
        <v>88</v>
      </c>
      <c r="Z157" s="53" t="s">
        <v>36</v>
      </c>
      <c r="AA157" s="113"/>
    </row>
    <row r="158" spans="6:27" s="52" customFormat="1" ht="11.4" outlineLevel="2">
      <c r="F158" s="20">
        <v>734</v>
      </c>
      <c r="G158" s="21" t="s">
        <v>8</v>
      </c>
      <c r="H158" s="53" t="s">
        <v>425</v>
      </c>
      <c r="I158" s="53"/>
      <c r="J158" s="54" t="s">
        <v>791</v>
      </c>
      <c r="K158" s="21" t="s">
        <v>96</v>
      </c>
      <c r="L158" s="55">
        <v>2</v>
      </c>
      <c r="M158" s="57">
        <v>0</v>
      </c>
      <c r="N158" s="55">
        <f t="shared" si="48"/>
        <v>2</v>
      </c>
      <c r="O158" s="24"/>
      <c r="P158" s="25">
        <f t="shared" si="49"/>
        <v>0</v>
      </c>
      <c r="Q158" s="56"/>
      <c r="R158" s="57">
        <f t="shared" si="50"/>
        <v>0</v>
      </c>
      <c r="S158" s="56">
        <v>1.9460000000000002E-2</v>
      </c>
      <c r="T158" s="57">
        <f t="shared" si="51"/>
        <v>3.8920000000000003E-2</v>
      </c>
      <c r="U158" s="25">
        <v>21</v>
      </c>
      <c r="V158" s="25">
        <f t="shared" si="52"/>
        <v>0</v>
      </c>
      <c r="W158" s="25">
        <f t="shared" si="53"/>
        <v>0</v>
      </c>
      <c r="X158" s="54"/>
      <c r="Y158" s="53" t="s">
        <v>88</v>
      </c>
      <c r="Z158" s="53" t="s">
        <v>36</v>
      </c>
      <c r="AA158" s="113"/>
    </row>
    <row r="159" spans="6:27" s="52" customFormat="1" ht="22.8" outlineLevel="2">
      <c r="F159" s="20">
        <v>735</v>
      </c>
      <c r="G159" s="21" t="s">
        <v>8</v>
      </c>
      <c r="H159" s="53" t="s">
        <v>426</v>
      </c>
      <c r="I159" s="53"/>
      <c r="J159" s="54" t="s">
        <v>1034</v>
      </c>
      <c r="K159" s="21" t="s">
        <v>96</v>
      </c>
      <c r="L159" s="55">
        <v>2</v>
      </c>
      <c r="M159" s="57">
        <v>0</v>
      </c>
      <c r="N159" s="55">
        <f t="shared" si="48"/>
        <v>2</v>
      </c>
      <c r="O159" s="24"/>
      <c r="P159" s="25">
        <f t="shared" si="49"/>
        <v>0</v>
      </c>
      <c r="Q159" s="56">
        <v>0.01</v>
      </c>
      <c r="R159" s="57">
        <f t="shared" si="50"/>
        <v>0.02</v>
      </c>
      <c r="S159" s="56"/>
      <c r="T159" s="57">
        <f t="shared" si="51"/>
        <v>0</v>
      </c>
      <c r="U159" s="25">
        <v>21</v>
      </c>
      <c r="V159" s="25">
        <f t="shared" si="52"/>
        <v>0</v>
      </c>
      <c r="W159" s="25">
        <f t="shared" si="53"/>
        <v>0</v>
      </c>
      <c r="X159" s="54"/>
      <c r="Y159" s="53" t="s">
        <v>88</v>
      </c>
      <c r="Z159" s="53" t="s">
        <v>36</v>
      </c>
      <c r="AA159" s="113"/>
    </row>
    <row r="160" spans="6:27" s="52" customFormat="1" ht="11.4" outlineLevel="2">
      <c r="F160" s="20">
        <v>736</v>
      </c>
      <c r="G160" s="21" t="s">
        <v>8</v>
      </c>
      <c r="H160" s="53" t="s">
        <v>427</v>
      </c>
      <c r="I160" s="53"/>
      <c r="J160" s="54" t="s">
        <v>789</v>
      </c>
      <c r="K160" s="21" t="s">
        <v>96</v>
      </c>
      <c r="L160" s="55">
        <v>10</v>
      </c>
      <c r="M160" s="57">
        <v>0</v>
      </c>
      <c r="N160" s="55">
        <f t="shared" si="48"/>
        <v>10</v>
      </c>
      <c r="O160" s="24"/>
      <c r="P160" s="25">
        <f t="shared" si="49"/>
        <v>0</v>
      </c>
      <c r="Q160" s="56">
        <v>1.89E-3</v>
      </c>
      <c r="R160" s="57">
        <f t="shared" si="50"/>
        <v>1.89E-2</v>
      </c>
      <c r="S160" s="56"/>
      <c r="T160" s="57">
        <f t="shared" si="51"/>
        <v>0</v>
      </c>
      <c r="U160" s="25">
        <v>21</v>
      </c>
      <c r="V160" s="25">
        <f t="shared" si="52"/>
        <v>0</v>
      </c>
      <c r="W160" s="25">
        <f t="shared" si="53"/>
        <v>0</v>
      </c>
      <c r="X160" s="54"/>
      <c r="Y160" s="53" t="s">
        <v>88</v>
      </c>
      <c r="Z160" s="53" t="s">
        <v>36</v>
      </c>
      <c r="AA160" s="113"/>
    </row>
    <row r="161" spans="6:27" s="52" customFormat="1" ht="11.4" outlineLevel="2">
      <c r="F161" s="20">
        <v>737</v>
      </c>
      <c r="G161" s="21" t="s">
        <v>8</v>
      </c>
      <c r="H161" s="53" t="s">
        <v>428</v>
      </c>
      <c r="I161" s="53"/>
      <c r="J161" s="54" t="s">
        <v>712</v>
      </c>
      <c r="K161" s="21" t="s">
        <v>96</v>
      </c>
      <c r="L161" s="55">
        <v>2</v>
      </c>
      <c r="M161" s="57">
        <v>0</v>
      </c>
      <c r="N161" s="55">
        <f t="shared" si="48"/>
        <v>2</v>
      </c>
      <c r="O161" s="24"/>
      <c r="P161" s="25">
        <f t="shared" si="49"/>
        <v>0</v>
      </c>
      <c r="Q161" s="56">
        <v>1.8400000000000001E-3</v>
      </c>
      <c r="R161" s="57">
        <f t="shared" si="50"/>
        <v>3.6800000000000001E-3</v>
      </c>
      <c r="S161" s="56"/>
      <c r="T161" s="57">
        <f t="shared" si="51"/>
        <v>0</v>
      </c>
      <c r="U161" s="25">
        <v>21</v>
      </c>
      <c r="V161" s="25">
        <f t="shared" si="52"/>
        <v>0</v>
      </c>
      <c r="W161" s="25">
        <f t="shared" si="53"/>
        <v>0</v>
      </c>
      <c r="X161" s="54"/>
      <c r="Y161" s="53" t="s">
        <v>88</v>
      </c>
      <c r="Z161" s="53" t="s">
        <v>36</v>
      </c>
      <c r="AA161" s="113"/>
    </row>
    <row r="162" spans="6:27" s="52" customFormat="1" ht="11.4" outlineLevel="2">
      <c r="F162" s="20">
        <v>738</v>
      </c>
      <c r="G162" s="21" t="s">
        <v>8</v>
      </c>
      <c r="H162" s="53" t="s">
        <v>582</v>
      </c>
      <c r="I162" s="53"/>
      <c r="J162" s="54" t="s">
        <v>977</v>
      </c>
      <c r="K162" s="21" t="s">
        <v>0</v>
      </c>
      <c r="L162" s="55">
        <v>3</v>
      </c>
      <c r="M162" s="57">
        <v>0</v>
      </c>
      <c r="N162" s="55">
        <f t="shared" si="48"/>
        <v>3</v>
      </c>
      <c r="O162" s="24"/>
      <c r="P162" s="25">
        <f t="shared" si="49"/>
        <v>0</v>
      </c>
      <c r="Q162" s="56"/>
      <c r="R162" s="57">
        <f t="shared" si="50"/>
        <v>0</v>
      </c>
      <c r="S162" s="56"/>
      <c r="T162" s="57">
        <f t="shared" si="51"/>
        <v>0</v>
      </c>
      <c r="U162" s="25">
        <v>21</v>
      </c>
      <c r="V162" s="25">
        <f t="shared" si="52"/>
        <v>0</v>
      </c>
      <c r="W162" s="25">
        <f t="shared" si="53"/>
        <v>0</v>
      </c>
      <c r="X162" s="54"/>
      <c r="Y162" s="53" t="s">
        <v>88</v>
      </c>
      <c r="Z162" s="53" t="s">
        <v>36</v>
      </c>
      <c r="AA162" s="113"/>
    </row>
    <row r="163" spans="6:27" s="52" customFormat="1" ht="22.8" outlineLevel="2">
      <c r="F163" s="20">
        <v>739</v>
      </c>
      <c r="G163" s="21" t="s">
        <v>1</v>
      </c>
      <c r="H163" s="53" t="s">
        <v>418</v>
      </c>
      <c r="I163" s="53"/>
      <c r="J163" s="54" t="s">
        <v>1138</v>
      </c>
      <c r="K163" s="21" t="s">
        <v>96</v>
      </c>
      <c r="L163" s="55">
        <v>1</v>
      </c>
      <c r="M163" s="57">
        <v>0</v>
      </c>
      <c r="N163" s="55">
        <f t="shared" si="48"/>
        <v>1</v>
      </c>
      <c r="O163" s="24"/>
      <c r="P163" s="25">
        <f t="shared" si="49"/>
        <v>0</v>
      </c>
      <c r="Q163" s="56"/>
      <c r="R163" s="57">
        <f t="shared" si="50"/>
        <v>0</v>
      </c>
      <c r="S163" s="56"/>
      <c r="T163" s="57">
        <f t="shared" si="51"/>
        <v>0</v>
      </c>
      <c r="U163" s="25">
        <v>21</v>
      </c>
      <c r="V163" s="25">
        <f t="shared" si="52"/>
        <v>0</v>
      </c>
      <c r="W163" s="25">
        <f t="shared" si="53"/>
        <v>0</v>
      </c>
      <c r="X163" s="54"/>
      <c r="Y163" s="53" t="s">
        <v>88</v>
      </c>
      <c r="Z163" s="53" t="s">
        <v>36</v>
      </c>
      <c r="AA163" s="113"/>
    </row>
    <row r="164" spans="6:27" s="87" customFormat="1" ht="12.75" customHeight="1" outlineLevel="2">
      <c r="F164" s="88"/>
      <c r="G164" s="89"/>
      <c r="H164" s="89"/>
      <c r="I164" s="89"/>
      <c r="J164" s="90"/>
      <c r="K164" s="89"/>
      <c r="L164" s="91"/>
      <c r="M164" s="92"/>
      <c r="N164" s="91"/>
      <c r="O164" s="92"/>
      <c r="P164" s="93"/>
      <c r="Q164" s="94"/>
      <c r="R164" s="92"/>
      <c r="S164" s="92"/>
      <c r="T164" s="92"/>
      <c r="U164" s="95" t="s">
        <v>3</v>
      </c>
      <c r="V164" s="92"/>
      <c r="W164" s="92"/>
      <c r="X164" s="92"/>
      <c r="Y164" s="89"/>
      <c r="Z164" s="89"/>
    </row>
    <row r="165" spans="6:27" s="43" customFormat="1" ht="16.5" customHeight="1" outlineLevel="1">
      <c r="F165" s="44"/>
      <c r="G165" s="6"/>
      <c r="H165" s="45"/>
      <c r="I165" s="45"/>
      <c r="J165" s="45" t="s">
        <v>731</v>
      </c>
      <c r="K165" s="6"/>
      <c r="L165" s="46"/>
      <c r="M165" s="47"/>
      <c r="N165" s="46"/>
      <c r="O165" s="47"/>
      <c r="P165" s="48">
        <f>SUBTOTAL(9,P166:P169)</f>
        <v>0</v>
      </c>
      <c r="Q165" s="49"/>
      <c r="R165" s="50">
        <f>SUBTOTAL(9,R166:R169)</f>
        <v>0.68310000000000004</v>
      </c>
      <c r="S165" s="47"/>
      <c r="T165" s="50">
        <f>SUBTOTAL(9,T166:T169)</f>
        <v>0</v>
      </c>
      <c r="U165" s="86" t="s">
        <v>3</v>
      </c>
      <c r="V165" s="48">
        <f>SUBTOTAL(9,V166:V169)</f>
        <v>0</v>
      </c>
      <c r="W165" s="48">
        <f>SUBTOTAL(9,W166:W169)</f>
        <v>0</v>
      </c>
      <c r="X165" s="51"/>
      <c r="Y165" s="29"/>
      <c r="Z165" s="29"/>
    </row>
    <row r="166" spans="6:27" s="52" customFormat="1" ht="22.8" outlineLevel="2">
      <c r="F166" s="20">
        <v>740</v>
      </c>
      <c r="G166" s="21" t="s">
        <v>8</v>
      </c>
      <c r="H166" s="53" t="s">
        <v>429</v>
      </c>
      <c r="I166" s="53"/>
      <c r="J166" s="54" t="s">
        <v>1113</v>
      </c>
      <c r="K166" s="21" t="s">
        <v>96</v>
      </c>
      <c r="L166" s="55">
        <v>1</v>
      </c>
      <c r="M166" s="57">
        <v>0</v>
      </c>
      <c r="N166" s="55">
        <f>L166*(1+M166/100)</f>
        <v>1</v>
      </c>
      <c r="O166" s="24"/>
      <c r="P166" s="25">
        <f>N166*O166</f>
        <v>0</v>
      </c>
      <c r="Q166" s="56">
        <v>9.1999999999999998E-3</v>
      </c>
      <c r="R166" s="57">
        <f>N166*Q166</f>
        <v>9.1999999999999998E-3</v>
      </c>
      <c r="S166" s="56"/>
      <c r="T166" s="57">
        <f>N166*S166</f>
        <v>0</v>
      </c>
      <c r="U166" s="25">
        <v>21</v>
      </c>
      <c r="V166" s="25">
        <f>P166*(U166/100)</f>
        <v>0</v>
      </c>
      <c r="W166" s="25">
        <f>P166+V166</f>
        <v>0</v>
      </c>
      <c r="X166" s="54"/>
      <c r="Y166" s="53" t="s">
        <v>88</v>
      </c>
      <c r="Z166" s="53" t="s">
        <v>37</v>
      </c>
      <c r="AA166" s="113"/>
    </row>
    <row r="167" spans="6:27" s="52" customFormat="1" ht="11.4" outlineLevel="2">
      <c r="F167" s="20">
        <v>741</v>
      </c>
      <c r="G167" s="21" t="s">
        <v>8</v>
      </c>
      <c r="H167" s="53" t="s">
        <v>583</v>
      </c>
      <c r="I167" s="53"/>
      <c r="J167" s="54" t="s">
        <v>1000</v>
      </c>
      <c r="K167" s="21" t="s">
        <v>0</v>
      </c>
      <c r="L167" s="55">
        <v>3.5</v>
      </c>
      <c r="M167" s="57">
        <v>0</v>
      </c>
      <c r="N167" s="55">
        <f>L167*(1+M167/100)</f>
        <v>3.5</v>
      </c>
      <c r="O167" s="24"/>
      <c r="P167" s="25">
        <f>N167*O167</f>
        <v>0</v>
      </c>
      <c r="Q167" s="56"/>
      <c r="R167" s="57">
        <f>N167*Q167</f>
        <v>0</v>
      </c>
      <c r="S167" s="56"/>
      <c r="T167" s="57">
        <f>N167*S167</f>
        <v>0</v>
      </c>
      <c r="U167" s="25">
        <v>21</v>
      </c>
      <c r="V167" s="25">
        <f>P167*(U167/100)</f>
        <v>0</v>
      </c>
      <c r="W167" s="25">
        <f>P167+V167</f>
        <v>0</v>
      </c>
      <c r="X167" s="54"/>
      <c r="Y167" s="53" t="s">
        <v>88</v>
      </c>
      <c r="Z167" s="53" t="s">
        <v>37</v>
      </c>
      <c r="AA167" s="113"/>
    </row>
    <row r="168" spans="6:27" s="52" customFormat="1" ht="11.4" outlineLevel="2">
      <c r="F168" s="20">
        <v>742</v>
      </c>
      <c r="G168" s="21" t="s">
        <v>8</v>
      </c>
      <c r="H168" s="53" t="s">
        <v>337</v>
      </c>
      <c r="I168" s="53"/>
      <c r="J168" s="54" t="s">
        <v>925</v>
      </c>
      <c r="K168" s="21" t="s">
        <v>19</v>
      </c>
      <c r="L168" s="55">
        <v>2.93</v>
      </c>
      <c r="M168" s="57">
        <v>0</v>
      </c>
      <c r="N168" s="55">
        <f>L168*(1+M168/100)</f>
        <v>2.93</v>
      </c>
      <c r="O168" s="24"/>
      <c r="P168" s="25">
        <f>N168*O168</f>
        <v>0</v>
      </c>
      <c r="Q168" s="56">
        <v>0.23</v>
      </c>
      <c r="R168" s="57">
        <f>N168*Q168</f>
        <v>0.67390000000000005</v>
      </c>
      <c r="S168" s="56"/>
      <c r="T168" s="57">
        <f>N168*S168</f>
        <v>0</v>
      </c>
      <c r="U168" s="25">
        <v>21</v>
      </c>
      <c r="V168" s="25">
        <f>P168*(U168/100)</f>
        <v>0</v>
      </c>
      <c r="W168" s="25">
        <f>P168+V168</f>
        <v>0</v>
      </c>
      <c r="X168" s="54"/>
      <c r="Y168" s="53" t="s">
        <v>88</v>
      </c>
      <c r="Z168" s="53" t="s">
        <v>37</v>
      </c>
      <c r="AA168" s="113"/>
    </row>
    <row r="169" spans="6:27" s="87" customFormat="1" ht="12.75" customHeight="1" outlineLevel="2">
      <c r="F169" s="88"/>
      <c r="G169" s="89"/>
      <c r="H169" s="89"/>
      <c r="I169" s="89"/>
      <c r="J169" s="90"/>
      <c r="K169" s="89"/>
      <c r="L169" s="91"/>
      <c r="M169" s="92"/>
      <c r="N169" s="91"/>
      <c r="O169" s="92"/>
      <c r="P169" s="93"/>
      <c r="Q169" s="94"/>
      <c r="R169" s="92"/>
      <c r="S169" s="92"/>
      <c r="T169" s="92"/>
      <c r="U169" s="95" t="s">
        <v>3</v>
      </c>
      <c r="V169" s="92"/>
      <c r="W169" s="92"/>
      <c r="X169" s="92"/>
      <c r="Y169" s="89"/>
      <c r="Z169" s="89"/>
    </row>
    <row r="170" spans="6:27" s="43" customFormat="1" ht="16.5" customHeight="1" outlineLevel="1">
      <c r="F170" s="44"/>
      <c r="G170" s="6"/>
      <c r="H170" s="45"/>
      <c r="I170" s="45"/>
      <c r="J170" s="45" t="s">
        <v>754</v>
      </c>
      <c r="K170" s="6"/>
      <c r="L170" s="46"/>
      <c r="M170" s="47"/>
      <c r="N170" s="46"/>
      <c r="O170" s="47"/>
      <c r="P170" s="48">
        <f>SUBTOTAL(9,P171:P174)</f>
        <v>0</v>
      </c>
      <c r="Q170" s="49"/>
      <c r="R170" s="50">
        <f>SUBTOTAL(9,R171:R174)</f>
        <v>1.6320000000000001E-2</v>
      </c>
      <c r="S170" s="47"/>
      <c r="T170" s="50">
        <f>SUBTOTAL(9,T171:T174)</f>
        <v>11.18</v>
      </c>
      <c r="U170" s="86" t="s">
        <v>3</v>
      </c>
      <c r="V170" s="48">
        <f>SUBTOTAL(9,V171:V174)</f>
        <v>0</v>
      </c>
      <c r="W170" s="48">
        <f>SUBTOTAL(9,W171:W174)</f>
        <v>0</v>
      </c>
      <c r="X170" s="51"/>
      <c r="Y170" s="29"/>
      <c r="Z170" s="29"/>
    </row>
    <row r="171" spans="6:27" s="52" customFormat="1" ht="22.8" outlineLevel="2">
      <c r="F171" s="20">
        <v>326</v>
      </c>
      <c r="G171" s="21" t="s">
        <v>8</v>
      </c>
      <c r="H171" s="53" t="s">
        <v>430</v>
      </c>
      <c r="I171" s="53"/>
      <c r="J171" s="54" t="s">
        <v>1029</v>
      </c>
      <c r="K171" s="21" t="s">
        <v>77</v>
      </c>
      <c r="L171" s="55">
        <v>4</v>
      </c>
      <c r="M171" s="57">
        <v>0</v>
      </c>
      <c r="N171" s="55">
        <f>L171*(1+M171/100)</f>
        <v>4</v>
      </c>
      <c r="O171" s="24"/>
      <c r="P171" s="25">
        <f>N171*O171</f>
        <v>0</v>
      </c>
      <c r="Q171" s="56">
        <v>4.0800000000000003E-3</v>
      </c>
      <c r="R171" s="57">
        <f>N171*Q171</f>
        <v>1.6320000000000001E-2</v>
      </c>
      <c r="S171" s="56">
        <v>2.17</v>
      </c>
      <c r="T171" s="57">
        <f>N171*S171</f>
        <v>8.68</v>
      </c>
      <c r="U171" s="25">
        <v>21</v>
      </c>
      <c r="V171" s="25">
        <f>P171*(U171/100)</f>
        <v>0</v>
      </c>
      <c r="W171" s="25">
        <f>P171+V171</f>
        <v>0</v>
      </c>
      <c r="X171" s="54"/>
      <c r="Y171" s="53" t="s">
        <v>88</v>
      </c>
      <c r="Z171" s="53" t="s">
        <v>38</v>
      </c>
      <c r="AA171" s="113"/>
    </row>
    <row r="172" spans="6:27" s="52" customFormat="1" ht="11.4" outlineLevel="2">
      <c r="F172" s="20">
        <v>327</v>
      </c>
      <c r="G172" s="21" t="s">
        <v>8</v>
      </c>
      <c r="H172" s="53" t="s">
        <v>437</v>
      </c>
      <c r="I172" s="53"/>
      <c r="J172" s="54" t="s">
        <v>886</v>
      </c>
      <c r="K172" s="21" t="s">
        <v>77</v>
      </c>
      <c r="L172" s="55">
        <v>2</v>
      </c>
      <c r="M172" s="57">
        <v>0</v>
      </c>
      <c r="N172" s="55">
        <f>L172*(1+M172/100)</f>
        <v>2</v>
      </c>
      <c r="O172" s="24"/>
      <c r="P172" s="25">
        <f>N172*O172</f>
        <v>0</v>
      </c>
      <c r="Q172" s="56"/>
      <c r="R172" s="57">
        <f>N172*Q172</f>
        <v>0</v>
      </c>
      <c r="S172" s="56"/>
      <c r="T172" s="57">
        <f>N172*S172</f>
        <v>0</v>
      </c>
      <c r="U172" s="25">
        <v>21</v>
      </c>
      <c r="V172" s="25">
        <f>P172*(U172/100)</f>
        <v>0</v>
      </c>
      <c r="W172" s="25">
        <f>P172+V172</f>
        <v>0</v>
      </c>
      <c r="X172" s="54"/>
      <c r="Y172" s="53" t="s">
        <v>88</v>
      </c>
      <c r="Z172" s="53" t="s">
        <v>38</v>
      </c>
      <c r="AA172" s="113"/>
    </row>
    <row r="173" spans="6:27" s="52" customFormat="1" ht="34.200000000000003" outlineLevel="2">
      <c r="F173" s="20">
        <v>332</v>
      </c>
      <c r="G173" s="21" t="s">
        <v>8</v>
      </c>
      <c r="H173" s="53" t="s">
        <v>517</v>
      </c>
      <c r="I173" s="53"/>
      <c r="J173" s="54" t="s">
        <v>1205</v>
      </c>
      <c r="K173" s="21" t="s">
        <v>18</v>
      </c>
      <c r="L173" s="55">
        <v>2500</v>
      </c>
      <c r="M173" s="57">
        <v>0</v>
      </c>
      <c r="N173" s="55">
        <f>L173*(1+M173/100)</f>
        <v>2500</v>
      </c>
      <c r="O173" s="24"/>
      <c r="P173" s="25">
        <f>N173*O173</f>
        <v>0</v>
      </c>
      <c r="Q173" s="56"/>
      <c r="R173" s="57">
        <f>N173*Q173</f>
        <v>0</v>
      </c>
      <c r="S173" s="56">
        <v>1E-3</v>
      </c>
      <c r="T173" s="57">
        <f>N173*S173</f>
        <v>2.5</v>
      </c>
      <c r="U173" s="25">
        <v>21</v>
      </c>
      <c r="V173" s="25">
        <f>P173*(U173/100)</f>
        <v>0</v>
      </c>
      <c r="W173" s="25">
        <f>P173+V173</f>
        <v>0</v>
      </c>
      <c r="X173" s="54"/>
      <c r="Y173" s="53" t="s">
        <v>88</v>
      </c>
      <c r="Z173" s="53" t="s">
        <v>38</v>
      </c>
      <c r="AA173" s="113"/>
    </row>
    <row r="174" spans="6:27" s="87" customFormat="1" ht="12.75" customHeight="1" outlineLevel="2">
      <c r="F174" s="88"/>
      <c r="G174" s="89"/>
      <c r="H174" s="89"/>
      <c r="I174" s="89"/>
      <c r="J174" s="90"/>
      <c r="K174" s="89"/>
      <c r="L174" s="91"/>
      <c r="M174" s="92"/>
      <c r="N174" s="91"/>
      <c r="O174" s="92"/>
      <c r="P174" s="93"/>
      <c r="Q174" s="94"/>
      <c r="R174" s="92"/>
      <c r="S174" s="92"/>
      <c r="T174" s="92"/>
      <c r="U174" s="95" t="s">
        <v>3</v>
      </c>
      <c r="V174" s="92"/>
      <c r="W174" s="92"/>
      <c r="X174" s="92"/>
      <c r="Y174" s="89"/>
      <c r="Z174" s="89"/>
    </row>
    <row r="175" spans="6:27" s="43" customFormat="1" ht="16.5" customHeight="1" outlineLevel="1">
      <c r="F175" s="44"/>
      <c r="G175" s="6"/>
      <c r="H175" s="45"/>
      <c r="I175" s="45"/>
      <c r="J175" s="45" t="s">
        <v>662</v>
      </c>
      <c r="K175" s="6"/>
      <c r="L175" s="46"/>
      <c r="M175" s="47"/>
      <c r="N175" s="46"/>
      <c r="O175" s="47"/>
      <c r="P175" s="48">
        <f>SUBTOTAL(9,P176:P179)</f>
        <v>0</v>
      </c>
      <c r="Q175" s="49"/>
      <c r="R175" s="50">
        <f>SUBTOTAL(9,R176:R179)</f>
        <v>2.1268000000000002</v>
      </c>
      <c r="S175" s="47"/>
      <c r="T175" s="50">
        <f>SUBTOTAL(9,T176:T179)</f>
        <v>0</v>
      </c>
      <c r="U175" s="86" t="s">
        <v>3</v>
      </c>
      <c r="V175" s="48">
        <f>SUBTOTAL(9,V176:V179)</f>
        <v>0</v>
      </c>
      <c r="W175" s="48">
        <f>SUBTOTAL(9,W176:W179)</f>
        <v>0</v>
      </c>
      <c r="X175" s="51"/>
      <c r="Y175" s="29"/>
      <c r="Z175" s="29"/>
    </row>
    <row r="176" spans="6:27" s="52" customFormat="1" ht="22.8" outlineLevel="2">
      <c r="F176" s="20">
        <v>324</v>
      </c>
      <c r="G176" s="21" t="s">
        <v>8</v>
      </c>
      <c r="H176" s="53" t="s">
        <v>492</v>
      </c>
      <c r="I176" s="53"/>
      <c r="J176" s="54" t="s">
        <v>1027</v>
      </c>
      <c r="K176" s="21" t="s">
        <v>19</v>
      </c>
      <c r="L176" s="55">
        <v>55.27</v>
      </c>
      <c r="M176" s="57">
        <v>0</v>
      </c>
      <c r="N176" s="55">
        <f>L176*(1+M176/100)</f>
        <v>55.27</v>
      </c>
      <c r="O176" s="24"/>
      <c r="P176" s="25">
        <f>N176*O176</f>
        <v>0</v>
      </c>
      <c r="Q176" s="56">
        <v>0.02</v>
      </c>
      <c r="R176" s="57">
        <f>N176*Q176</f>
        <v>1.1054000000000002</v>
      </c>
      <c r="S176" s="56"/>
      <c r="T176" s="57">
        <f>N176*S176</f>
        <v>0</v>
      </c>
      <c r="U176" s="25">
        <v>21</v>
      </c>
      <c r="V176" s="25">
        <f>P176*(U176/100)</f>
        <v>0</v>
      </c>
      <c r="W176" s="25">
        <f>P176+V176</f>
        <v>0</v>
      </c>
      <c r="X176" s="54"/>
      <c r="Y176" s="53" t="s">
        <v>88</v>
      </c>
      <c r="Z176" s="53" t="s">
        <v>43</v>
      </c>
      <c r="AA176" s="113"/>
    </row>
    <row r="177" spans="6:27" s="52" customFormat="1" ht="11.4" outlineLevel="2">
      <c r="F177" s="20">
        <v>325</v>
      </c>
      <c r="G177" s="21" t="s">
        <v>8</v>
      </c>
      <c r="H177" s="53" t="s">
        <v>493</v>
      </c>
      <c r="I177" s="53"/>
      <c r="J177" s="54" t="s">
        <v>770</v>
      </c>
      <c r="K177" s="21" t="s">
        <v>19</v>
      </c>
      <c r="L177" s="55">
        <v>91.39</v>
      </c>
      <c r="M177" s="57">
        <v>0</v>
      </c>
      <c r="N177" s="55">
        <f>L177*(1+M177/100)</f>
        <v>91.39</v>
      </c>
      <c r="O177" s="24"/>
      <c r="P177" s="25">
        <f>N177*O177</f>
        <v>0</v>
      </c>
      <c r="Q177" s="56">
        <v>0.01</v>
      </c>
      <c r="R177" s="57">
        <f>N177*Q177</f>
        <v>0.91390000000000005</v>
      </c>
      <c r="S177" s="56"/>
      <c r="T177" s="57">
        <f>N177*S177</f>
        <v>0</v>
      </c>
      <c r="U177" s="25">
        <v>21</v>
      </c>
      <c r="V177" s="25">
        <f>P177*(U177/100)</f>
        <v>0</v>
      </c>
      <c r="W177" s="25">
        <f>P177+V177</f>
        <v>0</v>
      </c>
      <c r="X177" s="54"/>
      <c r="Y177" s="53" t="s">
        <v>88</v>
      </c>
      <c r="Z177" s="53" t="s">
        <v>43</v>
      </c>
      <c r="AA177" s="113"/>
    </row>
    <row r="178" spans="6:27" s="52" customFormat="1" ht="22.8" outlineLevel="2">
      <c r="F178" s="20">
        <v>686</v>
      </c>
      <c r="G178" s="21" t="s">
        <v>8</v>
      </c>
      <c r="H178" s="53" t="s">
        <v>494</v>
      </c>
      <c r="I178" s="53"/>
      <c r="J178" s="54" t="s">
        <v>1194</v>
      </c>
      <c r="K178" s="21" t="s">
        <v>4</v>
      </c>
      <c r="L178" s="55">
        <v>12.5</v>
      </c>
      <c r="M178" s="57">
        <v>0</v>
      </c>
      <c r="N178" s="55">
        <f>L178*(1+M178/100)</f>
        <v>12.5</v>
      </c>
      <c r="O178" s="24"/>
      <c r="P178" s="25">
        <f>N178*O178</f>
        <v>0</v>
      </c>
      <c r="Q178" s="56">
        <v>8.6E-3</v>
      </c>
      <c r="R178" s="57">
        <f>N178*Q178</f>
        <v>0.1075</v>
      </c>
      <c r="S178" s="56"/>
      <c r="T178" s="57">
        <f>N178*S178</f>
        <v>0</v>
      </c>
      <c r="U178" s="25">
        <v>21</v>
      </c>
      <c r="V178" s="25">
        <f>P178*(U178/100)</f>
        <v>0</v>
      </c>
      <c r="W178" s="25">
        <f>P178+V178</f>
        <v>0</v>
      </c>
      <c r="X178" s="54"/>
      <c r="Y178" s="53" t="s">
        <v>88</v>
      </c>
      <c r="Z178" s="53" t="s">
        <v>43</v>
      </c>
      <c r="AA178" s="113"/>
    </row>
    <row r="179" spans="6:27" s="87" customFormat="1" ht="12.75" customHeight="1" outlineLevel="2">
      <c r="F179" s="88"/>
      <c r="G179" s="89"/>
      <c r="H179" s="89"/>
      <c r="I179" s="89"/>
      <c r="J179" s="90"/>
      <c r="K179" s="89"/>
      <c r="L179" s="91"/>
      <c r="M179" s="92"/>
      <c r="N179" s="91"/>
      <c r="O179" s="92"/>
      <c r="P179" s="93"/>
      <c r="Q179" s="94"/>
      <c r="R179" s="92"/>
      <c r="S179" s="92"/>
      <c r="T179" s="92"/>
      <c r="U179" s="95" t="s">
        <v>3</v>
      </c>
      <c r="V179" s="92"/>
      <c r="W179" s="92"/>
      <c r="X179" s="92"/>
      <c r="Y179" s="89"/>
      <c r="Z179" s="89"/>
    </row>
    <row r="180" spans="6:27" s="43" customFormat="1" ht="16.5" customHeight="1" outlineLevel="1">
      <c r="F180" s="44"/>
      <c r="G180" s="6"/>
      <c r="H180" s="45"/>
      <c r="I180" s="45"/>
      <c r="J180" s="45" t="s">
        <v>721</v>
      </c>
      <c r="K180" s="6"/>
      <c r="L180" s="46"/>
      <c r="M180" s="47"/>
      <c r="N180" s="46"/>
      <c r="O180" s="47"/>
      <c r="P180" s="48">
        <f>SUBTOTAL(9,P181:P188)</f>
        <v>0</v>
      </c>
      <c r="Q180" s="49"/>
      <c r="R180" s="50">
        <f>SUBTOTAL(9,R181:R188)</f>
        <v>0.43942599999999998</v>
      </c>
      <c r="S180" s="47"/>
      <c r="T180" s="50">
        <f>SUBTOTAL(9,T181:T188)</f>
        <v>0.53572700000000006</v>
      </c>
      <c r="U180" s="86" t="s">
        <v>3</v>
      </c>
      <c r="V180" s="48">
        <f>SUBTOTAL(9,V181:V188)</f>
        <v>0</v>
      </c>
      <c r="W180" s="48">
        <f>SUBTOTAL(9,W181:W188)</f>
        <v>0</v>
      </c>
      <c r="X180" s="51"/>
      <c r="Y180" s="29"/>
      <c r="Z180" s="29"/>
    </row>
    <row r="181" spans="6:27" s="52" customFormat="1" ht="11.4" outlineLevel="2">
      <c r="F181" s="20">
        <v>1</v>
      </c>
      <c r="G181" s="21" t="s">
        <v>8</v>
      </c>
      <c r="H181" s="53" t="s">
        <v>498</v>
      </c>
      <c r="I181" s="53"/>
      <c r="J181" s="54" t="s">
        <v>938</v>
      </c>
      <c r="K181" s="21" t="s">
        <v>4</v>
      </c>
      <c r="L181" s="55">
        <v>64.3</v>
      </c>
      <c r="M181" s="57">
        <v>0</v>
      </c>
      <c r="N181" s="55">
        <f t="shared" ref="N181:N187" si="54">L181*(1+M181/100)</f>
        <v>64.3</v>
      </c>
      <c r="O181" s="24"/>
      <c r="P181" s="25">
        <f t="shared" ref="P181:P187" si="55">N181*O181</f>
        <v>0</v>
      </c>
      <c r="Q181" s="56"/>
      <c r="R181" s="57">
        <f t="shared" ref="R181:R187" si="56">N181*Q181</f>
        <v>0</v>
      </c>
      <c r="S181" s="56">
        <v>1.3500000000000001E-3</v>
      </c>
      <c r="T181" s="57">
        <f t="shared" ref="T181:T187" si="57">N181*S181</f>
        <v>8.6805000000000007E-2</v>
      </c>
      <c r="U181" s="25">
        <v>21</v>
      </c>
      <c r="V181" s="25">
        <f t="shared" ref="V181:V187" si="58">P181*(U181/100)</f>
        <v>0</v>
      </c>
      <c r="W181" s="25">
        <f t="shared" ref="W181:W187" si="59">P181+V181</f>
        <v>0</v>
      </c>
      <c r="X181" s="54"/>
      <c r="Y181" s="53" t="s">
        <v>88</v>
      </c>
      <c r="Z181" s="53" t="s">
        <v>44</v>
      </c>
      <c r="AA181" s="113"/>
    </row>
    <row r="182" spans="6:27" s="52" customFormat="1" ht="22.8" outlineLevel="2">
      <c r="F182" s="20">
        <v>2</v>
      </c>
      <c r="G182" s="21" t="s">
        <v>8</v>
      </c>
      <c r="H182" s="53" t="s">
        <v>500</v>
      </c>
      <c r="I182" s="53"/>
      <c r="J182" s="54" t="s">
        <v>1003</v>
      </c>
      <c r="K182" s="21" t="s">
        <v>4</v>
      </c>
      <c r="L182" s="55">
        <v>62.5</v>
      </c>
      <c r="M182" s="57">
        <v>0</v>
      </c>
      <c r="N182" s="55">
        <f t="shared" si="54"/>
        <v>62.5</v>
      </c>
      <c r="O182" s="24"/>
      <c r="P182" s="25">
        <f t="shared" si="55"/>
        <v>0</v>
      </c>
      <c r="Q182" s="56">
        <v>1.2999999999999999E-3</v>
      </c>
      <c r="R182" s="57">
        <f t="shared" si="56"/>
        <v>8.1250000000000003E-2</v>
      </c>
      <c r="S182" s="56"/>
      <c r="T182" s="57">
        <f t="shared" si="57"/>
        <v>0</v>
      </c>
      <c r="U182" s="25">
        <v>21</v>
      </c>
      <c r="V182" s="25">
        <f t="shared" si="58"/>
        <v>0</v>
      </c>
      <c r="W182" s="25">
        <f t="shared" si="59"/>
        <v>0</v>
      </c>
      <c r="X182" s="54"/>
      <c r="Y182" s="53" t="s">
        <v>88</v>
      </c>
      <c r="Z182" s="53" t="s">
        <v>44</v>
      </c>
      <c r="AA182" s="113"/>
    </row>
    <row r="183" spans="6:27" s="52" customFormat="1" ht="22.8" outlineLevel="2">
      <c r="F183" s="20">
        <v>3</v>
      </c>
      <c r="G183" s="21" t="s">
        <v>8</v>
      </c>
      <c r="H183" s="53" t="s">
        <v>495</v>
      </c>
      <c r="I183" s="53"/>
      <c r="J183" s="54" t="s">
        <v>1168</v>
      </c>
      <c r="K183" s="21" t="s">
        <v>19</v>
      </c>
      <c r="L183" s="55">
        <v>42</v>
      </c>
      <c r="M183" s="57">
        <v>10</v>
      </c>
      <c r="N183" s="55">
        <f t="shared" si="54"/>
        <v>46.2</v>
      </c>
      <c r="O183" s="24"/>
      <c r="P183" s="25">
        <f t="shared" si="55"/>
        <v>0</v>
      </c>
      <c r="Q183" s="56">
        <v>6.5799999999999999E-3</v>
      </c>
      <c r="R183" s="57">
        <f t="shared" si="56"/>
        <v>0.30399599999999999</v>
      </c>
      <c r="S183" s="56"/>
      <c r="T183" s="57">
        <f t="shared" si="57"/>
        <v>0</v>
      </c>
      <c r="U183" s="25">
        <v>21</v>
      </c>
      <c r="V183" s="25">
        <f t="shared" si="58"/>
        <v>0</v>
      </c>
      <c r="W183" s="25">
        <f t="shared" si="59"/>
        <v>0</v>
      </c>
      <c r="X183" s="54"/>
      <c r="Y183" s="53" t="s">
        <v>88</v>
      </c>
      <c r="Z183" s="53" t="s">
        <v>44</v>
      </c>
      <c r="AA183" s="113"/>
    </row>
    <row r="184" spans="6:27" s="52" customFormat="1" ht="22.8" outlineLevel="2">
      <c r="F184" s="20">
        <v>4</v>
      </c>
      <c r="G184" s="21" t="s">
        <v>8</v>
      </c>
      <c r="H184" s="53" t="s">
        <v>497</v>
      </c>
      <c r="I184" s="53"/>
      <c r="J184" s="54" t="s">
        <v>1145</v>
      </c>
      <c r="K184" s="21" t="s">
        <v>19</v>
      </c>
      <c r="L184" s="55">
        <v>36.6</v>
      </c>
      <c r="M184" s="57">
        <v>0</v>
      </c>
      <c r="N184" s="55">
        <f t="shared" si="54"/>
        <v>36.6</v>
      </c>
      <c r="O184" s="24"/>
      <c r="P184" s="25">
        <f t="shared" si="55"/>
        <v>0</v>
      </c>
      <c r="Q184" s="56"/>
      <c r="R184" s="57">
        <f t="shared" si="56"/>
        <v>0</v>
      </c>
      <c r="S184" s="56">
        <v>7.3200000000000001E-3</v>
      </c>
      <c r="T184" s="57">
        <f t="shared" si="57"/>
        <v>0.26791200000000004</v>
      </c>
      <c r="U184" s="25">
        <v>21</v>
      </c>
      <c r="V184" s="25">
        <f t="shared" si="58"/>
        <v>0</v>
      </c>
      <c r="W184" s="25">
        <f t="shared" si="59"/>
        <v>0</v>
      </c>
      <c r="X184" s="54"/>
      <c r="Y184" s="53" t="s">
        <v>88</v>
      </c>
      <c r="Z184" s="53" t="s">
        <v>44</v>
      </c>
      <c r="AA184" s="113"/>
    </row>
    <row r="185" spans="6:27" s="52" customFormat="1" ht="11.4" outlineLevel="2">
      <c r="F185" s="20">
        <v>6</v>
      </c>
      <c r="G185" s="21" t="s">
        <v>8</v>
      </c>
      <c r="H185" s="53" t="s">
        <v>499</v>
      </c>
      <c r="I185" s="53"/>
      <c r="J185" s="54" t="s">
        <v>913</v>
      </c>
      <c r="K185" s="21" t="s">
        <v>4</v>
      </c>
      <c r="L185" s="55">
        <v>78.7</v>
      </c>
      <c r="M185" s="57">
        <v>0</v>
      </c>
      <c r="N185" s="55">
        <f t="shared" si="54"/>
        <v>78.7</v>
      </c>
      <c r="O185" s="24"/>
      <c r="P185" s="25">
        <f t="shared" si="55"/>
        <v>0</v>
      </c>
      <c r="Q185" s="56"/>
      <c r="R185" s="57">
        <f t="shared" si="56"/>
        <v>0</v>
      </c>
      <c r="S185" s="56">
        <v>2.3E-3</v>
      </c>
      <c r="T185" s="57">
        <f t="shared" si="57"/>
        <v>0.18101</v>
      </c>
      <c r="U185" s="25">
        <v>21</v>
      </c>
      <c r="V185" s="25">
        <f t="shared" si="58"/>
        <v>0</v>
      </c>
      <c r="W185" s="25">
        <f t="shared" si="59"/>
        <v>0</v>
      </c>
      <c r="X185" s="54"/>
      <c r="Y185" s="53" t="s">
        <v>88</v>
      </c>
      <c r="Z185" s="53" t="s">
        <v>44</v>
      </c>
      <c r="AA185" s="113"/>
    </row>
    <row r="186" spans="6:27" s="52" customFormat="1" ht="11.4" outlineLevel="2">
      <c r="F186" s="20">
        <v>64</v>
      </c>
      <c r="G186" s="21" t="s">
        <v>8</v>
      </c>
      <c r="H186" s="53" t="s">
        <v>496</v>
      </c>
      <c r="I186" s="53"/>
      <c r="J186" s="54" t="s">
        <v>833</v>
      </c>
      <c r="K186" s="21" t="s">
        <v>4</v>
      </c>
      <c r="L186" s="55">
        <v>43</v>
      </c>
      <c r="M186" s="57">
        <v>0</v>
      </c>
      <c r="N186" s="55">
        <f t="shared" si="54"/>
        <v>43</v>
      </c>
      <c r="O186" s="24"/>
      <c r="P186" s="25">
        <f t="shared" si="55"/>
        <v>0</v>
      </c>
      <c r="Q186" s="56">
        <v>1.2600000000000001E-3</v>
      </c>
      <c r="R186" s="57">
        <f t="shared" si="56"/>
        <v>5.4179999999999999E-2</v>
      </c>
      <c r="S186" s="56"/>
      <c r="T186" s="57">
        <f t="shared" si="57"/>
        <v>0</v>
      </c>
      <c r="U186" s="25">
        <v>21</v>
      </c>
      <c r="V186" s="25">
        <f t="shared" si="58"/>
        <v>0</v>
      </c>
      <c r="W186" s="25">
        <f t="shared" si="59"/>
        <v>0</v>
      </c>
      <c r="X186" s="54"/>
      <c r="Y186" s="53" t="s">
        <v>88</v>
      </c>
      <c r="Z186" s="53" t="s">
        <v>44</v>
      </c>
      <c r="AA186" s="113"/>
    </row>
    <row r="187" spans="6:27" s="52" customFormat="1" ht="11.4" outlineLevel="2">
      <c r="F187" s="20">
        <v>376</v>
      </c>
      <c r="G187" s="21" t="s">
        <v>8</v>
      </c>
      <c r="H187" s="53" t="s">
        <v>587</v>
      </c>
      <c r="I187" s="53"/>
      <c r="J187" s="54" t="s">
        <v>992</v>
      </c>
      <c r="K187" s="21" t="s">
        <v>0</v>
      </c>
      <c r="L187" s="55">
        <v>1.56</v>
      </c>
      <c r="M187" s="57">
        <v>0</v>
      </c>
      <c r="N187" s="55">
        <f t="shared" si="54"/>
        <v>1.56</v>
      </c>
      <c r="O187" s="24"/>
      <c r="P187" s="25">
        <f t="shared" si="55"/>
        <v>0</v>
      </c>
      <c r="Q187" s="56"/>
      <c r="R187" s="57">
        <f t="shared" si="56"/>
        <v>0</v>
      </c>
      <c r="S187" s="56"/>
      <c r="T187" s="57">
        <f t="shared" si="57"/>
        <v>0</v>
      </c>
      <c r="U187" s="25">
        <v>21</v>
      </c>
      <c r="V187" s="25">
        <f t="shared" si="58"/>
        <v>0</v>
      </c>
      <c r="W187" s="25">
        <f t="shared" si="59"/>
        <v>0</v>
      </c>
      <c r="X187" s="54"/>
      <c r="Y187" s="53" t="s">
        <v>88</v>
      </c>
      <c r="Z187" s="53" t="s">
        <v>44</v>
      </c>
      <c r="AA187" s="113"/>
    </row>
    <row r="188" spans="6:27" s="87" customFormat="1" ht="12.75" customHeight="1" outlineLevel="2">
      <c r="F188" s="88"/>
      <c r="G188" s="89"/>
      <c r="H188" s="89"/>
      <c r="I188" s="89"/>
      <c r="J188" s="90"/>
      <c r="K188" s="89"/>
      <c r="L188" s="91"/>
      <c r="M188" s="92"/>
      <c r="N188" s="91"/>
      <c r="O188" s="92"/>
      <c r="P188" s="93"/>
      <c r="Q188" s="94"/>
      <c r="R188" s="92"/>
      <c r="S188" s="92"/>
      <c r="T188" s="92"/>
      <c r="U188" s="95" t="s">
        <v>3</v>
      </c>
      <c r="V188" s="92"/>
      <c r="W188" s="92"/>
      <c r="X188" s="92"/>
      <c r="Y188" s="89"/>
      <c r="Z188" s="89"/>
    </row>
    <row r="189" spans="6:27" s="43" customFormat="1" ht="16.5" customHeight="1" outlineLevel="1">
      <c r="F189" s="44"/>
      <c r="G189" s="6"/>
      <c r="H189" s="45"/>
      <c r="I189" s="45"/>
      <c r="J189" s="45" t="s">
        <v>722</v>
      </c>
      <c r="K189" s="6"/>
      <c r="L189" s="46"/>
      <c r="M189" s="47"/>
      <c r="N189" s="46"/>
      <c r="O189" s="47"/>
      <c r="P189" s="48">
        <f>SUBTOTAL(9,P190:P220)</f>
        <v>0</v>
      </c>
      <c r="Q189" s="49"/>
      <c r="R189" s="50">
        <f>SUBTOTAL(9,R190:R220)</f>
        <v>2.4815E-2</v>
      </c>
      <c r="S189" s="47"/>
      <c r="T189" s="50">
        <f>SUBTOTAL(9,T190:T220)</f>
        <v>0.72220000000000006</v>
      </c>
      <c r="U189" s="86" t="s">
        <v>3</v>
      </c>
      <c r="V189" s="48">
        <f>SUBTOTAL(9,V190:V220)</f>
        <v>0</v>
      </c>
      <c r="W189" s="48">
        <f>SUBTOTAL(9,W190:W220)</f>
        <v>0</v>
      </c>
      <c r="X189" s="51"/>
      <c r="Y189" s="29"/>
      <c r="Z189" s="29"/>
    </row>
    <row r="190" spans="6:27" s="52" customFormat="1" ht="11.4" outlineLevel="2">
      <c r="F190" s="20">
        <v>87</v>
      </c>
      <c r="G190" s="21" t="s">
        <v>8</v>
      </c>
      <c r="H190" s="53" t="s">
        <v>503</v>
      </c>
      <c r="I190" s="53"/>
      <c r="J190" s="54" t="s">
        <v>952</v>
      </c>
      <c r="K190" s="21" t="s">
        <v>19</v>
      </c>
      <c r="L190" s="55">
        <v>28.17</v>
      </c>
      <c r="M190" s="57">
        <v>0</v>
      </c>
      <c r="N190" s="55">
        <f t="shared" ref="N190:N219" si="60">L190*(1+M190/100)</f>
        <v>28.17</v>
      </c>
      <c r="O190" s="24"/>
      <c r="P190" s="25">
        <f t="shared" ref="P190:P219" si="61">N190*O190</f>
        <v>0</v>
      </c>
      <c r="Q190" s="56">
        <v>2.5000000000000001E-4</v>
      </c>
      <c r="R190" s="57">
        <f t="shared" ref="R190:R219" si="62">N190*Q190</f>
        <v>7.0425000000000001E-3</v>
      </c>
      <c r="S190" s="56"/>
      <c r="T190" s="57">
        <f t="shared" ref="T190:T219" si="63">N190*S190</f>
        <v>0</v>
      </c>
      <c r="U190" s="25">
        <v>21</v>
      </c>
      <c r="V190" s="25">
        <f t="shared" ref="V190:V219" si="64">P190*(U190/100)</f>
        <v>0</v>
      </c>
      <c r="W190" s="25">
        <f t="shared" ref="W190:W219" si="65">P190+V190</f>
        <v>0</v>
      </c>
      <c r="X190" s="54"/>
      <c r="Y190" s="53" t="s">
        <v>88</v>
      </c>
      <c r="Z190" s="53" t="s">
        <v>45</v>
      </c>
      <c r="AA190" s="113"/>
    </row>
    <row r="191" spans="6:27" s="52" customFormat="1" ht="22.8" outlineLevel="2">
      <c r="F191" s="20">
        <v>88</v>
      </c>
      <c r="G191" s="21" t="s">
        <v>8</v>
      </c>
      <c r="H191" s="53" t="s">
        <v>504</v>
      </c>
      <c r="I191" s="53"/>
      <c r="J191" s="54" t="s">
        <v>1022</v>
      </c>
      <c r="K191" s="21" t="s">
        <v>19</v>
      </c>
      <c r="L191" s="55">
        <v>60.81</v>
      </c>
      <c r="M191" s="57">
        <v>0</v>
      </c>
      <c r="N191" s="55">
        <f t="shared" si="60"/>
        <v>60.81</v>
      </c>
      <c r="O191" s="24"/>
      <c r="P191" s="25">
        <f t="shared" si="61"/>
        <v>0</v>
      </c>
      <c r="Q191" s="56">
        <v>2.5000000000000001E-4</v>
      </c>
      <c r="R191" s="57">
        <f t="shared" si="62"/>
        <v>1.5202500000000001E-2</v>
      </c>
      <c r="S191" s="56"/>
      <c r="T191" s="57">
        <f t="shared" si="63"/>
        <v>0</v>
      </c>
      <c r="U191" s="25">
        <v>21</v>
      </c>
      <c r="V191" s="25">
        <f t="shared" si="64"/>
        <v>0</v>
      </c>
      <c r="W191" s="25">
        <f t="shared" si="65"/>
        <v>0</v>
      </c>
      <c r="X191" s="54"/>
      <c r="Y191" s="53" t="s">
        <v>88</v>
      </c>
      <c r="Z191" s="53" t="s">
        <v>45</v>
      </c>
      <c r="AA191" s="113"/>
    </row>
    <row r="192" spans="6:27" s="52" customFormat="1" ht="11.4" outlineLevel="2">
      <c r="F192" s="20">
        <v>91</v>
      </c>
      <c r="G192" s="21" t="s">
        <v>8</v>
      </c>
      <c r="H192" s="53" t="s">
        <v>505</v>
      </c>
      <c r="I192" s="53"/>
      <c r="J192" s="54" t="s">
        <v>917</v>
      </c>
      <c r="K192" s="21" t="s">
        <v>77</v>
      </c>
      <c r="L192" s="55">
        <v>1</v>
      </c>
      <c r="M192" s="57">
        <v>0</v>
      </c>
      <c r="N192" s="55">
        <f t="shared" si="60"/>
        <v>1</v>
      </c>
      <c r="O192" s="24"/>
      <c r="P192" s="25">
        <f t="shared" si="61"/>
        <v>0</v>
      </c>
      <c r="Q192" s="56">
        <v>8.7000000000000001E-4</v>
      </c>
      <c r="R192" s="57">
        <f t="shared" si="62"/>
        <v>8.7000000000000001E-4</v>
      </c>
      <c r="S192" s="56"/>
      <c r="T192" s="57">
        <f t="shared" si="63"/>
        <v>0</v>
      </c>
      <c r="U192" s="25">
        <v>21</v>
      </c>
      <c r="V192" s="25">
        <f t="shared" si="64"/>
        <v>0</v>
      </c>
      <c r="W192" s="25">
        <f t="shared" si="65"/>
        <v>0</v>
      </c>
      <c r="X192" s="54"/>
      <c r="Y192" s="53" t="s">
        <v>88</v>
      </c>
      <c r="Z192" s="53" t="s">
        <v>45</v>
      </c>
      <c r="AA192" s="113"/>
    </row>
    <row r="193" spans="6:27" s="52" customFormat="1" ht="11.4" outlineLevel="2">
      <c r="F193" s="20">
        <v>92</v>
      </c>
      <c r="G193" s="21" t="s">
        <v>8</v>
      </c>
      <c r="H193" s="53" t="s">
        <v>506</v>
      </c>
      <c r="I193" s="53"/>
      <c r="J193" s="54" t="s">
        <v>974</v>
      </c>
      <c r="K193" s="21" t="s">
        <v>77</v>
      </c>
      <c r="L193" s="55">
        <v>1</v>
      </c>
      <c r="M193" s="57">
        <v>0</v>
      </c>
      <c r="N193" s="55">
        <f t="shared" si="60"/>
        <v>1</v>
      </c>
      <c r="O193" s="24"/>
      <c r="P193" s="25">
        <f t="shared" si="61"/>
        <v>0</v>
      </c>
      <c r="Q193" s="56">
        <v>8.3000000000000001E-4</v>
      </c>
      <c r="R193" s="57">
        <f t="shared" si="62"/>
        <v>8.3000000000000001E-4</v>
      </c>
      <c r="S193" s="56"/>
      <c r="T193" s="57">
        <f t="shared" si="63"/>
        <v>0</v>
      </c>
      <c r="U193" s="25">
        <v>21</v>
      </c>
      <c r="V193" s="25">
        <f t="shared" si="64"/>
        <v>0</v>
      </c>
      <c r="W193" s="25">
        <f t="shared" si="65"/>
        <v>0</v>
      </c>
      <c r="X193" s="54"/>
      <c r="Y193" s="53" t="s">
        <v>88</v>
      </c>
      <c r="Z193" s="53" t="s">
        <v>45</v>
      </c>
      <c r="AA193" s="113"/>
    </row>
    <row r="194" spans="6:27" s="52" customFormat="1" ht="11.4" outlineLevel="2">
      <c r="F194" s="20">
        <v>93</v>
      </c>
      <c r="G194" s="21" t="s">
        <v>8</v>
      </c>
      <c r="H194" s="53" t="s">
        <v>507</v>
      </c>
      <c r="I194" s="53"/>
      <c r="J194" s="54" t="s">
        <v>963</v>
      </c>
      <c r="K194" s="21" t="s">
        <v>77</v>
      </c>
      <c r="L194" s="55">
        <v>1</v>
      </c>
      <c r="M194" s="57">
        <v>0</v>
      </c>
      <c r="N194" s="55">
        <f t="shared" si="60"/>
        <v>1</v>
      </c>
      <c r="O194" s="24"/>
      <c r="P194" s="25">
        <f t="shared" si="61"/>
        <v>0</v>
      </c>
      <c r="Q194" s="56">
        <v>8.7000000000000001E-4</v>
      </c>
      <c r="R194" s="57">
        <f t="shared" si="62"/>
        <v>8.7000000000000001E-4</v>
      </c>
      <c r="S194" s="56"/>
      <c r="T194" s="57">
        <f t="shared" si="63"/>
        <v>0</v>
      </c>
      <c r="U194" s="25">
        <v>21</v>
      </c>
      <c r="V194" s="25">
        <f t="shared" si="64"/>
        <v>0</v>
      </c>
      <c r="W194" s="25">
        <f t="shared" si="65"/>
        <v>0</v>
      </c>
      <c r="X194" s="54"/>
      <c r="Y194" s="53" t="s">
        <v>88</v>
      </c>
      <c r="Z194" s="53" t="s">
        <v>45</v>
      </c>
      <c r="AA194" s="113"/>
    </row>
    <row r="195" spans="6:27" s="52" customFormat="1" ht="22.8" outlineLevel="2">
      <c r="F195" s="20">
        <v>94</v>
      </c>
      <c r="G195" s="21" t="s">
        <v>8</v>
      </c>
      <c r="H195" s="53" t="s">
        <v>508</v>
      </c>
      <c r="I195" s="53"/>
      <c r="J195" s="54" t="s">
        <v>1054</v>
      </c>
      <c r="K195" s="21" t="s">
        <v>77</v>
      </c>
      <c r="L195" s="55">
        <v>10</v>
      </c>
      <c r="M195" s="57">
        <v>0</v>
      </c>
      <c r="N195" s="55">
        <f t="shared" si="60"/>
        <v>10</v>
      </c>
      <c r="O195" s="24"/>
      <c r="P195" s="25">
        <f t="shared" si="61"/>
        <v>0</v>
      </c>
      <c r="Q195" s="56"/>
      <c r="R195" s="57">
        <f t="shared" si="62"/>
        <v>0</v>
      </c>
      <c r="S195" s="56">
        <v>9.2999999999999992E-3</v>
      </c>
      <c r="T195" s="57">
        <f t="shared" si="63"/>
        <v>9.2999999999999999E-2</v>
      </c>
      <c r="U195" s="25">
        <v>21</v>
      </c>
      <c r="V195" s="25">
        <f t="shared" si="64"/>
        <v>0</v>
      </c>
      <c r="W195" s="25">
        <f t="shared" si="65"/>
        <v>0</v>
      </c>
      <c r="X195" s="54"/>
      <c r="Y195" s="53" t="s">
        <v>88</v>
      </c>
      <c r="Z195" s="53" t="s">
        <v>45</v>
      </c>
      <c r="AA195" s="113"/>
    </row>
    <row r="196" spans="6:27" s="52" customFormat="1" ht="22.8" outlineLevel="2">
      <c r="F196" s="20">
        <v>95</v>
      </c>
      <c r="G196" s="21" t="s">
        <v>8</v>
      </c>
      <c r="H196" s="53" t="s">
        <v>509</v>
      </c>
      <c r="I196" s="53"/>
      <c r="J196" s="54" t="s">
        <v>1055</v>
      </c>
      <c r="K196" s="21" t="s">
        <v>77</v>
      </c>
      <c r="L196" s="55">
        <v>12</v>
      </c>
      <c r="M196" s="57">
        <v>0</v>
      </c>
      <c r="N196" s="55">
        <f t="shared" si="60"/>
        <v>12</v>
      </c>
      <c r="O196" s="24"/>
      <c r="P196" s="25">
        <f t="shared" si="61"/>
        <v>0</v>
      </c>
      <c r="Q196" s="56"/>
      <c r="R196" s="57">
        <f t="shared" si="62"/>
        <v>0</v>
      </c>
      <c r="S196" s="56">
        <v>1.49E-2</v>
      </c>
      <c r="T196" s="57">
        <f t="shared" si="63"/>
        <v>0.17880000000000001</v>
      </c>
      <c r="U196" s="25">
        <v>21</v>
      </c>
      <c r="V196" s="25">
        <f t="shared" si="64"/>
        <v>0</v>
      </c>
      <c r="W196" s="25">
        <f t="shared" si="65"/>
        <v>0</v>
      </c>
      <c r="X196" s="54"/>
      <c r="Y196" s="53" t="s">
        <v>88</v>
      </c>
      <c r="Z196" s="53" t="s">
        <v>45</v>
      </c>
      <c r="AA196" s="113"/>
    </row>
    <row r="197" spans="6:27" s="52" customFormat="1" ht="22.8" outlineLevel="2">
      <c r="F197" s="20">
        <v>96</v>
      </c>
      <c r="G197" s="21" t="s">
        <v>8</v>
      </c>
      <c r="H197" s="53" t="s">
        <v>510</v>
      </c>
      <c r="I197" s="53"/>
      <c r="J197" s="54" t="s">
        <v>1056</v>
      </c>
      <c r="K197" s="21" t="s">
        <v>77</v>
      </c>
      <c r="L197" s="55">
        <v>14</v>
      </c>
      <c r="M197" s="57">
        <v>0</v>
      </c>
      <c r="N197" s="55">
        <f t="shared" si="60"/>
        <v>14</v>
      </c>
      <c r="O197" s="24"/>
      <c r="P197" s="25">
        <f t="shared" si="61"/>
        <v>0</v>
      </c>
      <c r="Q197" s="56"/>
      <c r="R197" s="57">
        <f t="shared" si="62"/>
        <v>0</v>
      </c>
      <c r="S197" s="56">
        <v>2.4199999999999999E-2</v>
      </c>
      <c r="T197" s="57">
        <f t="shared" si="63"/>
        <v>0.33879999999999999</v>
      </c>
      <c r="U197" s="25">
        <v>21</v>
      </c>
      <c r="V197" s="25">
        <f t="shared" si="64"/>
        <v>0</v>
      </c>
      <c r="W197" s="25">
        <f t="shared" si="65"/>
        <v>0</v>
      </c>
      <c r="X197" s="54"/>
      <c r="Y197" s="53" t="s">
        <v>88</v>
      </c>
      <c r="Z197" s="53" t="s">
        <v>45</v>
      </c>
      <c r="AA197" s="113"/>
    </row>
    <row r="198" spans="6:27" s="52" customFormat="1" ht="22.8" outlineLevel="2">
      <c r="F198" s="20">
        <v>97</v>
      </c>
      <c r="G198" s="21" t="s">
        <v>8</v>
      </c>
      <c r="H198" s="53" t="s">
        <v>511</v>
      </c>
      <c r="I198" s="53"/>
      <c r="J198" s="54" t="s">
        <v>1066</v>
      </c>
      <c r="K198" s="21" t="s">
        <v>77</v>
      </c>
      <c r="L198" s="55">
        <v>4</v>
      </c>
      <c r="M198" s="57">
        <v>0</v>
      </c>
      <c r="N198" s="55">
        <f t="shared" si="60"/>
        <v>4</v>
      </c>
      <c r="O198" s="24"/>
      <c r="P198" s="25">
        <f t="shared" si="61"/>
        <v>0</v>
      </c>
      <c r="Q198" s="56"/>
      <c r="R198" s="57">
        <f t="shared" si="62"/>
        <v>0</v>
      </c>
      <c r="S198" s="56">
        <v>2.7900000000000001E-2</v>
      </c>
      <c r="T198" s="57">
        <f t="shared" si="63"/>
        <v>0.1116</v>
      </c>
      <c r="U198" s="25">
        <v>21</v>
      </c>
      <c r="V198" s="25">
        <f t="shared" si="64"/>
        <v>0</v>
      </c>
      <c r="W198" s="25">
        <f t="shared" si="65"/>
        <v>0</v>
      </c>
      <c r="X198" s="54"/>
      <c r="Y198" s="53" t="s">
        <v>88</v>
      </c>
      <c r="Z198" s="53" t="s">
        <v>45</v>
      </c>
      <c r="AA198" s="113"/>
    </row>
    <row r="199" spans="6:27" s="52" customFormat="1" ht="22.8" outlineLevel="2">
      <c r="F199" s="20">
        <v>98</v>
      </c>
      <c r="G199" s="21" t="s">
        <v>2</v>
      </c>
      <c r="H199" s="53" t="s">
        <v>9</v>
      </c>
      <c r="I199" s="53"/>
      <c r="J199" s="54" t="s">
        <v>1161</v>
      </c>
      <c r="K199" s="21" t="s">
        <v>77</v>
      </c>
      <c r="L199" s="55">
        <v>7</v>
      </c>
      <c r="M199" s="57">
        <v>0</v>
      </c>
      <c r="N199" s="55">
        <f t="shared" si="60"/>
        <v>7</v>
      </c>
      <c r="O199" s="24"/>
      <c r="P199" s="25">
        <f t="shared" si="61"/>
        <v>0</v>
      </c>
      <c r="Q199" s="56"/>
      <c r="R199" s="57">
        <f t="shared" si="62"/>
        <v>0</v>
      </c>
      <c r="S199" s="56"/>
      <c r="T199" s="57">
        <f t="shared" si="63"/>
        <v>0</v>
      </c>
      <c r="U199" s="25">
        <v>21</v>
      </c>
      <c r="V199" s="25">
        <f t="shared" si="64"/>
        <v>0</v>
      </c>
      <c r="W199" s="25">
        <f t="shared" si="65"/>
        <v>0</v>
      </c>
      <c r="X199" s="54"/>
      <c r="Y199" s="53" t="s">
        <v>88</v>
      </c>
      <c r="Z199" s="53" t="s">
        <v>45</v>
      </c>
      <c r="AA199" s="113"/>
    </row>
    <row r="200" spans="6:27" s="52" customFormat="1" ht="22.8" outlineLevel="2">
      <c r="F200" s="20">
        <v>99</v>
      </c>
      <c r="G200" s="21" t="s">
        <v>2</v>
      </c>
      <c r="H200" s="53" t="s">
        <v>10</v>
      </c>
      <c r="I200" s="53"/>
      <c r="J200" s="54" t="s">
        <v>1158</v>
      </c>
      <c r="K200" s="21" t="s">
        <v>77</v>
      </c>
      <c r="L200" s="55">
        <v>2</v>
      </c>
      <c r="M200" s="57">
        <v>0</v>
      </c>
      <c r="N200" s="55">
        <f t="shared" si="60"/>
        <v>2</v>
      </c>
      <c r="O200" s="24"/>
      <c r="P200" s="25">
        <f t="shared" si="61"/>
        <v>0</v>
      </c>
      <c r="Q200" s="56"/>
      <c r="R200" s="57">
        <f t="shared" si="62"/>
        <v>0</v>
      </c>
      <c r="S200" s="56"/>
      <c r="T200" s="57">
        <f t="shared" si="63"/>
        <v>0</v>
      </c>
      <c r="U200" s="25">
        <v>21</v>
      </c>
      <c r="V200" s="25">
        <f t="shared" si="64"/>
        <v>0</v>
      </c>
      <c r="W200" s="25">
        <f t="shared" si="65"/>
        <v>0</v>
      </c>
      <c r="X200" s="54"/>
      <c r="Y200" s="53" t="s">
        <v>88</v>
      </c>
      <c r="Z200" s="53" t="s">
        <v>45</v>
      </c>
      <c r="AA200" s="113"/>
    </row>
    <row r="201" spans="6:27" s="52" customFormat="1" ht="22.8" outlineLevel="2">
      <c r="F201" s="20">
        <v>100</v>
      </c>
      <c r="G201" s="21" t="s">
        <v>2</v>
      </c>
      <c r="H201" s="53" t="s">
        <v>11</v>
      </c>
      <c r="I201" s="53"/>
      <c r="J201" s="54" t="s">
        <v>1140</v>
      </c>
      <c r="K201" s="21" t="s">
        <v>77</v>
      </c>
      <c r="L201" s="55">
        <v>8</v>
      </c>
      <c r="M201" s="57">
        <v>0</v>
      </c>
      <c r="N201" s="55">
        <f t="shared" si="60"/>
        <v>8</v>
      </c>
      <c r="O201" s="24"/>
      <c r="P201" s="25">
        <f t="shared" si="61"/>
        <v>0</v>
      </c>
      <c r="Q201" s="56"/>
      <c r="R201" s="57">
        <f t="shared" si="62"/>
        <v>0</v>
      </c>
      <c r="S201" s="56"/>
      <c r="T201" s="57">
        <f t="shared" si="63"/>
        <v>0</v>
      </c>
      <c r="U201" s="25">
        <v>21</v>
      </c>
      <c r="V201" s="25">
        <f t="shared" si="64"/>
        <v>0</v>
      </c>
      <c r="W201" s="25">
        <f t="shared" si="65"/>
        <v>0</v>
      </c>
      <c r="X201" s="54"/>
      <c r="Y201" s="53" t="s">
        <v>88</v>
      </c>
      <c r="Z201" s="53" t="s">
        <v>45</v>
      </c>
      <c r="AA201" s="113"/>
    </row>
    <row r="202" spans="6:27" s="52" customFormat="1" ht="22.8" outlineLevel="2">
      <c r="F202" s="20">
        <v>101</v>
      </c>
      <c r="G202" s="21" t="s">
        <v>2</v>
      </c>
      <c r="H202" s="53" t="s">
        <v>12</v>
      </c>
      <c r="I202" s="53"/>
      <c r="J202" s="54" t="s">
        <v>1148</v>
      </c>
      <c r="K202" s="21" t="s">
        <v>77</v>
      </c>
      <c r="L202" s="55">
        <v>2</v>
      </c>
      <c r="M202" s="57">
        <v>0</v>
      </c>
      <c r="N202" s="55">
        <f t="shared" si="60"/>
        <v>2</v>
      </c>
      <c r="O202" s="24"/>
      <c r="P202" s="25">
        <f t="shared" si="61"/>
        <v>0</v>
      </c>
      <c r="Q202" s="56"/>
      <c r="R202" s="57">
        <f t="shared" si="62"/>
        <v>0</v>
      </c>
      <c r="S202" s="56"/>
      <c r="T202" s="57">
        <f t="shared" si="63"/>
        <v>0</v>
      </c>
      <c r="U202" s="25">
        <v>21</v>
      </c>
      <c r="V202" s="25">
        <f t="shared" si="64"/>
        <v>0</v>
      </c>
      <c r="W202" s="25">
        <f t="shared" si="65"/>
        <v>0</v>
      </c>
      <c r="X202" s="54"/>
      <c r="Y202" s="53" t="s">
        <v>88</v>
      </c>
      <c r="Z202" s="53" t="s">
        <v>45</v>
      </c>
      <c r="AA202" s="113"/>
    </row>
    <row r="203" spans="6:27" s="52" customFormat="1" ht="22.8" outlineLevel="2">
      <c r="F203" s="20">
        <v>102</v>
      </c>
      <c r="G203" s="21" t="s">
        <v>2</v>
      </c>
      <c r="H203" s="53" t="s">
        <v>13</v>
      </c>
      <c r="I203" s="53"/>
      <c r="J203" s="54" t="s">
        <v>1157</v>
      </c>
      <c r="K203" s="21" t="s">
        <v>77</v>
      </c>
      <c r="L203" s="55">
        <v>3</v>
      </c>
      <c r="M203" s="57">
        <v>0</v>
      </c>
      <c r="N203" s="55">
        <f t="shared" si="60"/>
        <v>3</v>
      </c>
      <c r="O203" s="24"/>
      <c r="P203" s="25">
        <f t="shared" si="61"/>
        <v>0</v>
      </c>
      <c r="Q203" s="56"/>
      <c r="R203" s="57">
        <f t="shared" si="62"/>
        <v>0</v>
      </c>
      <c r="S203" s="56"/>
      <c r="T203" s="57">
        <f t="shared" si="63"/>
        <v>0</v>
      </c>
      <c r="U203" s="25">
        <v>21</v>
      </c>
      <c r="V203" s="25">
        <f t="shared" si="64"/>
        <v>0</v>
      </c>
      <c r="W203" s="25">
        <f t="shared" si="65"/>
        <v>0</v>
      </c>
      <c r="X203" s="54"/>
      <c r="Y203" s="53" t="s">
        <v>88</v>
      </c>
      <c r="Z203" s="53" t="s">
        <v>45</v>
      </c>
      <c r="AA203" s="113"/>
    </row>
    <row r="204" spans="6:27" s="52" customFormat="1" ht="22.8" outlineLevel="2">
      <c r="F204" s="20">
        <v>103</v>
      </c>
      <c r="G204" s="21" t="s">
        <v>2</v>
      </c>
      <c r="H204" s="53" t="s">
        <v>14</v>
      </c>
      <c r="I204" s="53"/>
      <c r="J204" s="54" t="s">
        <v>1152</v>
      </c>
      <c r="K204" s="21" t="s">
        <v>77</v>
      </c>
      <c r="L204" s="55">
        <v>2</v>
      </c>
      <c r="M204" s="57">
        <v>0</v>
      </c>
      <c r="N204" s="55">
        <f t="shared" si="60"/>
        <v>2</v>
      </c>
      <c r="O204" s="24"/>
      <c r="P204" s="25">
        <f t="shared" si="61"/>
        <v>0</v>
      </c>
      <c r="Q204" s="56"/>
      <c r="R204" s="57">
        <f t="shared" si="62"/>
        <v>0</v>
      </c>
      <c r="S204" s="56"/>
      <c r="T204" s="57">
        <f t="shared" si="63"/>
        <v>0</v>
      </c>
      <c r="U204" s="25">
        <v>21</v>
      </c>
      <c r="V204" s="25">
        <f t="shared" si="64"/>
        <v>0</v>
      </c>
      <c r="W204" s="25">
        <f t="shared" si="65"/>
        <v>0</v>
      </c>
      <c r="X204" s="54"/>
      <c r="Y204" s="53" t="s">
        <v>88</v>
      </c>
      <c r="Z204" s="53" t="s">
        <v>45</v>
      </c>
      <c r="AA204" s="113"/>
    </row>
    <row r="205" spans="6:27" s="52" customFormat="1" ht="22.8" outlineLevel="2">
      <c r="F205" s="20">
        <v>104</v>
      </c>
      <c r="G205" s="21" t="s">
        <v>2</v>
      </c>
      <c r="H205" s="53" t="s">
        <v>15</v>
      </c>
      <c r="I205" s="53"/>
      <c r="J205" s="54" t="s">
        <v>1160</v>
      </c>
      <c r="K205" s="21" t="s">
        <v>77</v>
      </c>
      <c r="L205" s="55">
        <v>7</v>
      </c>
      <c r="M205" s="57">
        <v>0</v>
      </c>
      <c r="N205" s="55">
        <f t="shared" si="60"/>
        <v>7</v>
      </c>
      <c r="O205" s="24"/>
      <c r="P205" s="25">
        <f t="shared" si="61"/>
        <v>0</v>
      </c>
      <c r="Q205" s="56"/>
      <c r="R205" s="57">
        <f t="shared" si="62"/>
        <v>0</v>
      </c>
      <c r="S205" s="56"/>
      <c r="T205" s="57">
        <f t="shared" si="63"/>
        <v>0</v>
      </c>
      <c r="U205" s="25">
        <v>21</v>
      </c>
      <c r="V205" s="25">
        <f t="shared" si="64"/>
        <v>0</v>
      </c>
      <c r="W205" s="25">
        <f t="shared" si="65"/>
        <v>0</v>
      </c>
      <c r="X205" s="54"/>
      <c r="Y205" s="53" t="s">
        <v>88</v>
      </c>
      <c r="Z205" s="53" t="s">
        <v>45</v>
      </c>
      <c r="AA205" s="113"/>
    </row>
    <row r="206" spans="6:27" s="52" customFormat="1" ht="22.8" outlineLevel="2">
      <c r="F206" s="20">
        <v>105</v>
      </c>
      <c r="G206" s="21" t="s">
        <v>2</v>
      </c>
      <c r="H206" s="53" t="s">
        <v>16</v>
      </c>
      <c r="I206" s="53"/>
      <c r="J206" s="54" t="s">
        <v>1162</v>
      </c>
      <c r="K206" s="21" t="s">
        <v>77</v>
      </c>
      <c r="L206" s="55">
        <v>4</v>
      </c>
      <c r="M206" s="57">
        <v>0</v>
      </c>
      <c r="N206" s="55">
        <f t="shared" si="60"/>
        <v>4</v>
      </c>
      <c r="O206" s="24"/>
      <c r="P206" s="25">
        <f t="shared" si="61"/>
        <v>0</v>
      </c>
      <c r="Q206" s="56"/>
      <c r="R206" s="57">
        <f t="shared" si="62"/>
        <v>0</v>
      </c>
      <c r="S206" s="56"/>
      <c r="T206" s="57">
        <f t="shared" si="63"/>
        <v>0</v>
      </c>
      <c r="U206" s="25">
        <v>21</v>
      </c>
      <c r="V206" s="25">
        <f t="shared" si="64"/>
        <v>0</v>
      </c>
      <c r="W206" s="25">
        <f t="shared" si="65"/>
        <v>0</v>
      </c>
      <c r="X206" s="54"/>
      <c r="Y206" s="53" t="s">
        <v>88</v>
      </c>
      <c r="Z206" s="53" t="s">
        <v>45</v>
      </c>
      <c r="AA206" s="113"/>
    </row>
    <row r="207" spans="6:27" s="52" customFormat="1" ht="22.8" outlineLevel="2">
      <c r="F207" s="20">
        <v>106</v>
      </c>
      <c r="G207" s="21" t="s">
        <v>2</v>
      </c>
      <c r="H207" s="53" t="s">
        <v>17</v>
      </c>
      <c r="I207" s="53"/>
      <c r="J207" s="54" t="s">
        <v>1159</v>
      </c>
      <c r="K207" s="21" t="s">
        <v>77</v>
      </c>
      <c r="L207" s="55">
        <v>3</v>
      </c>
      <c r="M207" s="57">
        <v>0</v>
      </c>
      <c r="N207" s="55">
        <f t="shared" si="60"/>
        <v>3</v>
      </c>
      <c r="O207" s="24"/>
      <c r="P207" s="25">
        <f t="shared" si="61"/>
        <v>0</v>
      </c>
      <c r="Q207" s="56"/>
      <c r="R207" s="57">
        <f t="shared" si="62"/>
        <v>0</v>
      </c>
      <c r="S207" s="56"/>
      <c r="T207" s="57">
        <f t="shared" si="63"/>
        <v>0</v>
      </c>
      <c r="U207" s="25">
        <v>21</v>
      </c>
      <c r="V207" s="25">
        <f t="shared" si="64"/>
        <v>0</v>
      </c>
      <c r="W207" s="25">
        <f t="shared" si="65"/>
        <v>0</v>
      </c>
      <c r="X207" s="54"/>
      <c r="Y207" s="53" t="s">
        <v>88</v>
      </c>
      <c r="Z207" s="53" t="s">
        <v>45</v>
      </c>
      <c r="AA207" s="113"/>
    </row>
    <row r="208" spans="6:27" s="52" customFormat="1" ht="22.8" outlineLevel="2">
      <c r="F208" s="20">
        <v>107</v>
      </c>
      <c r="G208" s="21" t="s">
        <v>2</v>
      </c>
      <c r="H208" s="53" t="s">
        <v>57</v>
      </c>
      <c r="I208" s="53"/>
      <c r="J208" s="54" t="s">
        <v>1153</v>
      </c>
      <c r="K208" s="21" t="s">
        <v>77</v>
      </c>
      <c r="L208" s="55">
        <v>2</v>
      </c>
      <c r="M208" s="57">
        <v>0</v>
      </c>
      <c r="N208" s="55">
        <f t="shared" si="60"/>
        <v>2</v>
      </c>
      <c r="O208" s="24"/>
      <c r="P208" s="25">
        <f t="shared" si="61"/>
        <v>0</v>
      </c>
      <c r="Q208" s="56"/>
      <c r="R208" s="57">
        <f t="shared" si="62"/>
        <v>0</v>
      </c>
      <c r="S208" s="56"/>
      <c r="T208" s="57">
        <f t="shared" si="63"/>
        <v>0</v>
      </c>
      <c r="U208" s="25">
        <v>21</v>
      </c>
      <c r="V208" s="25">
        <f t="shared" si="64"/>
        <v>0</v>
      </c>
      <c r="W208" s="25">
        <f t="shared" si="65"/>
        <v>0</v>
      </c>
      <c r="X208" s="54"/>
      <c r="Y208" s="53" t="s">
        <v>88</v>
      </c>
      <c r="Z208" s="53" t="s">
        <v>45</v>
      </c>
      <c r="AA208" s="113"/>
    </row>
    <row r="209" spans="6:27" s="52" customFormat="1" ht="11.4" outlineLevel="2">
      <c r="F209" s="20">
        <v>108</v>
      </c>
      <c r="G209" s="21" t="s">
        <v>2</v>
      </c>
      <c r="H209" s="53" t="s">
        <v>58</v>
      </c>
      <c r="I209" s="53"/>
      <c r="J209" s="54" t="s">
        <v>915</v>
      </c>
      <c r="K209" s="21" t="s">
        <v>77</v>
      </c>
      <c r="L209" s="55">
        <v>1</v>
      </c>
      <c r="M209" s="57"/>
      <c r="N209" s="55">
        <f t="shared" si="60"/>
        <v>1</v>
      </c>
      <c r="O209" s="24"/>
      <c r="P209" s="25">
        <f t="shared" si="61"/>
        <v>0</v>
      </c>
      <c r="Q209" s="56"/>
      <c r="R209" s="57">
        <f t="shared" si="62"/>
        <v>0</v>
      </c>
      <c r="S209" s="56"/>
      <c r="T209" s="57">
        <f t="shared" si="63"/>
        <v>0</v>
      </c>
      <c r="U209" s="25">
        <v>21</v>
      </c>
      <c r="V209" s="25">
        <f t="shared" si="64"/>
        <v>0</v>
      </c>
      <c r="W209" s="25">
        <f t="shared" si="65"/>
        <v>0</v>
      </c>
      <c r="X209" s="54"/>
      <c r="Y209" s="53" t="s">
        <v>88</v>
      </c>
      <c r="Z209" s="53" t="s">
        <v>45</v>
      </c>
      <c r="AA209" s="113"/>
    </row>
    <row r="210" spans="6:27" s="52" customFormat="1" ht="11.4" outlineLevel="2">
      <c r="F210" s="20">
        <v>109</v>
      </c>
      <c r="G210" s="21" t="s">
        <v>2</v>
      </c>
      <c r="H210" s="53" t="s">
        <v>64</v>
      </c>
      <c r="I210" s="53"/>
      <c r="J210" s="54" t="s">
        <v>783</v>
      </c>
      <c r="K210" s="21" t="s">
        <v>77</v>
      </c>
      <c r="L210" s="55">
        <v>1</v>
      </c>
      <c r="M210" s="57">
        <v>0</v>
      </c>
      <c r="N210" s="55">
        <f t="shared" si="60"/>
        <v>1</v>
      </c>
      <c r="O210" s="24"/>
      <c r="P210" s="25">
        <f t="shared" si="61"/>
        <v>0</v>
      </c>
      <c r="Q210" s="56"/>
      <c r="R210" s="57">
        <f t="shared" si="62"/>
        <v>0</v>
      </c>
      <c r="S210" s="56"/>
      <c r="T210" s="57">
        <f t="shared" si="63"/>
        <v>0</v>
      </c>
      <c r="U210" s="25">
        <v>21</v>
      </c>
      <c r="V210" s="25">
        <f t="shared" si="64"/>
        <v>0</v>
      </c>
      <c r="W210" s="25">
        <f t="shared" si="65"/>
        <v>0</v>
      </c>
      <c r="X210" s="54"/>
      <c r="Y210" s="53" t="s">
        <v>88</v>
      </c>
      <c r="Z210" s="53" t="s">
        <v>45</v>
      </c>
      <c r="AA210" s="113"/>
    </row>
    <row r="211" spans="6:27" s="52" customFormat="1" ht="22.8" outlineLevel="2">
      <c r="F211" s="20">
        <v>110</v>
      </c>
      <c r="G211" s="21" t="s">
        <v>2</v>
      </c>
      <c r="H211" s="53" t="s">
        <v>65</v>
      </c>
      <c r="I211" s="53"/>
      <c r="J211" s="54" t="s">
        <v>1155</v>
      </c>
      <c r="K211" s="21" t="s">
        <v>77</v>
      </c>
      <c r="L211" s="55">
        <v>1</v>
      </c>
      <c r="M211" s="57">
        <v>0</v>
      </c>
      <c r="N211" s="55">
        <f t="shared" si="60"/>
        <v>1</v>
      </c>
      <c r="O211" s="24"/>
      <c r="P211" s="25">
        <f t="shared" si="61"/>
        <v>0</v>
      </c>
      <c r="Q211" s="56"/>
      <c r="R211" s="57">
        <f t="shared" si="62"/>
        <v>0</v>
      </c>
      <c r="S211" s="56"/>
      <c r="T211" s="57">
        <f t="shared" si="63"/>
        <v>0</v>
      </c>
      <c r="U211" s="25">
        <v>21</v>
      </c>
      <c r="V211" s="25">
        <f t="shared" si="64"/>
        <v>0</v>
      </c>
      <c r="W211" s="25">
        <f t="shared" si="65"/>
        <v>0</v>
      </c>
      <c r="X211" s="54"/>
      <c r="Y211" s="53" t="s">
        <v>88</v>
      </c>
      <c r="Z211" s="53" t="s">
        <v>45</v>
      </c>
      <c r="AA211" s="113"/>
    </row>
    <row r="212" spans="6:27" s="52" customFormat="1" ht="22.8" outlineLevel="2">
      <c r="F212" s="20">
        <v>111</v>
      </c>
      <c r="G212" s="21" t="s">
        <v>2</v>
      </c>
      <c r="H212" s="53" t="s">
        <v>66</v>
      </c>
      <c r="I212" s="53"/>
      <c r="J212" s="54" t="s">
        <v>1023</v>
      </c>
      <c r="K212" s="21" t="s">
        <v>4</v>
      </c>
      <c r="L212" s="55">
        <v>65.8</v>
      </c>
      <c r="M212" s="57">
        <v>5</v>
      </c>
      <c r="N212" s="55">
        <f t="shared" si="60"/>
        <v>69.09</v>
      </c>
      <c r="O212" s="24"/>
      <c r="P212" s="25">
        <f t="shared" si="61"/>
        <v>0</v>
      </c>
      <c r="Q212" s="56"/>
      <c r="R212" s="57">
        <f t="shared" si="62"/>
        <v>0</v>
      </c>
      <c r="S212" s="56"/>
      <c r="T212" s="57">
        <f t="shared" si="63"/>
        <v>0</v>
      </c>
      <c r="U212" s="25">
        <v>21</v>
      </c>
      <c r="V212" s="25">
        <f t="shared" si="64"/>
        <v>0</v>
      </c>
      <c r="W212" s="25">
        <f t="shared" si="65"/>
        <v>0</v>
      </c>
      <c r="X212" s="54"/>
      <c r="Y212" s="53" t="s">
        <v>88</v>
      </c>
      <c r="Z212" s="53" t="s">
        <v>45</v>
      </c>
      <c r="AA212" s="113"/>
    </row>
    <row r="213" spans="6:27" s="52" customFormat="1" ht="11.4" outlineLevel="2">
      <c r="F213" s="20">
        <v>124</v>
      </c>
      <c r="G213" s="21" t="s">
        <v>8</v>
      </c>
      <c r="H213" s="53" t="s">
        <v>589</v>
      </c>
      <c r="I213" s="53"/>
      <c r="J213" s="54" t="s">
        <v>993</v>
      </c>
      <c r="K213" s="21" t="s">
        <v>0</v>
      </c>
      <c r="L213" s="55">
        <v>1.5</v>
      </c>
      <c r="M213" s="57">
        <v>0</v>
      </c>
      <c r="N213" s="55">
        <f t="shared" si="60"/>
        <v>1.5</v>
      </c>
      <c r="O213" s="24"/>
      <c r="P213" s="25">
        <f t="shared" si="61"/>
        <v>0</v>
      </c>
      <c r="Q213" s="56"/>
      <c r="R213" s="57">
        <f t="shared" si="62"/>
        <v>0</v>
      </c>
      <c r="S213" s="56"/>
      <c r="T213" s="57">
        <f t="shared" si="63"/>
        <v>0</v>
      </c>
      <c r="U213" s="25">
        <v>21</v>
      </c>
      <c r="V213" s="25">
        <f t="shared" si="64"/>
        <v>0</v>
      </c>
      <c r="W213" s="25">
        <f t="shared" si="65"/>
        <v>0</v>
      </c>
      <c r="X213" s="54"/>
      <c r="Y213" s="53" t="s">
        <v>88</v>
      </c>
      <c r="Z213" s="53" t="s">
        <v>45</v>
      </c>
      <c r="AA213" s="113"/>
    </row>
    <row r="214" spans="6:27" s="52" customFormat="1" ht="11.4" outlineLevel="2">
      <c r="F214" s="20">
        <v>143</v>
      </c>
      <c r="G214" s="21" t="s">
        <v>1</v>
      </c>
      <c r="H214" s="53" t="s">
        <v>68</v>
      </c>
      <c r="I214" s="53"/>
      <c r="J214" s="54" t="s">
        <v>819</v>
      </c>
      <c r="K214" s="21" t="s">
        <v>77</v>
      </c>
      <c r="L214" s="55">
        <v>4</v>
      </c>
      <c r="M214" s="57">
        <v>0</v>
      </c>
      <c r="N214" s="55">
        <f t="shared" si="60"/>
        <v>4</v>
      </c>
      <c r="O214" s="24"/>
      <c r="P214" s="25">
        <f t="shared" si="61"/>
        <v>0</v>
      </c>
      <c r="Q214" s="56"/>
      <c r="R214" s="57">
        <f t="shared" si="62"/>
        <v>0</v>
      </c>
      <c r="S214" s="56"/>
      <c r="T214" s="57">
        <f t="shared" si="63"/>
        <v>0</v>
      </c>
      <c r="U214" s="25">
        <v>21</v>
      </c>
      <c r="V214" s="25">
        <f t="shared" si="64"/>
        <v>0</v>
      </c>
      <c r="W214" s="25">
        <f t="shared" si="65"/>
        <v>0</v>
      </c>
      <c r="X214" s="54"/>
      <c r="Y214" s="53" t="s">
        <v>88</v>
      </c>
      <c r="Z214" s="53" t="s">
        <v>45</v>
      </c>
      <c r="AA214" s="113"/>
    </row>
    <row r="215" spans="6:27" s="52" customFormat="1" ht="11.4" outlineLevel="2">
      <c r="F215" s="20">
        <v>144</v>
      </c>
      <c r="G215" s="21" t="s">
        <v>1</v>
      </c>
      <c r="H215" s="53" t="s">
        <v>69</v>
      </c>
      <c r="I215" s="53"/>
      <c r="J215" s="54" t="s">
        <v>829</v>
      </c>
      <c r="K215" s="21" t="s">
        <v>77</v>
      </c>
      <c r="L215" s="55">
        <v>2</v>
      </c>
      <c r="M215" s="57">
        <v>0</v>
      </c>
      <c r="N215" s="55">
        <f t="shared" si="60"/>
        <v>2</v>
      </c>
      <c r="O215" s="24"/>
      <c r="P215" s="25">
        <f t="shared" si="61"/>
        <v>0</v>
      </c>
      <c r="Q215" s="56"/>
      <c r="R215" s="57">
        <f t="shared" si="62"/>
        <v>0</v>
      </c>
      <c r="S215" s="56"/>
      <c r="T215" s="57">
        <f t="shared" si="63"/>
        <v>0</v>
      </c>
      <c r="U215" s="25">
        <v>21</v>
      </c>
      <c r="V215" s="25">
        <f t="shared" si="64"/>
        <v>0</v>
      </c>
      <c r="W215" s="25">
        <f t="shared" si="65"/>
        <v>0</v>
      </c>
      <c r="X215" s="54"/>
      <c r="Y215" s="53" t="s">
        <v>88</v>
      </c>
      <c r="Z215" s="53" t="s">
        <v>45</v>
      </c>
      <c r="AA215" s="113"/>
    </row>
    <row r="216" spans="6:27" s="52" customFormat="1" ht="11.4" outlineLevel="2">
      <c r="F216" s="20">
        <v>321</v>
      </c>
      <c r="G216" s="21" t="s">
        <v>1</v>
      </c>
      <c r="H216" s="53" t="s">
        <v>70</v>
      </c>
      <c r="I216" s="53"/>
      <c r="J216" s="54" t="s">
        <v>736</v>
      </c>
      <c r="K216" s="21" t="s">
        <v>77</v>
      </c>
      <c r="L216" s="55">
        <v>2</v>
      </c>
      <c r="M216" s="57">
        <v>0</v>
      </c>
      <c r="N216" s="55">
        <f t="shared" si="60"/>
        <v>2</v>
      </c>
      <c r="O216" s="24"/>
      <c r="P216" s="25">
        <f t="shared" si="61"/>
        <v>0</v>
      </c>
      <c r="Q216" s="56"/>
      <c r="R216" s="57">
        <f t="shared" si="62"/>
        <v>0</v>
      </c>
      <c r="S216" s="56"/>
      <c r="T216" s="57">
        <f t="shared" si="63"/>
        <v>0</v>
      </c>
      <c r="U216" s="25">
        <v>21</v>
      </c>
      <c r="V216" s="25">
        <f t="shared" si="64"/>
        <v>0</v>
      </c>
      <c r="W216" s="25">
        <f t="shared" si="65"/>
        <v>0</v>
      </c>
      <c r="X216" s="54"/>
      <c r="Y216" s="53" t="s">
        <v>88</v>
      </c>
      <c r="Z216" s="53" t="s">
        <v>45</v>
      </c>
      <c r="AA216" s="113"/>
    </row>
    <row r="217" spans="6:27" s="52" customFormat="1" ht="22.8" outlineLevel="2">
      <c r="F217" s="20">
        <v>328</v>
      </c>
      <c r="G217" s="21" t="s">
        <v>1</v>
      </c>
      <c r="H217" s="53" t="s">
        <v>58</v>
      </c>
      <c r="I217" s="53"/>
      <c r="J217" s="54" t="s">
        <v>1059</v>
      </c>
      <c r="K217" s="21" t="s">
        <v>19</v>
      </c>
      <c r="L217" s="55">
        <v>52.86</v>
      </c>
      <c r="M217" s="57">
        <v>10</v>
      </c>
      <c r="N217" s="55">
        <f t="shared" si="60"/>
        <v>58.146000000000001</v>
      </c>
      <c r="O217" s="24"/>
      <c r="P217" s="25">
        <f t="shared" si="61"/>
        <v>0</v>
      </c>
      <c r="Q217" s="56"/>
      <c r="R217" s="57">
        <f t="shared" si="62"/>
        <v>0</v>
      </c>
      <c r="S217" s="56"/>
      <c r="T217" s="57">
        <f t="shared" si="63"/>
        <v>0</v>
      </c>
      <c r="U217" s="25">
        <v>21</v>
      </c>
      <c r="V217" s="25">
        <f t="shared" si="64"/>
        <v>0</v>
      </c>
      <c r="W217" s="25">
        <f t="shared" si="65"/>
        <v>0</v>
      </c>
      <c r="X217" s="54"/>
      <c r="Y217" s="53" t="s">
        <v>88</v>
      </c>
      <c r="Z217" s="53" t="s">
        <v>45</v>
      </c>
      <c r="AA217" s="113"/>
    </row>
    <row r="218" spans="6:27" s="52" customFormat="1" ht="11.4" outlineLevel="2">
      <c r="F218" s="20">
        <v>377</v>
      </c>
      <c r="G218" s="21" t="s">
        <v>8</v>
      </c>
      <c r="H218" s="53" t="s">
        <v>588</v>
      </c>
      <c r="I218" s="53"/>
      <c r="J218" s="54" t="s">
        <v>978</v>
      </c>
      <c r="K218" s="21" t="s">
        <v>5</v>
      </c>
      <c r="L218" s="55">
        <v>2.4815E-2</v>
      </c>
      <c r="M218" s="57">
        <v>0</v>
      </c>
      <c r="N218" s="55">
        <f t="shared" si="60"/>
        <v>2.4815E-2</v>
      </c>
      <c r="O218" s="24"/>
      <c r="P218" s="25">
        <f t="shared" si="61"/>
        <v>0</v>
      </c>
      <c r="Q218" s="56"/>
      <c r="R218" s="57">
        <f t="shared" si="62"/>
        <v>0</v>
      </c>
      <c r="S218" s="56"/>
      <c r="T218" s="57">
        <f t="shared" si="63"/>
        <v>0</v>
      </c>
      <c r="U218" s="25">
        <v>21</v>
      </c>
      <c r="V218" s="25">
        <f t="shared" si="64"/>
        <v>0</v>
      </c>
      <c r="W218" s="25">
        <f t="shared" si="65"/>
        <v>0</v>
      </c>
      <c r="X218" s="54"/>
      <c r="Y218" s="53" t="s">
        <v>88</v>
      </c>
      <c r="Z218" s="53" t="s">
        <v>45</v>
      </c>
      <c r="AA218" s="113"/>
    </row>
    <row r="219" spans="6:27" s="52" customFormat="1" ht="11.4" outlineLevel="2">
      <c r="F219" s="20">
        <v>677</v>
      </c>
      <c r="G219" s="21" t="s">
        <v>1</v>
      </c>
      <c r="H219" s="53" t="s">
        <v>82</v>
      </c>
      <c r="I219" s="53"/>
      <c r="J219" s="54" t="s">
        <v>1040</v>
      </c>
      <c r="K219" s="21" t="s">
        <v>19</v>
      </c>
      <c r="L219" s="55">
        <v>69.599999999999994</v>
      </c>
      <c r="M219" s="57">
        <v>0</v>
      </c>
      <c r="N219" s="55">
        <f t="shared" si="60"/>
        <v>69.599999999999994</v>
      </c>
      <c r="O219" s="24"/>
      <c r="P219" s="25">
        <f t="shared" si="61"/>
        <v>0</v>
      </c>
      <c r="Q219" s="56"/>
      <c r="R219" s="57">
        <f t="shared" si="62"/>
        <v>0</v>
      </c>
      <c r="S219" s="56"/>
      <c r="T219" s="57">
        <f t="shared" si="63"/>
        <v>0</v>
      </c>
      <c r="U219" s="25">
        <v>21</v>
      </c>
      <c r="V219" s="25">
        <f t="shared" si="64"/>
        <v>0</v>
      </c>
      <c r="W219" s="25">
        <f t="shared" si="65"/>
        <v>0</v>
      </c>
      <c r="X219" s="54"/>
      <c r="Y219" s="53" t="s">
        <v>88</v>
      </c>
      <c r="Z219" s="53" t="s">
        <v>45</v>
      </c>
      <c r="AA219" s="113"/>
    </row>
    <row r="220" spans="6:27" s="87" customFormat="1" ht="12.75" customHeight="1" outlineLevel="2">
      <c r="F220" s="88"/>
      <c r="G220" s="89"/>
      <c r="H220" s="89"/>
      <c r="I220" s="89"/>
      <c r="J220" s="90"/>
      <c r="K220" s="89"/>
      <c r="L220" s="91"/>
      <c r="M220" s="92"/>
      <c r="N220" s="91"/>
      <c r="O220" s="92"/>
      <c r="P220" s="93"/>
      <c r="Q220" s="94"/>
      <c r="R220" s="92"/>
      <c r="S220" s="92"/>
      <c r="T220" s="92"/>
      <c r="U220" s="95" t="s">
        <v>3</v>
      </c>
      <c r="V220" s="92"/>
      <c r="W220" s="92"/>
      <c r="X220" s="92"/>
      <c r="Y220" s="89"/>
      <c r="Z220" s="89"/>
    </row>
    <row r="221" spans="6:27" s="43" customFormat="1" ht="16.5" customHeight="1" outlineLevel="1">
      <c r="F221" s="44"/>
      <c r="G221" s="6"/>
      <c r="H221" s="45"/>
      <c r="I221" s="45"/>
      <c r="J221" s="45" t="s">
        <v>723</v>
      </c>
      <c r="K221" s="6"/>
      <c r="L221" s="46"/>
      <c r="M221" s="47"/>
      <c r="N221" s="46"/>
      <c r="O221" s="47"/>
      <c r="P221" s="48">
        <f>SUBTOTAL(9,P222:P234)</f>
        <v>0</v>
      </c>
      <c r="Q221" s="49"/>
      <c r="R221" s="50">
        <f>SUBTOTAL(9,R222:R234)</f>
        <v>7.2000000000000005E-4</v>
      </c>
      <c r="S221" s="47"/>
      <c r="T221" s="50">
        <f>SUBTOTAL(9,T222:T234)</f>
        <v>0.34209999999999996</v>
      </c>
      <c r="U221" s="86" t="s">
        <v>3</v>
      </c>
      <c r="V221" s="48">
        <f>SUBTOTAL(9,V222:V234)</f>
        <v>0</v>
      </c>
      <c r="W221" s="48">
        <f>SUBTOTAL(9,W222:W234)</f>
        <v>0</v>
      </c>
      <c r="X221" s="51"/>
      <c r="Y221" s="29"/>
      <c r="Z221" s="29"/>
    </row>
    <row r="222" spans="6:27" s="52" customFormat="1" ht="11.4" outlineLevel="2">
      <c r="F222" s="20">
        <v>7</v>
      </c>
      <c r="G222" s="21" t="s">
        <v>1</v>
      </c>
      <c r="H222" s="53" t="s">
        <v>9</v>
      </c>
      <c r="I222" s="53"/>
      <c r="J222" s="54" t="s">
        <v>849</v>
      </c>
      <c r="K222" s="21" t="s">
        <v>96</v>
      </c>
      <c r="L222" s="55">
        <v>1</v>
      </c>
      <c r="M222" s="57">
        <v>0</v>
      </c>
      <c r="N222" s="55">
        <f t="shared" ref="N222:N233" si="66">L222*(1+M222/100)</f>
        <v>1</v>
      </c>
      <c r="O222" s="24"/>
      <c r="P222" s="25">
        <f t="shared" ref="P222:P233" si="67">N222*O222</f>
        <v>0</v>
      </c>
      <c r="Q222" s="56"/>
      <c r="R222" s="57">
        <f t="shared" ref="R222:R233" si="68">N222*Q222</f>
        <v>0</v>
      </c>
      <c r="S222" s="56"/>
      <c r="T222" s="57">
        <f t="shared" ref="T222:T233" si="69">N222*S222</f>
        <v>0</v>
      </c>
      <c r="U222" s="25">
        <v>21</v>
      </c>
      <c r="V222" s="25">
        <f t="shared" ref="V222:V233" si="70">P222*(U222/100)</f>
        <v>0</v>
      </c>
      <c r="W222" s="25">
        <f t="shared" ref="W222:W233" si="71">P222+V222</f>
        <v>0</v>
      </c>
      <c r="X222" s="54"/>
      <c r="Y222" s="53" t="s">
        <v>88</v>
      </c>
      <c r="Z222" s="53" t="s">
        <v>46</v>
      </c>
      <c r="AA222" s="113"/>
    </row>
    <row r="223" spans="6:27" s="52" customFormat="1" ht="22.8" outlineLevel="2">
      <c r="F223" s="20">
        <v>8</v>
      </c>
      <c r="G223" s="21" t="s">
        <v>1</v>
      </c>
      <c r="H223" s="53" t="s">
        <v>10</v>
      </c>
      <c r="I223" s="53"/>
      <c r="J223" s="54" t="s">
        <v>1111</v>
      </c>
      <c r="K223" s="21" t="s">
        <v>96</v>
      </c>
      <c r="L223" s="55">
        <v>1</v>
      </c>
      <c r="M223" s="57">
        <v>0</v>
      </c>
      <c r="N223" s="55">
        <f t="shared" si="66"/>
        <v>1</v>
      </c>
      <c r="O223" s="24"/>
      <c r="P223" s="25">
        <f t="shared" si="67"/>
        <v>0</v>
      </c>
      <c r="Q223" s="56"/>
      <c r="R223" s="57">
        <f t="shared" si="68"/>
        <v>0</v>
      </c>
      <c r="S223" s="56"/>
      <c r="T223" s="57">
        <f t="shared" si="69"/>
        <v>0</v>
      </c>
      <c r="U223" s="25">
        <v>21</v>
      </c>
      <c r="V223" s="25">
        <f t="shared" si="70"/>
        <v>0</v>
      </c>
      <c r="W223" s="25">
        <f t="shared" si="71"/>
        <v>0</v>
      </c>
      <c r="X223" s="54"/>
      <c r="Y223" s="53" t="s">
        <v>88</v>
      </c>
      <c r="Z223" s="53" t="s">
        <v>46</v>
      </c>
      <c r="AA223" s="113"/>
    </row>
    <row r="224" spans="6:27" s="52" customFormat="1" ht="11.4" outlineLevel="2">
      <c r="F224" s="20">
        <v>9</v>
      </c>
      <c r="G224" s="21" t="s">
        <v>1</v>
      </c>
      <c r="H224" s="53" t="s">
        <v>11</v>
      </c>
      <c r="I224" s="53"/>
      <c r="J224" s="54" t="s">
        <v>762</v>
      </c>
      <c r="K224" s="21" t="s">
        <v>96</v>
      </c>
      <c r="L224" s="55">
        <v>1</v>
      </c>
      <c r="M224" s="57">
        <v>0</v>
      </c>
      <c r="N224" s="55">
        <f t="shared" si="66"/>
        <v>1</v>
      </c>
      <c r="O224" s="24"/>
      <c r="P224" s="25">
        <f t="shared" si="67"/>
        <v>0</v>
      </c>
      <c r="Q224" s="56"/>
      <c r="R224" s="57">
        <f t="shared" si="68"/>
        <v>0</v>
      </c>
      <c r="S224" s="56"/>
      <c r="T224" s="57">
        <f t="shared" si="69"/>
        <v>0</v>
      </c>
      <c r="U224" s="25">
        <v>21</v>
      </c>
      <c r="V224" s="25">
        <f t="shared" si="70"/>
        <v>0</v>
      </c>
      <c r="W224" s="25">
        <f t="shared" si="71"/>
        <v>0</v>
      </c>
      <c r="X224" s="54"/>
      <c r="Y224" s="53" t="s">
        <v>88</v>
      </c>
      <c r="Z224" s="53" t="s">
        <v>46</v>
      </c>
      <c r="AA224" s="113"/>
    </row>
    <row r="225" spans="6:27" s="52" customFormat="1" ht="22.8" outlineLevel="2">
      <c r="F225" s="20">
        <v>20</v>
      </c>
      <c r="G225" s="21" t="s">
        <v>8</v>
      </c>
      <c r="H225" s="53" t="s">
        <v>513</v>
      </c>
      <c r="I225" s="53"/>
      <c r="J225" s="54" t="s">
        <v>1017</v>
      </c>
      <c r="K225" s="21" t="s">
        <v>77</v>
      </c>
      <c r="L225" s="55">
        <v>1</v>
      </c>
      <c r="M225" s="57">
        <v>0</v>
      </c>
      <c r="N225" s="55">
        <f t="shared" si="66"/>
        <v>1</v>
      </c>
      <c r="O225" s="24"/>
      <c r="P225" s="25">
        <f t="shared" si="67"/>
        <v>0</v>
      </c>
      <c r="Q225" s="56"/>
      <c r="R225" s="57">
        <f t="shared" si="68"/>
        <v>0</v>
      </c>
      <c r="S225" s="56">
        <v>2.4E-2</v>
      </c>
      <c r="T225" s="57">
        <f t="shared" si="69"/>
        <v>2.4E-2</v>
      </c>
      <c r="U225" s="25">
        <v>21</v>
      </c>
      <c r="V225" s="25">
        <f t="shared" si="70"/>
        <v>0</v>
      </c>
      <c r="W225" s="25">
        <f t="shared" si="71"/>
        <v>0</v>
      </c>
      <c r="X225" s="54"/>
      <c r="Y225" s="53" t="s">
        <v>88</v>
      </c>
      <c r="Z225" s="53" t="s">
        <v>46</v>
      </c>
      <c r="AA225" s="113"/>
    </row>
    <row r="226" spans="6:27" s="52" customFormat="1" ht="11.4" outlineLevel="2">
      <c r="F226" s="20">
        <v>21</v>
      </c>
      <c r="G226" s="21" t="s">
        <v>8</v>
      </c>
      <c r="H226" s="53" t="s">
        <v>515</v>
      </c>
      <c r="I226" s="53"/>
      <c r="J226" s="54" t="s">
        <v>981</v>
      </c>
      <c r="K226" s="21" t="s">
        <v>77</v>
      </c>
      <c r="L226" s="55">
        <v>2</v>
      </c>
      <c r="M226" s="57">
        <v>0</v>
      </c>
      <c r="N226" s="55">
        <f t="shared" si="66"/>
        <v>2</v>
      </c>
      <c r="O226" s="24"/>
      <c r="P226" s="25">
        <f t="shared" si="67"/>
        <v>0</v>
      </c>
      <c r="Q226" s="56"/>
      <c r="R226" s="57">
        <f t="shared" si="68"/>
        <v>0</v>
      </c>
      <c r="S226" s="56"/>
      <c r="T226" s="57">
        <f t="shared" si="69"/>
        <v>0</v>
      </c>
      <c r="U226" s="25">
        <v>21</v>
      </c>
      <c r="V226" s="25">
        <f t="shared" si="70"/>
        <v>0</v>
      </c>
      <c r="W226" s="25">
        <f t="shared" si="71"/>
        <v>0</v>
      </c>
      <c r="X226" s="54"/>
      <c r="Y226" s="53" t="s">
        <v>88</v>
      </c>
      <c r="Z226" s="53" t="s">
        <v>46</v>
      </c>
      <c r="AA226" s="113"/>
    </row>
    <row r="227" spans="6:27" s="52" customFormat="1" ht="11.4" outlineLevel="2">
      <c r="F227" s="20">
        <v>22</v>
      </c>
      <c r="G227" s="21" t="s">
        <v>8</v>
      </c>
      <c r="H227" s="53" t="s">
        <v>516</v>
      </c>
      <c r="I227" s="53"/>
      <c r="J227" s="54" t="s">
        <v>983</v>
      </c>
      <c r="K227" s="21" t="s">
        <v>19</v>
      </c>
      <c r="L227" s="55">
        <v>7.95</v>
      </c>
      <c r="M227" s="57">
        <v>0</v>
      </c>
      <c r="N227" s="55">
        <f t="shared" si="66"/>
        <v>7.95</v>
      </c>
      <c r="O227" s="24"/>
      <c r="P227" s="25">
        <f t="shared" si="67"/>
        <v>0</v>
      </c>
      <c r="Q227" s="56"/>
      <c r="R227" s="57">
        <f t="shared" si="68"/>
        <v>0</v>
      </c>
      <c r="S227" s="56">
        <v>1.7999999999999999E-2</v>
      </c>
      <c r="T227" s="57">
        <f t="shared" si="69"/>
        <v>0.1431</v>
      </c>
      <c r="U227" s="25">
        <v>21</v>
      </c>
      <c r="V227" s="25">
        <f t="shared" si="70"/>
        <v>0</v>
      </c>
      <c r="W227" s="25">
        <f t="shared" si="71"/>
        <v>0</v>
      </c>
      <c r="X227" s="54"/>
      <c r="Y227" s="53" t="s">
        <v>88</v>
      </c>
      <c r="Z227" s="53" t="s">
        <v>46</v>
      </c>
      <c r="AA227" s="113"/>
    </row>
    <row r="228" spans="6:27" s="52" customFormat="1" ht="22.8" outlineLevel="2">
      <c r="F228" s="20">
        <v>24</v>
      </c>
      <c r="G228" s="21" t="s">
        <v>8</v>
      </c>
      <c r="H228" s="53" t="s">
        <v>512</v>
      </c>
      <c r="I228" s="53"/>
      <c r="J228" s="54" t="s">
        <v>1024</v>
      </c>
      <c r="K228" s="21" t="s">
        <v>77</v>
      </c>
      <c r="L228" s="55">
        <v>1</v>
      </c>
      <c r="M228" s="57">
        <v>0</v>
      </c>
      <c r="N228" s="55">
        <f t="shared" si="66"/>
        <v>1</v>
      </c>
      <c r="O228" s="24"/>
      <c r="P228" s="25">
        <f t="shared" si="67"/>
        <v>0</v>
      </c>
      <c r="Q228" s="56"/>
      <c r="R228" s="57">
        <f t="shared" si="68"/>
        <v>0</v>
      </c>
      <c r="S228" s="56">
        <v>1.2999999999999999E-2</v>
      </c>
      <c r="T228" s="57">
        <f t="shared" si="69"/>
        <v>1.2999999999999999E-2</v>
      </c>
      <c r="U228" s="25">
        <v>21</v>
      </c>
      <c r="V228" s="25">
        <f t="shared" si="70"/>
        <v>0</v>
      </c>
      <c r="W228" s="25">
        <f t="shared" si="71"/>
        <v>0</v>
      </c>
      <c r="X228" s="54"/>
      <c r="Y228" s="53" t="s">
        <v>88</v>
      </c>
      <c r="Z228" s="53" t="s">
        <v>46</v>
      </c>
      <c r="AA228" s="113"/>
    </row>
    <row r="229" spans="6:27" s="52" customFormat="1" ht="22.8" outlineLevel="2">
      <c r="F229" s="20">
        <v>25</v>
      </c>
      <c r="G229" s="21" t="s">
        <v>8</v>
      </c>
      <c r="H229" s="53" t="s">
        <v>514</v>
      </c>
      <c r="I229" s="53"/>
      <c r="J229" s="54" t="s">
        <v>1046</v>
      </c>
      <c r="K229" s="21" t="s">
        <v>77</v>
      </c>
      <c r="L229" s="55">
        <v>1</v>
      </c>
      <c r="M229" s="57">
        <v>0</v>
      </c>
      <c r="N229" s="55">
        <f t="shared" si="66"/>
        <v>1</v>
      </c>
      <c r="O229" s="24"/>
      <c r="P229" s="25">
        <f t="shared" si="67"/>
        <v>0</v>
      </c>
      <c r="Q229" s="56"/>
      <c r="R229" s="57">
        <f t="shared" si="68"/>
        <v>0</v>
      </c>
      <c r="S229" s="56"/>
      <c r="T229" s="57">
        <f t="shared" si="69"/>
        <v>0</v>
      </c>
      <c r="U229" s="25">
        <v>21</v>
      </c>
      <c r="V229" s="25">
        <f t="shared" si="70"/>
        <v>0</v>
      </c>
      <c r="W229" s="25">
        <f t="shared" si="71"/>
        <v>0</v>
      </c>
      <c r="X229" s="54"/>
      <c r="Y229" s="53" t="s">
        <v>88</v>
      </c>
      <c r="Z229" s="53" t="s">
        <v>46</v>
      </c>
      <c r="AA229" s="113"/>
    </row>
    <row r="230" spans="6:27" s="52" customFormat="1" ht="11.4" outlineLevel="2">
      <c r="F230" s="20">
        <v>63</v>
      </c>
      <c r="G230" s="21" t="s">
        <v>1</v>
      </c>
      <c r="H230" s="53" t="s">
        <v>60</v>
      </c>
      <c r="I230" s="53"/>
      <c r="J230" s="54" t="s">
        <v>735</v>
      </c>
      <c r="K230" s="21" t="s">
        <v>19</v>
      </c>
      <c r="L230" s="55">
        <v>31</v>
      </c>
      <c r="M230" s="57">
        <v>0</v>
      </c>
      <c r="N230" s="55">
        <f t="shared" si="66"/>
        <v>31</v>
      </c>
      <c r="O230" s="24"/>
      <c r="P230" s="25">
        <f t="shared" si="67"/>
        <v>0</v>
      </c>
      <c r="Q230" s="56">
        <v>0</v>
      </c>
      <c r="R230" s="57">
        <f t="shared" si="68"/>
        <v>0</v>
      </c>
      <c r="S230" s="56"/>
      <c r="T230" s="57">
        <f t="shared" si="69"/>
        <v>0</v>
      </c>
      <c r="U230" s="25">
        <v>21</v>
      </c>
      <c r="V230" s="25">
        <f t="shared" si="70"/>
        <v>0</v>
      </c>
      <c r="W230" s="25">
        <f t="shared" si="71"/>
        <v>0</v>
      </c>
      <c r="X230" s="54"/>
      <c r="Y230" s="53" t="s">
        <v>88</v>
      </c>
      <c r="Z230" s="53" t="s">
        <v>46</v>
      </c>
      <c r="AA230" s="113"/>
    </row>
    <row r="231" spans="6:27" s="52" customFormat="1" ht="11.4" outlineLevel="2">
      <c r="F231" s="20">
        <v>70</v>
      </c>
      <c r="G231" s="21" t="s">
        <v>8</v>
      </c>
      <c r="H231" s="53" t="s">
        <v>544</v>
      </c>
      <c r="I231" s="53"/>
      <c r="J231" s="54" t="s">
        <v>986</v>
      </c>
      <c r="K231" s="21" t="s">
        <v>4</v>
      </c>
      <c r="L231" s="55">
        <v>9</v>
      </c>
      <c r="M231" s="57">
        <v>0</v>
      </c>
      <c r="N231" s="55">
        <f t="shared" si="66"/>
        <v>9</v>
      </c>
      <c r="O231" s="24"/>
      <c r="P231" s="25">
        <f t="shared" si="67"/>
        <v>0</v>
      </c>
      <c r="Q231" s="56">
        <v>8.0000000000000007E-5</v>
      </c>
      <c r="R231" s="57">
        <f t="shared" si="68"/>
        <v>7.2000000000000005E-4</v>
      </c>
      <c r="S231" s="56">
        <v>1.7999999999999999E-2</v>
      </c>
      <c r="T231" s="57">
        <f t="shared" si="69"/>
        <v>0.16199999999999998</v>
      </c>
      <c r="U231" s="25">
        <v>21</v>
      </c>
      <c r="V231" s="25">
        <f t="shared" si="70"/>
        <v>0</v>
      </c>
      <c r="W231" s="25">
        <f t="shared" si="71"/>
        <v>0</v>
      </c>
      <c r="X231" s="54"/>
      <c r="Y231" s="53" t="s">
        <v>88</v>
      </c>
      <c r="Z231" s="53" t="s">
        <v>46</v>
      </c>
      <c r="AA231" s="113"/>
    </row>
    <row r="232" spans="6:27" s="52" customFormat="1" ht="22.8" outlineLevel="2">
      <c r="F232" s="20">
        <v>112</v>
      </c>
      <c r="G232" s="21" t="s">
        <v>1</v>
      </c>
      <c r="H232" s="53" t="s">
        <v>67</v>
      </c>
      <c r="I232" s="53"/>
      <c r="J232" s="54" t="s">
        <v>1199</v>
      </c>
      <c r="K232" s="21" t="s">
        <v>96</v>
      </c>
      <c r="L232" s="55">
        <v>2</v>
      </c>
      <c r="M232" s="57">
        <v>0</v>
      </c>
      <c r="N232" s="55">
        <f t="shared" si="66"/>
        <v>2</v>
      </c>
      <c r="O232" s="24"/>
      <c r="P232" s="25">
        <f t="shared" si="67"/>
        <v>0</v>
      </c>
      <c r="Q232" s="56"/>
      <c r="R232" s="57">
        <f t="shared" si="68"/>
        <v>0</v>
      </c>
      <c r="S232" s="56"/>
      <c r="T232" s="57">
        <f t="shared" si="69"/>
        <v>0</v>
      </c>
      <c r="U232" s="25">
        <v>21</v>
      </c>
      <c r="V232" s="25">
        <f t="shared" si="70"/>
        <v>0</v>
      </c>
      <c r="W232" s="25">
        <f t="shared" si="71"/>
        <v>0</v>
      </c>
      <c r="X232" s="54"/>
      <c r="Y232" s="53" t="s">
        <v>88</v>
      </c>
      <c r="Z232" s="53" t="s">
        <v>46</v>
      </c>
      <c r="AA232" s="113"/>
    </row>
    <row r="233" spans="6:27" s="52" customFormat="1" ht="11.4" outlineLevel="2">
      <c r="F233" s="20">
        <v>378</v>
      </c>
      <c r="G233" s="21" t="s">
        <v>8</v>
      </c>
      <c r="H233" s="53" t="s">
        <v>590</v>
      </c>
      <c r="I233" s="53"/>
      <c r="J233" s="54" t="s">
        <v>994</v>
      </c>
      <c r="K233" s="21" t="s">
        <v>0</v>
      </c>
      <c r="L233" s="55">
        <v>1.79</v>
      </c>
      <c r="M233" s="57">
        <v>0</v>
      </c>
      <c r="N233" s="55">
        <f t="shared" si="66"/>
        <v>1.79</v>
      </c>
      <c r="O233" s="24"/>
      <c r="P233" s="25">
        <f t="shared" si="67"/>
        <v>0</v>
      </c>
      <c r="Q233" s="56"/>
      <c r="R233" s="57">
        <f t="shared" si="68"/>
        <v>0</v>
      </c>
      <c r="S233" s="56"/>
      <c r="T233" s="57">
        <f t="shared" si="69"/>
        <v>0</v>
      </c>
      <c r="U233" s="25">
        <v>21</v>
      </c>
      <c r="V233" s="25">
        <f t="shared" si="70"/>
        <v>0</v>
      </c>
      <c r="W233" s="25">
        <f t="shared" si="71"/>
        <v>0</v>
      </c>
      <c r="X233" s="54"/>
      <c r="Y233" s="53" t="s">
        <v>88</v>
      </c>
      <c r="Z233" s="53" t="s">
        <v>46</v>
      </c>
      <c r="AA233" s="113"/>
    </row>
    <row r="234" spans="6:27" s="87" customFormat="1" ht="12.75" customHeight="1" outlineLevel="2">
      <c r="F234" s="88"/>
      <c r="G234" s="89"/>
      <c r="H234" s="89"/>
      <c r="I234" s="89"/>
      <c r="J234" s="90"/>
      <c r="K234" s="89"/>
      <c r="L234" s="91"/>
      <c r="M234" s="92"/>
      <c r="N234" s="91"/>
      <c r="O234" s="92"/>
      <c r="P234" s="93"/>
      <c r="Q234" s="94"/>
      <c r="R234" s="92"/>
      <c r="S234" s="92"/>
      <c r="T234" s="92"/>
      <c r="U234" s="95" t="s">
        <v>3</v>
      </c>
      <c r="V234" s="92"/>
      <c r="W234" s="92"/>
      <c r="X234" s="92"/>
      <c r="Y234" s="89"/>
      <c r="Z234" s="89"/>
    </row>
    <row r="235" spans="6:27" s="43" customFormat="1" ht="16.5" customHeight="1" outlineLevel="1">
      <c r="F235" s="44"/>
      <c r="G235" s="6"/>
      <c r="H235" s="45"/>
      <c r="I235" s="45"/>
      <c r="J235" s="45" t="s">
        <v>704</v>
      </c>
      <c r="K235" s="6"/>
      <c r="L235" s="46"/>
      <c r="M235" s="47"/>
      <c r="N235" s="46"/>
      <c r="O235" s="47"/>
      <c r="P235" s="48">
        <f>SUBTOTAL(9,P236:P240)</f>
        <v>0</v>
      </c>
      <c r="Q235" s="49"/>
      <c r="R235" s="50">
        <f>SUBTOTAL(9,R236:R240)</f>
        <v>0.39047760000000004</v>
      </c>
      <c r="S235" s="47"/>
      <c r="T235" s="50">
        <f>SUBTOTAL(9,T236:T240)</f>
        <v>0.42027680000000001</v>
      </c>
      <c r="U235" s="86" t="s">
        <v>3</v>
      </c>
      <c r="V235" s="48">
        <f>SUBTOTAL(9,V236:V240)</f>
        <v>0</v>
      </c>
      <c r="W235" s="48">
        <f>SUBTOTAL(9,W236:W240)</f>
        <v>0</v>
      </c>
      <c r="X235" s="51"/>
      <c r="Y235" s="29"/>
      <c r="Z235" s="29"/>
    </row>
    <row r="236" spans="6:27" s="52" customFormat="1" ht="22.8" outlineLevel="2">
      <c r="F236" s="20">
        <v>134</v>
      </c>
      <c r="G236" s="21" t="s">
        <v>8</v>
      </c>
      <c r="H236" s="53" t="s">
        <v>519</v>
      </c>
      <c r="I236" s="53"/>
      <c r="J236" s="54" t="s">
        <v>1119</v>
      </c>
      <c r="K236" s="21" t="s">
        <v>19</v>
      </c>
      <c r="L236" s="55">
        <v>15.44</v>
      </c>
      <c r="M236" s="57">
        <v>0</v>
      </c>
      <c r="N236" s="55">
        <f>L236*(1+M236/100)</f>
        <v>15.44</v>
      </c>
      <c r="O236" s="24"/>
      <c r="P236" s="25">
        <f>N236*O236</f>
        <v>0</v>
      </c>
      <c r="Q236" s="56"/>
      <c r="R236" s="57">
        <f>N236*Q236</f>
        <v>0</v>
      </c>
      <c r="S236" s="56">
        <v>2.7220000000000001E-2</v>
      </c>
      <c r="T236" s="57">
        <f>N236*S236</f>
        <v>0.42027680000000001</v>
      </c>
      <c r="U236" s="25">
        <v>21</v>
      </c>
      <c r="V236" s="25">
        <f>P236*(U236/100)</f>
        <v>0</v>
      </c>
      <c r="W236" s="25">
        <f>P236+V236</f>
        <v>0</v>
      </c>
      <c r="X236" s="54"/>
      <c r="Y236" s="53" t="s">
        <v>88</v>
      </c>
      <c r="Z236" s="53" t="s">
        <v>47</v>
      </c>
      <c r="AA236" s="113"/>
    </row>
    <row r="237" spans="6:27" s="52" customFormat="1" ht="22.8" outlineLevel="2">
      <c r="F237" s="20">
        <v>135</v>
      </c>
      <c r="G237" s="21" t="s">
        <v>8</v>
      </c>
      <c r="H237" s="53" t="s">
        <v>518</v>
      </c>
      <c r="I237" s="53"/>
      <c r="J237" s="54" t="s">
        <v>1174</v>
      </c>
      <c r="K237" s="21" t="s">
        <v>19</v>
      </c>
      <c r="L237" s="55">
        <v>15.44</v>
      </c>
      <c r="M237" s="57">
        <v>0</v>
      </c>
      <c r="N237" s="55">
        <f>L237*(1+M237/100)</f>
        <v>15.44</v>
      </c>
      <c r="O237" s="24"/>
      <c r="P237" s="25">
        <f>N237*O237</f>
        <v>0</v>
      </c>
      <c r="Q237" s="56">
        <v>4.1700000000000001E-3</v>
      </c>
      <c r="R237" s="57">
        <f>N237*Q237</f>
        <v>6.4384800000000006E-2</v>
      </c>
      <c r="S237" s="56"/>
      <c r="T237" s="57">
        <f>N237*S237</f>
        <v>0</v>
      </c>
      <c r="U237" s="25">
        <v>21</v>
      </c>
      <c r="V237" s="25">
        <f>P237*(U237/100)</f>
        <v>0</v>
      </c>
      <c r="W237" s="25">
        <f>P237+V237</f>
        <v>0</v>
      </c>
      <c r="X237" s="54"/>
      <c r="Y237" s="53" t="s">
        <v>88</v>
      </c>
      <c r="Z237" s="53" t="s">
        <v>47</v>
      </c>
      <c r="AA237" s="113"/>
    </row>
    <row r="238" spans="6:27" s="52" customFormat="1" ht="11.4" outlineLevel="2">
      <c r="F238" s="20">
        <v>136</v>
      </c>
      <c r="G238" s="21" t="s">
        <v>2</v>
      </c>
      <c r="H238" s="53" t="s">
        <v>257</v>
      </c>
      <c r="I238" s="53"/>
      <c r="J238" s="54" t="s">
        <v>832</v>
      </c>
      <c r="K238" s="21" t="s">
        <v>19</v>
      </c>
      <c r="L238" s="55">
        <v>15.44</v>
      </c>
      <c r="M238" s="57">
        <v>10</v>
      </c>
      <c r="N238" s="55">
        <f>L238*(1+M238/100)</f>
        <v>16.984000000000002</v>
      </c>
      <c r="O238" s="24"/>
      <c r="P238" s="25">
        <f>N238*O238</f>
        <v>0</v>
      </c>
      <c r="Q238" s="56">
        <v>1.9199999999999998E-2</v>
      </c>
      <c r="R238" s="57">
        <f>N238*Q238</f>
        <v>0.32609280000000002</v>
      </c>
      <c r="S238" s="56"/>
      <c r="T238" s="57">
        <f>N238*S238</f>
        <v>0</v>
      </c>
      <c r="U238" s="25">
        <v>21</v>
      </c>
      <c r="V238" s="25">
        <f>P238*(U238/100)</f>
        <v>0</v>
      </c>
      <c r="W238" s="25">
        <f>P238+V238</f>
        <v>0</v>
      </c>
      <c r="X238" s="54"/>
      <c r="Y238" s="53" t="s">
        <v>88</v>
      </c>
      <c r="Z238" s="53" t="s">
        <v>47</v>
      </c>
      <c r="AA238" s="113"/>
    </row>
    <row r="239" spans="6:27" s="52" customFormat="1" ht="11.4" outlineLevel="2">
      <c r="F239" s="20">
        <v>379</v>
      </c>
      <c r="G239" s="21" t="s">
        <v>8</v>
      </c>
      <c r="H239" s="53" t="s">
        <v>591</v>
      </c>
      <c r="I239" s="53"/>
      <c r="J239" s="54" t="s">
        <v>957</v>
      </c>
      <c r="K239" s="21" t="s">
        <v>0</v>
      </c>
      <c r="L239" s="55">
        <v>6.58</v>
      </c>
      <c r="M239" s="57">
        <v>0</v>
      </c>
      <c r="N239" s="55">
        <f>L239*(1+M239/100)</f>
        <v>6.58</v>
      </c>
      <c r="O239" s="24"/>
      <c r="P239" s="25">
        <f>N239*O239</f>
        <v>0</v>
      </c>
      <c r="Q239" s="56"/>
      <c r="R239" s="57">
        <f>N239*Q239</f>
        <v>0</v>
      </c>
      <c r="S239" s="56"/>
      <c r="T239" s="57">
        <f>N239*S239</f>
        <v>0</v>
      </c>
      <c r="U239" s="25">
        <v>21</v>
      </c>
      <c r="V239" s="25">
        <f>P239*(U239/100)</f>
        <v>0</v>
      </c>
      <c r="W239" s="25">
        <f>P239+V239</f>
        <v>0</v>
      </c>
      <c r="X239" s="54"/>
      <c r="Y239" s="53" t="s">
        <v>88</v>
      </c>
      <c r="Z239" s="53" t="s">
        <v>47</v>
      </c>
      <c r="AA239" s="113"/>
    </row>
    <row r="240" spans="6:27" s="87" customFormat="1" ht="12.75" customHeight="1" outlineLevel="2">
      <c r="F240" s="88"/>
      <c r="G240" s="89"/>
      <c r="H240" s="89"/>
      <c r="I240" s="89"/>
      <c r="J240" s="90"/>
      <c r="K240" s="89"/>
      <c r="L240" s="91"/>
      <c r="M240" s="92"/>
      <c r="N240" s="91"/>
      <c r="O240" s="92"/>
      <c r="P240" s="93"/>
      <c r="Q240" s="94"/>
      <c r="R240" s="92"/>
      <c r="S240" s="92"/>
      <c r="T240" s="92"/>
      <c r="U240" s="95" t="s">
        <v>3</v>
      </c>
      <c r="V240" s="92"/>
      <c r="W240" s="92"/>
      <c r="X240" s="92"/>
      <c r="Y240" s="89"/>
      <c r="Z240" s="89"/>
    </row>
    <row r="241" spans="6:27" s="43" customFormat="1" ht="16.5" customHeight="1" outlineLevel="1">
      <c r="F241" s="44"/>
      <c r="G241" s="6"/>
      <c r="H241" s="45"/>
      <c r="I241" s="45"/>
      <c r="J241" s="45" t="s">
        <v>652</v>
      </c>
      <c r="K241" s="6"/>
      <c r="L241" s="46"/>
      <c r="M241" s="47"/>
      <c r="N241" s="46"/>
      <c r="O241" s="47"/>
      <c r="P241" s="48">
        <f>SUBTOTAL(9,P242:P254)</f>
        <v>0</v>
      </c>
      <c r="Q241" s="49"/>
      <c r="R241" s="50">
        <f>SUBTOTAL(9,R242:R254)</f>
        <v>8.1230700000000003E-2</v>
      </c>
      <c r="S241" s="47"/>
      <c r="T241" s="50">
        <f>SUBTOTAL(9,T242:T254)</f>
        <v>0.77537999999999996</v>
      </c>
      <c r="U241" s="86" t="s">
        <v>3</v>
      </c>
      <c r="V241" s="48">
        <f>SUBTOTAL(9,V242:V254)</f>
        <v>0</v>
      </c>
      <c r="W241" s="48">
        <f>SUBTOTAL(9,W242:W254)</f>
        <v>0</v>
      </c>
      <c r="X241" s="51"/>
      <c r="Y241" s="29"/>
      <c r="Z241" s="29"/>
    </row>
    <row r="242" spans="6:27" s="52" customFormat="1" ht="11.4" outlineLevel="2">
      <c r="F242" s="20">
        <v>664</v>
      </c>
      <c r="G242" s="21" t="s">
        <v>8</v>
      </c>
      <c r="H242" s="53" t="s">
        <v>521</v>
      </c>
      <c r="I242" s="53"/>
      <c r="J242" s="54" t="s">
        <v>897</v>
      </c>
      <c r="K242" s="21" t="s">
        <v>19</v>
      </c>
      <c r="L242" s="55">
        <v>258.45999999999998</v>
      </c>
      <c r="M242" s="57">
        <v>0</v>
      </c>
      <c r="N242" s="55">
        <f t="shared" ref="N242:N253" si="72">L242*(1+M242/100)</f>
        <v>258.45999999999998</v>
      </c>
      <c r="O242" s="24"/>
      <c r="P242" s="25">
        <f t="shared" ref="P242:P253" si="73">N242*O242</f>
        <v>0</v>
      </c>
      <c r="Q242" s="56"/>
      <c r="R242" s="57">
        <f t="shared" ref="R242:R253" si="74">N242*Q242</f>
        <v>0</v>
      </c>
      <c r="S242" s="56">
        <v>3.0000000000000001E-3</v>
      </c>
      <c r="T242" s="57">
        <f t="shared" ref="T242:T253" si="75">N242*S242</f>
        <v>0.77537999999999996</v>
      </c>
      <c r="U242" s="25">
        <v>21</v>
      </c>
      <c r="V242" s="25">
        <f t="shared" ref="V242:V253" si="76">P242*(U242/100)</f>
        <v>0</v>
      </c>
      <c r="W242" s="25">
        <f t="shared" ref="W242:W253" si="77">P242+V242</f>
        <v>0</v>
      </c>
      <c r="X242" s="54"/>
      <c r="Y242" s="53" t="s">
        <v>88</v>
      </c>
      <c r="Z242" s="53" t="s">
        <v>48</v>
      </c>
      <c r="AA242" s="113"/>
    </row>
    <row r="243" spans="6:27" s="52" customFormat="1" ht="11.4" outlineLevel="2">
      <c r="F243" s="20">
        <v>665</v>
      </c>
      <c r="G243" s="21" t="s">
        <v>8</v>
      </c>
      <c r="H243" s="53" t="s">
        <v>522</v>
      </c>
      <c r="I243" s="53"/>
      <c r="J243" s="54" t="s">
        <v>951</v>
      </c>
      <c r="K243" s="21" t="s">
        <v>19</v>
      </c>
      <c r="L243" s="55">
        <v>284.17</v>
      </c>
      <c r="M243" s="57"/>
      <c r="N243" s="55">
        <f t="shared" si="72"/>
        <v>284.17</v>
      </c>
      <c r="O243" s="24"/>
      <c r="P243" s="25">
        <f t="shared" si="73"/>
        <v>0</v>
      </c>
      <c r="Q243" s="56">
        <v>2.7E-4</v>
      </c>
      <c r="R243" s="57">
        <f t="shared" si="74"/>
        <v>7.67259E-2</v>
      </c>
      <c r="S243" s="56"/>
      <c r="T243" s="57">
        <f t="shared" si="75"/>
        <v>0</v>
      </c>
      <c r="U243" s="25">
        <v>21</v>
      </c>
      <c r="V243" s="25">
        <f t="shared" si="76"/>
        <v>0</v>
      </c>
      <c r="W243" s="25">
        <f t="shared" si="77"/>
        <v>0</v>
      </c>
      <c r="X243" s="54"/>
      <c r="Y243" s="53" t="s">
        <v>88</v>
      </c>
      <c r="Z243" s="53" t="s">
        <v>48</v>
      </c>
      <c r="AA243" s="113"/>
    </row>
    <row r="244" spans="6:27" s="52" customFormat="1" ht="11.4" outlineLevel="2">
      <c r="F244" s="20">
        <v>666</v>
      </c>
      <c r="G244" s="21" t="s">
        <v>8</v>
      </c>
      <c r="H244" s="53" t="s">
        <v>523</v>
      </c>
      <c r="I244" s="53"/>
      <c r="J244" s="54" t="s">
        <v>909</v>
      </c>
      <c r="K244" s="21" t="s">
        <v>4</v>
      </c>
      <c r="L244" s="55">
        <v>200</v>
      </c>
      <c r="M244" s="57">
        <v>0</v>
      </c>
      <c r="N244" s="55">
        <f t="shared" si="72"/>
        <v>200</v>
      </c>
      <c r="O244" s="24"/>
      <c r="P244" s="25">
        <f t="shared" si="73"/>
        <v>0</v>
      </c>
      <c r="Q244" s="56"/>
      <c r="R244" s="57">
        <f t="shared" si="74"/>
        <v>0</v>
      </c>
      <c r="S244" s="56"/>
      <c r="T244" s="57">
        <f t="shared" si="75"/>
        <v>0</v>
      </c>
      <c r="U244" s="25">
        <v>21</v>
      </c>
      <c r="V244" s="25">
        <f t="shared" si="76"/>
        <v>0</v>
      </c>
      <c r="W244" s="25">
        <f t="shared" si="77"/>
        <v>0</v>
      </c>
      <c r="X244" s="54"/>
      <c r="Y244" s="53" t="s">
        <v>88</v>
      </c>
      <c r="Z244" s="53" t="s">
        <v>48</v>
      </c>
      <c r="AA244" s="113"/>
    </row>
    <row r="245" spans="6:27" s="52" customFormat="1" ht="11.4" outlineLevel="2">
      <c r="F245" s="20">
        <v>667</v>
      </c>
      <c r="G245" s="21" t="s">
        <v>8</v>
      </c>
      <c r="H245" s="53" t="s">
        <v>524</v>
      </c>
      <c r="I245" s="53"/>
      <c r="J245" s="54" t="s">
        <v>794</v>
      </c>
      <c r="K245" s="21" t="s">
        <v>19</v>
      </c>
      <c r="L245" s="55">
        <v>284.17</v>
      </c>
      <c r="M245" s="57">
        <v>0</v>
      </c>
      <c r="N245" s="55">
        <f t="shared" si="72"/>
        <v>284.17</v>
      </c>
      <c r="O245" s="24"/>
      <c r="P245" s="25">
        <f t="shared" si="73"/>
        <v>0</v>
      </c>
      <c r="Q245" s="56"/>
      <c r="R245" s="57">
        <f t="shared" si="74"/>
        <v>0</v>
      </c>
      <c r="S245" s="56"/>
      <c r="T245" s="57">
        <f t="shared" si="75"/>
        <v>0</v>
      </c>
      <c r="U245" s="25">
        <v>21</v>
      </c>
      <c r="V245" s="25">
        <f t="shared" si="76"/>
        <v>0</v>
      </c>
      <c r="W245" s="25">
        <f t="shared" si="77"/>
        <v>0</v>
      </c>
      <c r="X245" s="54"/>
      <c r="Y245" s="53" t="s">
        <v>88</v>
      </c>
      <c r="Z245" s="53" t="s">
        <v>48</v>
      </c>
      <c r="AA245" s="113"/>
    </row>
    <row r="246" spans="6:27" s="52" customFormat="1" ht="11.4" outlineLevel="2">
      <c r="F246" s="20">
        <v>668</v>
      </c>
      <c r="G246" s="21" t="s">
        <v>8</v>
      </c>
      <c r="H246" s="53" t="s">
        <v>525</v>
      </c>
      <c r="I246" s="53"/>
      <c r="J246" s="54" t="s">
        <v>960</v>
      </c>
      <c r="K246" s="21" t="s">
        <v>19</v>
      </c>
      <c r="L246" s="55">
        <v>284.17</v>
      </c>
      <c r="M246" s="57">
        <v>0</v>
      </c>
      <c r="N246" s="55">
        <f t="shared" si="72"/>
        <v>284.17</v>
      </c>
      <c r="O246" s="24"/>
      <c r="P246" s="25">
        <f t="shared" si="73"/>
        <v>0</v>
      </c>
      <c r="Q246" s="56"/>
      <c r="R246" s="57">
        <f t="shared" si="74"/>
        <v>0</v>
      </c>
      <c r="S246" s="56"/>
      <c r="T246" s="57">
        <f t="shared" si="75"/>
        <v>0</v>
      </c>
      <c r="U246" s="25">
        <v>21</v>
      </c>
      <c r="V246" s="25">
        <f t="shared" si="76"/>
        <v>0</v>
      </c>
      <c r="W246" s="25">
        <f t="shared" si="77"/>
        <v>0</v>
      </c>
      <c r="X246" s="54"/>
      <c r="Y246" s="53" t="s">
        <v>88</v>
      </c>
      <c r="Z246" s="53" t="s">
        <v>48</v>
      </c>
      <c r="AA246" s="113"/>
    </row>
    <row r="247" spans="6:27" s="52" customFormat="1" ht="11.4" outlineLevel="2">
      <c r="F247" s="20">
        <v>670</v>
      </c>
      <c r="G247" s="21" t="s">
        <v>8</v>
      </c>
      <c r="H247" s="53" t="s">
        <v>526</v>
      </c>
      <c r="I247" s="53"/>
      <c r="J247" s="54" t="s">
        <v>901</v>
      </c>
      <c r="K247" s="21" t="s">
        <v>19</v>
      </c>
      <c r="L247" s="55">
        <v>284.17</v>
      </c>
      <c r="M247" s="57">
        <v>0</v>
      </c>
      <c r="N247" s="55">
        <f t="shared" si="72"/>
        <v>284.17</v>
      </c>
      <c r="O247" s="24"/>
      <c r="P247" s="25">
        <f t="shared" si="73"/>
        <v>0</v>
      </c>
      <c r="Q247" s="56"/>
      <c r="R247" s="57">
        <f t="shared" si="74"/>
        <v>0</v>
      </c>
      <c r="S247" s="56"/>
      <c r="T247" s="57">
        <f t="shared" si="75"/>
        <v>0</v>
      </c>
      <c r="U247" s="25">
        <v>21</v>
      </c>
      <c r="V247" s="25">
        <f t="shared" si="76"/>
        <v>0</v>
      </c>
      <c r="W247" s="25">
        <f t="shared" si="77"/>
        <v>0</v>
      </c>
      <c r="X247" s="54"/>
      <c r="Y247" s="53" t="s">
        <v>88</v>
      </c>
      <c r="Z247" s="53" t="s">
        <v>48</v>
      </c>
      <c r="AA247" s="113"/>
    </row>
    <row r="248" spans="6:27" s="52" customFormat="1" ht="11.4" outlineLevel="2">
      <c r="F248" s="20">
        <v>671</v>
      </c>
      <c r="G248" s="21" t="s">
        <v>2</v>
      </c>
      <c r="H248" s="53" t="s">
        <v>80</v>
      </c>
      <c r="I248" s="53"/>
      <c r="J248" s="54" t="s">
        <v>768</v>
      </c>
      <c r="K248" s="21" t="s">
        <v>19</v>
      </c>
      <c r="L248" s="55">
        <v>284.17</v>
      </c>
      <c r="M248" s="57">
        <v>5</v>
      </c>
      <c r="N248" s="55">
        <f t="shared" si="72"/>
        <v>298.37850000000003</v>
      </c>
      <c r="O248" s="24"/>
      <c r="P248" s="25">
        <f t="shared" si="73"/>
        <v>0</v>
      </c>
      <c r="Q248" s="56"/>
      <c r="R248" s="57">
        <f t="shared" si="74"/>
        <v>0</v>
      </c>
      <c r="S248" s="56"/>
      <c r="T248" s="57">
        <f t="shared" si="75"/>
        <v>0</v>
      </c>
      <c r="U248" s="25">
        <v>21</v>
      </c>
      <c r="V248" s="25">
        <f t="shared" si="76"/>
        <v>0</v>
      </c>
      <c r="W248" s="25">
        <f t="shared" si="77"/>
        <v>0</v>
      </c>
      <c r="X248" s="54"/>
      <c r="Y248" s="53" t="s">
        <v>88</v>
      </c>
      <c r="Z248" s="53" t="s">
        <v>48</v>
      </c>
      <c r="AA248" s="113"/>
    </row>
    <row r="249" spans="6:27" s="52" customFormat="1" ht="11.4" outlineLevel="2">
      <c r="F249" s="20">
        <v>680</v>
      </c>
      <c r="G249" s="21" t="s">
        <v>8</v>
      </c>
      <c r="H249" s="53" t="s">
        <v>520</v>
      </c>
      <c r="I249" s="53"/>
      <c r="J249" s="54" t="s">
        <v>930</v>
      </c>
      <c r="K249" s="21" t="s">
        <v>4</v>
      </c>
      <c r="L249" s="55">
        <v>225.24</v>
      </c>
      <c r="M249" s="57">
        <v>0</v>
      </c>
      <c r="N249" s="55">
        <f t="shared" si="72"/>
        <v>225.24</v>
      </c>
      <c r="O249" s="24"/>
      <c r="P249" s="25">
        <f t="shared" si="73"/>
        <v>0</v>
      </c>
      <c r="Q249" s="56">
        <v>2.0000000000000002E-5</v>
      </c>
      <c r="R249" s="57">
        <f t="shared" si="74"/>
        <v>4.5048000000000006E-3</v>
      </c>
      <c r="S249" s="56"/>
      <c r="T249" s="57">
        <f t="shared" si="75"/>
        <v>0</v>
      </c>
      <c r="U249" s="25">
        <v>21</v>
      </c>
      <c r="V249" s="25">
        <f t="shared" si="76"/>
        <v>0</v>
      </c>
      <c r="W249" s="25">
        <f t="shared" si="77"/>
        <v>0</v>
      </c>
      <c r="X249" s="54"/>
      <c r="Y249" s="53" t="s">
        <v>88</v>
      </c>
      <c r="Z249" s="53" t="s">
        <v>48</v>
      </c>
      <c r="AA249" s="113"/>
    </row>
    <row r="250" spans="6:27" s="52" customFormat="1" ht="11.4" outlineLevel="2">
      <c r="F250" s="20">
        <v>682</v>
      </c>
      <c r="G250" s="21" t="s">
        <v>8</v>
      </c>
      <c r="H250" s="53" t="s">
        <v>592</v>
      </c>
      <c r="I250" s="53"/>
      <c r="J250" s="54" t="s">
        <v>956</v>
      </c>
      <c r="K250" s="21" t="s">
        <v>0</v>
      </c>
      <c r="L250" s="55">
        <v>1.5</v>
      </c>
      <c r="M250" s="57">
        <v>0</v>
      </c>
      <c r="N250" s="55">
        <f t="shared" si="72"/>
        <v>1.5</v>
      </c>
      <c r="O250" s="24"/>
      <c r="P250" s="25">
        <f t="shared" si="73"/>
        <v>0</v>
      </c>
      <c r="Q250" s="56"/>
      <c r="R250" s="57">
        <f t="shared" si="74"/>
        <v>0</v>
      </c>
      <c r="S250" s="56"/>
      <c r="T250" s="57">
        <f t="shared" si="75"/>
        <v>0</v>
      </c>
      <c r="U250" s="25">
        <v>21</v>
      </c>
      <c r="V250" s="25">
        <f t="shared" si="76"/>
        <v>0</v>
      </c>
      <c r="W250" s="25">
        <f t="shared" si="77"/>
        <v>0</v>
      </c>
      <c r="X250" s="54"/>
      <c r="Y250" s="53" t="s">
        <v>88</v>
      </c>
      <c r="Z250" s="53" t="s">
        <v>48</v>
      </c>
      <c r="AA250" s="113"/>
    </row>
    <row r="251" spans="6:27" s="52" customFormat="1" ht="22.8" outlineLevel="2">
      <c r="F251" s="20">
        <v>683</v>
      </c>
      <c r="G251" s="21" t="s">
        <v>8</v>
      </c>
      <c r="H251" s="53" t="s">
        <v>569</v>
      </c>
      <c r="I251" s="53"/>
      <c r="J251" s="54" t="s">
        <v>1042</v>
      </c>
      <c r="K251" s="21" t="s">
        <v>5</v>
      </c>
      <c r="L251" s="55">
        <v>0.52</v>
      </c>
      <c r="M251" s="57">
        <v>0</v>
      </c>
      <c r="N251" s="55">
        <f t="shared" si="72"/>
        <v>0.52</v>
      </c>
      <c r="O251" s="24"/>
      <c r="P251" s="25">
        <f t="shared" si="73"/>
        <v>0</v>
      </c>
      <c r="Q251" s="56"/>
      <c r="R251" s="57">
        <f t="shared" si="74"/>
        <v>0</v>
      </c>
      <c r="S251" s="56"/>
      <c r="T251" s="57">
        <f t="shared" si="75"/>
        <v>0</v>
      </c>
      <c r="U251" s="25">
        <v>21</v>
      </c>
      <c r="V251" s="25">
        <f t="shared" si="76"/>
        <v>0</v>
      </c>
      <c r="W251" s="25">
        <f t="shared" si="77"/>
        <v>0</v>
      </c>
      <c r="X251" s="54"/>
      <c r="Y251" s="53" t="s">
        <v>88</v>
      </c>
      <c r="Z251" s="53" t="s">
        <v>48</v>
      </c>
      <c r="AA251" s="113"/>
    </row>
    <row r="252" spans="6:27" s="52" customFormat="1" ht="11.4" outlineLevel="2">
      <c r="F252" s="20">
        <v>684</v>
      </c>
      <c r="G252" s="21" t="s">
        <v>8</v>
      </c>
      <c r="H252" s="53" t="s">
        <v>570</v>
      </c>
      <c r="I252" s="53"/>
      <c r="J252" s="54" t="s">
        <v>1004</v>
      </c>
      <c r="K252" s="21" t="s">
        <v>5</v>
      </c>
      <c r="L252" s="55">
        <v>15.6</v>
      </c>
      <c r="M252" s="57">
        <v>0</v>
      </c>
      <c r="N252" s="55">
        <f t="shared" si="72"/>
        <v>15.6</v>
      </c>
      <c r="O252" s="24"/>
      <c r="P252" s="25">
        <f t="shared" si="73"/>
        <v>0</v>
      </c>
      <c r="Q252" s="56"/>
      <c r="R252" s="57">
        <f t="shared" si="74"/>
        <v>0</v>
      </c>
      <c r="S252" s="56"/>
      <c r="T252" s="57">
        <f t="shared" si="75"/>
        <v>0</v>
      </c>
      <c r="U252" s="25">
        <v>21</v>
      </c>
      <c r="V252" s="25">
        <f t="shared" si="76"/>
        <v>0</v>
      </c>
      <c r="W252" s="25">
        <f t="shared" si="77"/>
        <v>0</v>
      </c>
      <c r="X252" s="54"/>
      <c r="Y252" s="53" t="s">
        <v>88</v>
      </c>
      <c r="Z252" s="53" t="s">
        <v>48</v>
      </c>
      <c r="AA252" s="113"/>
    </row>
    <row r="253" spans="6:27" s="52" customFormat="1" ht="22.8" outlineLevel="2">
      <c r="F253" s="20">
        <v>685</v>
      </c>
      <c r="G253" s="21" t="s">
        <v>8</v>
      </c>
      <c r="H253" s="53" t="s">
        <v>572</v>
      </c>
      <c r="I253" s="53"/>
      <c r="J253" s="54" t="s">
        <v>1053</v>
      </c>
      <c r="K253" s="21" t="s">
        <v>5</v>
      </c>
      <c r="L253" s="55">
        <v>0.52</v>
      </c>
      <c r="M253" s="57">
        <v>0</v>
      </c>
      <c r="N253" s="55">
        <f t="shared" si="72"/>
        <v>0.52</v>
      </c>
      <c r="O253" s="24"/>
      <c r="P253" s="25">
        <f t="shared" si="73"/>
        <v>0</v>
      </c>
      <c r="Q253" s="56"/>
      <c r="R253" s="57">
        <f t="shared" si="74"/>
        <v>0</v>
      </c>
      <c r="S253" s="56"/>
      <c r="T253" s="57">
        <f t="shared" si="75"/>
        <v>0</v>
      </c>
      <c r="U253" s="25">
        <v>21</v>
      </c>
      <c r="V253" s="25">
        <f t="shared" si="76"/>
        <v>0</v>
      </c>
      <c r="W253" s="25">
        <f t="shared" si="77"/>
        <v>0</v>
      </c>
      <c r="X253" s="54"/>
      <c r="Y253" s="53" t="s">
        <v>88</v>
      </c>
      <c r="Z253" s="53" t="s">
        <v>48</v>
      </c>
      <c r="AA253" s="113"/>
    </row>
    <row r="254" spans="6:27" s="87" customFormat="1" ht="12.75" customHeight="1" outlineLevel="2">
      <c r="F254" s="88"/>
      <c r="G254" s="89"/>
      <c r="H254" s="89"/>
      <c r="I254" s="89"/>
      <c r="J254" s="90"/>
      <c r="K254" s="89"/>
      <c r="L254" s="91"/>
      <c r="M254" s="92"/>
      <c r="N254" s="91"/>
      <c r="O254" s="92"/>
      <c r="P254" s="93"/>
      <c r="Q254" s="94"/>
      <c r="R254" s="92"/>
      <c r="S254" s="92"/>
      <c r="T254" s="92"/>
      <c r="U254" s="95" t="s">
        <v>3</v>
      </c>
      <c r="V254" s="92"/>
      <c r="W254" s="92"/>
      <c r="X254" s="92"/>
      <c r="Y254" s="89"/>
      <c r="Z254" s="89"/>
    </row>
    <row r="255" spans="6:27" s="43" customFormat="1" ht="16.5" customHeight="1" outlineLevel="1">
      <c r="F255" s="44"/>
      <c r="G255" s="6"/>
      <c r="H255" s="45"/>
      <c r="I255" s="45"/>
      <c r="J255" s="45" t="s">
        <v>653</v>
      </c>
      <c r="K255" s="6"/>
      <c r="L255" s="46"/>
      <c r="M255" s="47"/>
      <c r="N255" s="46"/>
      <c r="O255" s="47"/>
      <c r="P255" s="48">
        <f>SUBTOTAL(9,P256:P259)</f>
        <v>0</v>
      </c>
      <c r="Q255" s="49"/>
      <c r="R255" s="50">
        <f>SUBTOTAL(9,R256:R259)</f>
        <v>0.67259820000000003</v>
      </c>
      <c r="S255" s="47"/>
      <c r="T255" s="50">
        <f>SUBTOTAL(9,T256:T259)</f>
        <v>0</v>
      </c>
      <c r="U255" s="86" t="s">
        <v>3</v>
      </c>
      <c r="V255" s="48">
        <f>SUBTOTAL(9,V256:V259)</f>
        <v>0</v>
      </c>
      <c r="W255" s="48">
        <f>SUBTOTAL(9,W256:W259)</f>
        <v>0</v>
      </c>
      <c r="X255" s="51"/>
      <c r="Y255" s="29"/>
      <c r="Z255" s="29"/>
    </row>
    <row r="256" spans="6:27" s="52" customFormat="1" ht="22.8" outlineLevel="2">
      <c r="F256" s="20">
        <v>137</v>
      </c>
      <c r="G256" s="21" t="s">
        <v>2</v>
      </c>
      <c r="H256" s="53" t="s">
        <v>256</v>
      </c>
      <c r="I256" s="53"/>
      <c r="J256" s="54" t="s">
        <v>1193</v>
      </c>
      <c r="K256" s="21" t="s">
        <v>19</v>
      </c>
      <c r="L256" s="55">
        <v>42.09</v>
      </c>
      <c r="M256" s="57">
        <v>10</v>
      </c>
      <c r="N256" s="55">
        <f>L256*(1+M256/100)</f>
        <v>46.299000000000007</v>
      </c>
      <c r="O256" s="24"/>
      <c r="P256" s="25">
        <f>N256*O256</f>
        <v>0</v>
      </c>
      <c r="Q256" s="56">
        <v>1.18E-2</v>
      </c>
      <c r="R256" s="57">
        <f>N256*Q256</f>
        <v>0.54632820000000004</v>
      </c>
      <c r="S256" s="56"/>
      <c r="T256" s="57">
        <f>N256*S256</f>
        <v>0</v>
      </c>
      <c r="U256" s="25">
        <v>21</v>
      </c>
      <c r="V256" s="25">
        <f>P256*(U256/100)</f>
        <v>0</v>
      </c>
      <c r="W256" s="25">
        <f>P256+V256</f>
        <v>0</v>
      </c>
      <c r="X256" s="54"/>
      <c r="Y256" s="53" t="s">
        <v>88</v>
      </c>
      <c r="Z256" s="53" t="s">
        <v>49</v>
      </c>
      <c r="AA256" s="113"/>
    </row>
    <row r="257" spans="6:27" s="52" customFormat="1" ht="22.8" outlineLevel="2">
      <c r="F257" s="20">
        <v>138</v>
      </c>
      <c r="G257" s="21" t="s">
        <v>8</v>
      </c>
      <c r="H257" s="53" t="s">
        <v>527</v>
      </c>
      <c r="I257" s="53"/>
      <c r="J257" s="54" t="s">
        <v>1139</v>
      </c>
      <c r="K257" s="21" t="s">
        <v>19</v>
      </c>
      <c r="L257" s="55">
        <v>42.09</v>
      </c>
      <c r="M257" s="57">
        <v>0</v>
      </c>
      <c r="N257" s="55">
        <f>L257*(1+M257/100)</f>
        <v>42.09</v>
      </c>
      <c r="O257" s="24"/>
      <c r="P257" s="25">
        <f>N257*O257</f>
        <v>0</v>
      </c>
      <c r="Q257" s="56">
        <v>3.0000000000000001E-3</v>
      </c>
      <c r="R257" s="57">
        <f>N257*Q257</f>
        <v>0.12627000000000002</v>
      </c>
      <c r="S257" s="56"/>
      <c r="T257" s="57">
        <f>N257*S257</f>
        <v>0</v>
      </c>
      <c r="U257" s="25">
        <v>21</v>
      </c>
      <c r="V257" s="25">
        <f>P257*(U257/100)</f>
        <v>0</v>
      </c>
      <c r="W257" s="25">
        <f>P257+V257</f>
        <v>0</v>
      </c>
      <c r="X257" s="54"/>
      <c r="Y257" s="53" t="s">
        <v>88</v>
      </c>
      <c r="Z257" s="53" t="s">
        <v>49</v>
      </c>
      <c r="AA257" s="113"/>
    </row>
    <row r="258" spans="6:27" s="52" customFormat="1" ht="11.4" outlineLevel="2">
      <c r="F258" s="20">
        <v>380</v>
      </c>
      <c r="G258" s="21" t="s">
        <v>8</v>
      </c>
      <c r="H258" s="53" t="s">
        <v>593</v>
      </c>
      <c r="I258" s="53"/>
      <c r="J258" s="54" t="s">
        <v>955</v>
      </c>
      <c r="K258" s="21" t="s">
        <v>0</v>
      </c>
      <c r="L258" s="55">
        <v>3.37</v>
      </c>
      <c r="M258" s="57">
        <v>0</v>
      </c>
      <c r="N258" s="55">
        <f>L258*(1+M258/100)</f>
        <v>3.37</v>
      </c>
      <c r="O258" s="24"/>
      <c r="P258" s="25">
        <f>N258*O258</f>
        <v>0</v>
      </c>
      <c r="Q258" s="56"/>
      <c r="R258" s="57">
        <f>N258*Q258</f>
        <v>0</v>
      </c>
      <c r="S258" s="56"/>
      <c r="T258" s="57">
        <f>N258*S258</f>
        <v>0</v>
      </c>
      <c r="U258" s="25">
        <v>21</v>
      </c>
      <c r="V258" s="25">
        <f>P258*(U258/100)</f>
        <v>0</v>
      </c>
      <c r="W258" s="25">
        <f>P258+V258</f>
        <v>0</v>
      </c>
      <c r="X258" s="54"/>
      <c r="Y258" s="53" t="s">
        <v>88</v>
      </c>
      <c r="Z258" s="53" t="s">
        <v>49</v>
      </c>
      <c r="AA258" s="113"/>
    </row>
    <row r="259" spans="6:27" s="87" customFormat="1" ht="12.75" customHeight="1" outlineLevel="2">
      <c r="F259" s="88"/>
      <c r="G259" s="89"/>
      <c r="H259" s="89"/>
      <c r="I259" s="89"/>
      <c r="J259" s="90"/>
      <c r="K259" s="89"/>
      <c r="L259" s="91"/>
      <c r="M259" s="92"/>
      <c r="N259" s="91"/>
      <c r="O259" s="92"/>
      <c r="P259" s="93"/>
      <c r="Q259" s="94"/>
      <c r="R259" s="92"/>
      <c r="S259" s="92"/>
      <c r="T259" s="92"/>
      <c r="U259" s="95" t="s">
        <v>3</v>
      </c>
      <c r="V259" s="92"/>
      <c r="W259" s="92"/>
      <c r="X259" s="92"/>
      <c r="Y259" s="89"/>
      <c r="Z259" s="89"/>
    </row>
    <row r="260" spans="6:27" s="43" customFormat="1" ht="16.5" customHeight="1" outlineLevel="1">
      <c r="F260" s="44"/>
      <c r="G260" s="6"/>
      <c r="H260" s="45"/>
      <c r="I260" s="45"/>
      <c r="J260" s="45" t="s">
        <v>646</v>
      </c>
      <c r="K260" s="6"/>
      <c r="L260" s="46"/>
      <c r="M260" s="47"/>
      <c r="N260" s="46"/>
      <c r="O260" s="47"/>
      <c r="P260" s="48">
        <f>SUBTOTAL(9,P261:P263)</f>
        <v>0</v>
      </c>
      <c r="Q260" s="49"/>
      <c r="R260" s="50">
        <f>SUBTOTAL(9,R261:R263)</f>
        <v>2.9490000000000002E-2</v>
      </c>
      <c r="S260" s="47"/>
      <c r="T260" s="50">
        <f>SUBTOTAL(9,T261:T263)</f>
        <v>0</v>
      </c>
      <c r="U260" s="86" t="s">
        <v>3</v>
      </c>
      <c r="V260" s="48">
        <f>SUBTOTAL(9,V261:V263)</f>
        <v>0</v>
      </c>
      <c r="W260" s="48">
        <f>SUBTOTAL(9,W261:W263)</f>
        <v>0</v>
      </c>
      <c r="X260" s="51"/>
      <c r="Y260" s="29"/>
      <c r="Z260" s="29"/>
    </row>
    <row r="261" spans="6:27" s="52" customFormat="1" ht="22.8" outlineLevel="2">
      <c r="F261" s="20">
        <v>662</v>
      </c>
      <c r="G261" s="21" t="s">
        <v>8</v>
      </c>
      <c r="H261" s="53" t="s">
        <v>528</v>
      </c>
      <c r="I261" s="53"/>
      <c r="J261" s="54" t="s">
        <v>1175</v>
      </c>
      <c r="K261" s="21" t="s">
        <v>19</v>
      </c>
      <c r="L261" s="55">
        <v>6.5</v>
      </c>
      <c r="M261" s="57">
        <v>0</v>
      </c>
      <c r="N261" s="55">
        <f>L261*(1+M261/100)</f>
        <v>6.5</v>
      </c>
      <c r="O261" s="24"/>
      <c r="P261" s="25">
        <f>N261*O261</f>
        <v>0</v>
      </c>
      <c r="Q261" s="56">
        <v>6.6E-4</v>
      </c>
      <c r="R261" s="57">
        <f>N261*Q261</f>
        <v>4.2900000000000004E-3</v>
      </c>
      <c r="S261" s="56"/>
      <c r="T261" s="57">
        <f>N261*S261</f>
        <v>0</v>
      </c>
      <c r="U261" s="25">
        <v>21</v>
      </c>
      <c r="V261" s="25">
        <f>P261*(U261/100)</f>
        <v>0</v>
      </c>
      <c r="W261" s="25">
        <f>P261+V261</f>
        <v>0</v>
      </c>
      <c r="X261" s="54"/>
      <c r="Y261" s="53" t="s">
        <v>88</v>
      </c>
      <c r="Z261" s="53" t="s">
        <v>50</v>
      </c>
      <c r="AA261" s="113"/>
    </row>
    <row r="262" spans="6:27" s="52" customFormat="1" ht="22.8" outlineLevel="2">
      <c r="F262" s="20">
        <v>663</v>
      </c>
      <c r="G262" s="21" t="s">
        <v>8</v>
      </c>
      <c r="H262" s="53" t="s">
        <v>529</v>
      </c>
      <c r="I262" s="53"/>
      <c r="J262" s="54" t="s">
        <v>1181</v>
      </c>
      <c r="K262" s="21" t="s">
        <v>19</v>
      </c>
      <c r="L262" s="55">
        <v>28</v>
      </c>
      <c r="M262" s="57">
        <v>0</v>
      </c>
      <c r="N262" s="55">
        <f>L262*(1+M262/100)</f>
        <v>28</v>
      </c>
      <c r="O262" s="24"/>
      <c r="P262" s="25">
        <f>N262*O262</f>
        <v>0</v>
      </c>
      <c r="Q262" s="56">
        <v>8.9999999999999998E-4</v>
      </c>
      <c r="R262" s="57">
        <f>N262*Q262</f>
        <v>2.52E-2</v>
      </c>
      <c r="S262" s="56"/>
      <c r="T262" s="57">
        <f>N262*S262</f>
        <v>0</v>
      </c>
      <c r="U262" s="25">
        <v>21</v>
      </c>
      <c r="V262" s="25">
        <f>P262*(U262/100)</f>
        <v>0</v>
      </c>
      <c r="W262" s="25">
        <f>P262+V262</f>
        <v>0</v>
      </c>
      <c r="X262" s="54"/>
      <c r="Y262" s="53" t="s">
        <v>88</v>
      </c>
      <c r="Z262" s="53" t="s">
        <v>50</v>
      </c>
      <c r="AA262" s="113"/>
    </row>
    <row r="263" spans="6:27" s="87" customFormat="1" ht="12.75" customHeight="1" outlineLevel="2">
      <c r="F263" s="88"/>
      <c r="G263" s="89"/>
      <c r="H263" s="89"/>
      <c r="I263" s="89"/>
      <c r="J263" s="90"/>
      <c r="K263" s="89"/>
      <c r="L263" s="91"/>
      <c r="M263" s="92"/>
      <c r="N263" s="91"/>
      <c r="O263" s="92"/>
      <c r="P263" s="93"/>
      <c r="Q263" s="94"/>
      <c r="R263" s="92"/>
      <c r="S263" s="92"/>
      <c r="T263" s="92"/>
      <c r="U263" s="95" t="s">
        <v>3</v>
      </c>
      <c r="V263" s="92"/>
      <c r="W263" s="92"/>
      <c r="X263" s="92"/>
      <c r="Y263" s="89"/>
      <c r="Z263" s="89"/>
    </row>
    <row r="264" spans="6:27" s="43" customFormat="1" ht="16.5" customHeight="1" outlineLevel="1">
      <c r="F264" s="44"/>
      <c r="G264" s="6"/>
      <c r="H264" s="45"/>
      <c r="I264" s="45"/>
      <c r="J264" s="45" t="s">
        <v>602</v>
      </c>
      <c r="K264" s="6"/>
      <c r="L264" s="46"/>
      <c r="M264" s="47"/>
      <c r="N264" s="46"/>
      <c r="O264" s="47"/>
      <c r="P264" s="48">
        <f>SUBTOTAL(9,P265:P266)</f>
        <v>0</v>
      </c>
      <c r="Q264" s="49"/>
      <c r="R264" s="50">
        <f>SUBTOTAL(9,R265:R266)</f>
        <v>0.64988999999999997</v>
      </c>
      <c r="S264" s="47"/>
      <c r="T264" s="50">
        <f>SUBTOTAL(9,T265:T266)</f>
        <v>0</v>
      </c>
      <c r="U264" s="86" t="s">
        <v>3</v>
      </c>
      <c r="V264" s="48">
        <f>SUBTOTAL(9,V265:V266)</f>
        <v>0</v>
      </c>
      <c r="W264" s="48">
        <f>SUBTOTAL(9,W265:W266)</f>
        <v>0</v>
      </c>
      <c r="X264" s="51"/>
      <c r="Y264" s="29"/>
      <c r="Z264" s="29"/>
    </row>
    <row r="265" spans="6:27" s="52" customFormat="1" ht="22.8" outlineLevel="2">
      <c r="F265" s="20">
        <v>661</v>
      </c>
      <c r="G265" s="21" t="s">
        <v>8</v>
      </c>
      <c r="H265" s="53" t="s">
        <v>530</v>
      </c>
      <c r="I265" s="53"/>
      <c r="J265" s="54" t="s">
        <v>1107</v>
      </c>
      <c r="K265" s="21" t="s">
        <v>19</v>
      </c>
      <c r="L265" s="55">
        <v>2241</v>
      </c>
      <c r="M265" s="57">
        <v>0</v>
      </c>
      <c r="N265" s="55">
        <f>L265*(1+M265/100)</f>
        <v>2241</v>
      </c>
      <c r="O265" s="24"/>
      <c r="P265" s="25">
        <f>N265*O265</f>
        <v>0</v>
      </c>
      <c r="Q265" s="56">
        <v>2.9E-4</v>
      </c>
      <c r="R265" s="57">
        <f>N265*Q265</f>
        <v>0.64988999999999997</v>
      </c>
      <c r="S265" s="56"/>
      <c r="T265" s="57">
        <f>N265*S265</f>
        <v>0</v>
      </c>
      <c r="U265" s="25">
        <v>21</v>
      </c>
      <c r="V265" s="25">
        <f>P265*(U265/100)</f>
        <v>0</v>
      </c>
      <c r="W265" s="25">
        <f>P265+V265</f>
        <v>0</v>
      </c>
      <c r="X265" s="54"/>
      <c r="Y265" s="53" t="s">
        <v>88</v>
      </c>
      <c r="Z265" s="53" t="s">
        <v>51</v>
      </c>
      <c r="AA265" s="113"/>
    </row>
    <row r="266" spans="6:27" s="87" customFormat="1" ht="12.75" customHeight="1" outlineLevel="2">
      <c r="F266" s="88"/>
      <c r="G266" s="89"/>
      <c r="H266" s="89"/>
      <c r="I266" s="89"/>
      <c r="J266" s="90"/>
      <c r="K266" s="89"/>
      <c r="L266" s="91"/>
      <c r="M266" s="92"/>
      <c r="N266" s="91"/>
      <c r="O266" s="92"/>
      <c r="P266" s="93"/>
      <c r="Q266" s="94"/>
      <c r="R266" s="92"/>
      <c r="S266" s="92"/>
      <c r="T266" s="92"/>
      <c r="U266" s="95" t="s">
        <v>3</v>
      </c>
      <c r="V266" s="92"/>
      <c r="W266" s="92"/>
      <c r="X266" s="92"/>
      <c r="Y266" s="89"/>
      <c r="Z266" s="89"/>
    </row>
    <row r="267" spans="6:27" s="87" customFormat="1" ht="12.75" customHeight="1" outlineLevel="1">
      <c r="F267" s="88"/>
      <c r="G267" s="89"/>
      <c r="H267" s="89"/>
      <c r="I267" s="89"/>
      <c r="J267" s="90"/>
      <c r="K267" s="89"/>
      <c r="L267" s="91"/>
      <c r="M267" s="92"/>
      <c r="N267" s="91"/>
      <c r="O267" s="92"/>
      <c r="P267" s="93"/>
      <c r="Q267" s="94"/>
      <c r="R267" s="92"/>
      <c r="S267" s="92"/>
      <c r="T267" s="92"/>
      <c r="U267" s="95" t="s">
        <v>3</v>
      </c>
      <c r="V267" s="92"/>
      <c r="W267" s="92"/>
      <c r="X267" s="92"/>
      <c r="Y267" s="89"/>
      <c r="Z267" s="89"/>
    </row>
    <row r="268" spans="6:27" s="32" customFormat="1" ht="17.25" customHeight="1">
      <c r="F268" s="33"/>
      <c r="G268" s="34"/>
      <c r="H268" s="35"/>
      <c r="I268" s="35"/>
      <c r="J268" s="35" t="s">
        <v>670</v>
      </c>
      <c r="K268" s="34"/>
      <c r="L268" s="36"/>
      <c r="M268" s="37"/>
      <c r="N268" s="36"/>
      <c r="O268" s="37"/>
      <c r="P268" s="38">
        <f>SUBTOTAL(9,P269:P319)</f>
        <v>0</v>
      </c>
      <c r="Q268" s="39"/>
      <c r="R268" s="40">
        <f>SUBTOTAL(9,R269:R319)</f>
        <v>96.500568800000025</v>
      </c>
      <c r="S268" s="37"/>
      <c r="T268" s="40">
        <f>SUBTOTAL(9,T269:T319)</f>
        <v>10.1219</v>
      </c>
      <c r="U268" s="85" t="s">
        <v>3</v>
      </c>
      <c r="V268" s="38">
        <f>SUBTOTAL(9,V269:V319)</f>
        <v>0</v>
      </c>
      <c r="W268" s="38">
        <f>SUBTOTAL(9,W269:W319)</f>
        <v>0</v>
      </c>
      <c r="X268" s="41"/>
      <c r="Y268" s="42"/>
      <c r="Z268" s="42"/>
    </row>
    <row r="269" spans="6:27" s="43" customFormat="1" ht="16.5" customHeight="1" outlineLevel="1">
      <c r="F269" s="44"/>
      <c r="G269" s="6"/>
      <c r="H269" s="45"/>
      <c r="I269" s="45"/>
      <c r="J269" s="45" t="s">
        <v>618</v>
      </c>
      <c r="K269" s="6"/>
      <c r="L269" s="46"/>
      <c r="M269" s="47"/>
      <c r="N269" s="46"/>
      <c r="O269" s="47"/>
      <c r="P269" s="48">
        <f>SUBTOTAL(9,P270:P273)</f>
        <v>0</v>
      </c>
      <c r="Q269" s="49"/>
      <c r="R269" s="50">
        <f>SUBTOTAL(9,R270:R273)</f>
        <v>92.159000000000006</v>
      </c>
      <c r="S269" s="47"/>
      <c r="T269" s="50">
        <f>SUBTOTAL(9,T270:T273)</f>
        <v>0</v>
      </c>
      <c r="U269" s="86" t="s">
        <v>3</v>
      </c>
      <c r="V269" s="48">
        <f>SUBTOTAL(9,V270:V273)</f>
        <v>0</v>
      </c>
      <c r="W269" s="48">
        <f>SUBTOTAL(9,W270:W273)</f>
        <v>0</v>
      </c>
      <c r="X269" s="51"/>
      <c r="Y269" s="29"/>
      <c r="Z269" s="29"/>
    </row>
    <row r="270" spans="6:27" s="52" customFormat="1" ht="22.8" outlineLevel="2">
      <c r="F270" s="20">
        <v>365</v>
      </c>
      <c r="G270" s="21" t="s">
        <v>8</v>
      </c>
      <c r="H270" s="53" t="s">
        <v>350</v>
      </c>
      <c r="I270" s="53"/>
      <c r="J270" s="54" t="s">
        <v>1112</v>
      </c>
      <c r="K270" s="21" t="s">
        <v>19</v>
      </c>
      <c r="L270" s="55">
        <v>332.1</v>
      </c>
      <c r="M270" s="57">
        <v>0</v>
      </c>
      <c r="N270" s="55">
        <f>L270*(1+M270/100)</f>
        <v>332.1</v>
      </c>
      <c r="O270" s="24"/>
      <c r="P270" s="25">
        <f>N270*O270</f>
        <v>0</v>
      </c>
      <c r="Q270" s="56">
        <v>0.24</v>
      </c>
      <c r="R270" s="57">
        <f>N270*Q270</f>
        <v>79.704000000000008</v>
      </c>
      <c r="S270" s="56"/>
      <c r="T270" s="57">
        <f>N270*S270</f>
        <v>0</v>
      </c>
      <c r="U270" s="25">
        <v>21</v>
      </c>
      <c r="V270" s="25">
        <f>P270*(U270/100)</f>
        <v>0</v>
      </c>
      <c r="W270" s="25">
        <f>P270+V270</f>
        <v>0</v>
      </c>
      <c r="X270" s="54"/>
      <c r="Y270" s="53" t="s">
        <v>89</v>
      </c>
      <c r="Z270" s="53" t="s">
        <v>23</v>
      </c>
      <c r="AA270" s="113"/>
    </row>
    <row r="271" spans="6:27" s="52" customFormat="1" ht="22.8" outlineLevel="2">
      <c r="F271" s="20">
        <v>366</v>
      </c>
      <c r="G271" s="21" t="s">
        <v>8</v>
      </c>
      <c r="H271" s="53" t="s">
        <v>354</v>
      </c>
      <c r="I271" s="53"/>
      <c r="J271" s="54" t="s">
        <v>1186</v>
      </c>
      <c r="K271" s="21" t="s">
        <v>19</v>
      </c>
      <c r="L271" s="55">
        <v>53</v>
      </c>
      <c r="M271" s="57">
        <v>0</v>
      </c>
      <c r="N271" s="55">
        <f>L271*(1+M271/100)</f>
        <v>53</v>
      </c>
      <c r="O271" s="24"/>
      <c r="P271" s="25">
        <f>N271*O271</f>
        <v>0</v>
      </c>
      <c r="Q271" s="56">
        <v>0.1</v>
      </c>
      <c r="R271" s="57">
        <f>N271*Q271</f>
        <v>5.3000000000000007</v>
      </c>
      <c r="S271" s="56"/>
      <c r="T271" s="57">
        <f>N271*S271</f>
        <v>0</v>
      </c>
      <c r="U271" s="25">
        <v>21</v>
      </c>
      <c r="V271" s="25">
        <f>P271*(U271/100)</f>
        <v>0</v>
      </c>
      <c r="W271" s="25">
        <f>P271+V271</f>
        <v>0</v>
      </c>
      <c r="X271" s="54"/>
      <c r="Y271" s="53" t="s">
        <v>89</v>
      </c>
      <c r="Z271" s="53" t="s">
        <v>23</v>
      </c>
      <c r="AA271" s="113"/>
    </row>
    <row r="272" spans="6:27" s="52" customFormat="1" ht="11.4" outlineLevel="2">
      <c r="F272" s="20">
        <v>367</v>
      </c>
      <c r="G272" s="21" t="s">
        <v>2</v>
      </c>
      <c r="H272" s="53" t="s">
        <v>255</v>
      </c>
      <c r="I272" s="53"/>
      <c r="J272" s="54" t="s">
        <v>797</v>
      </c>
      <c r="K272" s="21" t="s">
        <v>19</v>
      </c>
      <c r="L272" s="55">
        <v>53</v>
      </c>
      <c r="M272" s="57">
        <v>0</v>
      </c>
      <c r="N272" s="55">
        <f>L272*(1+M272/100)</f>
        <v>53</v>
      </c>
      <c r="O272" s="24"/>
      <c r="P272" s="25">
        <f>N272*O272</f>
        <v>0</v>
      </c>
      <c r="Q272" s="56">
        <v>0.13500000000000001</v>
      </c>
      <c r="R272" s="57">
        <f>N272*Q272</f>
        <v>7.1550000000000002</v>
      </c>
      <c r="S272" s="56"/>
      <c r="T272" s="57">
        <f>N272*S272</f>
        <v>0</v>
      </c>
      <c r="U272" s="25">
        <v>21</v>
      </c>
      <c r="V272" s="25">
        <f>P272*(U272/100)</f>
        <v>0</v>
      </c>
      <c r="W272" s="25">
        <f>P272+V272</f>
        <v>0</v>
      </c>
      <c r="X272" s="54"/>
      <c r="Y272" s="53" t="s">
        <v>89</v>
      </c>
      <c r="Z272" s="53" t="s">
        <v>23</v>
      </c>
      <c r="AA272" s="113"/>
    </row>
    <row r="273" spans="6:27" s="87" customFormat="1" ht="12.75" customHeight="1" outlineLevel="2">
      <c r="F273" s="88"/>
      <c r="G273" s="89"/>
      <c r="H273" s="89"/>
      <c r="I273" s="89"/>
      <c r="J273" s="90"/>
      <c r="K273" s="89"/>
      <c r="L273" s="91"/>
      <c r="M273" s="92"/>
      <c r="N273" s="91"/>
      <c r="O273" s="92"/>
      <c r="P273" s="93"/>
      <c r="Q273" s="94"/>
      <c r="R273" s="92"/>
      <c r="S273" s="92"/>
      <c r="T273" s="92"/>
      <c r="U273" s="95" t="s">
        <v>3</v>
      </c>
      <c r="V273" s="92"/>
      <c r="W273" s="92"/>
      <c r="X273" s="92"/>
      <c r="Y273" s="89"/>
      <c r="Z273" s="89"/>
    </row>
    <row r="274" spans="6:27" s="43" customFormat="1" ht="16.5" customHeight="1" outlineLevel="1">
      <c r="F274" s="44"/>
      <c r="G274" s="6"/>
      <c r="H274" s="45"/>
      <c r="I274" s="45"/>
      <c r="J274" s="45" t="s">
        <v>638</v>
      </c>
      <c r="K274" s="6"/>
      <c r="L274" s="46"/>
      <c r="M274" s="47"/>
      <c r="N274" s="46"/>
      <c r="O274" s="47"/>
      <c r="P274" s="48">
        <f>SUBTOTAL(9,P275:P278)</f>
        <v>0</v>
      </c>
      <c r="Q274" s="49"/>
      <c r="R274" s="50">
        <f>SUBTOTAL(9,R275:R278)</f>
        <v>1.1945000000000001</v>
      </c>
      <c r="S274" s="47"/>
      <c r="T274" s="50">
        <f>SUBTOTAL(9,T275:T278)</f>
        <v>0</v>
      </c>
      <c r="U274" s="86" t="s">
        <v>3</v>
      </c>
      <c r="V274" s="48">
        <f>SUBTOTAL(9,V275:V278)</f>
        <v>0</v>
      </c>
      <c r="W274" s="48">
        <f>SUBTOTAL(9,W275:W278)</f>
        <v>0</v>
      </c>
      <c r="X274" s="51"/>
      <c r="Y274" s="29"/>
      <c r="Z274" s="29"/>
    </row>
    <row r="275" spans="6:27" s="52" customFormat="1" ht="11.4" outlineLevel="2">
      <c r="F275" s="20">
        <v>342</v>
      </c>
      <c r="G275" s="21" t="s">
        <v>8</v>
      </c>
      <c r="H275" s="53" t="s">
        <v>379</v>
      </c>
      <c r="I275" s="53"/>
      <c r="J275" s="54" t="s">
        <v>928</v>
      </c>
      <c r="K275" s="21" t="s">
        <v>5</v>
      </c>
      <c r="L275" s="55">
        <v>0.04</v>
      </c>
      <c r="M275" s="57">
        <v>0</v>
      </c>
      <c r="N275" s="55">
        <f>L275*(1+M275/100)</f>
        <v>0.04</v>
      </c>
      <c r="O275" s="24"/>
      <c r="P275" s="25">
        <f>N275*O275</f>
        <v>0</v>
      </c>
      <c r="Q275" s="56">
        <v>1.05</v>
      </c>
      <c r="R275" s="57">
        <f>N275*Q275</f>
        <v>4.2000000000000003E-2</v>
      </c>
      <c r="S275" s="56"/>
      <c r="T275" s="57">
        <f>N275*S275</f>
        <v>0</v>
      </c>
      <c r="U275" s="25">
        <v>21</v>
      </c>
      <c r="V275" s="25">
        <f>P275*(U275/100)</f>
        <v>0</v>
      </c>
      <c r="W275" s="25">
        <f>P275+V275</f>
        <v>0</v>
      </c>
      <c r="X275" s="54"/>
      <c r="Y275" s="53" t="s">
        <v>89</v>
      </c>
      <c r="Z275" s="53" t="s">
        <v>24</v>
      </c>
      <c r="AA275" s="113"/>
    </row>
    <row r="276" spans="6:27" s="52" customFormat="1" ht="11.4" outlineLevel="2">
      <c r="F276" s="20">
        <v>370</v>
      </c>
      <c r="G276" s="21" t="s">
        <v>8</v>
      </c>
      <c r="H276" s="53" t="s">
        <v>376</v>
      </c>
      <c r="I276" s="53"/>
      <c r="J276" s="54" t="s">
        <v>856</v>
      </c>
      <c r="K276" s="21" t="s">
        <v>20</v>
      </c>
      <c r="L276" s="55">
        <v>0.45</v>
      </c>
      <c r="M276" s="57">
        <v>0</v>
      </c>
      <c r="N276" s="55">
        <f>L276*(1+M276/100)</f>
        <v>0.45</v>
      </c>
      <c r="O276" s="24"/>
      <c r="P276" s="25">
        <f>N276*O276</f>
        <v>0</v>
      </c>
      <c r="Q276" s="56">
        <v>2.4500000000000002</v>
      </c>
      <c r="R276" s="57">
        <f>N276*Q276</f>
        <v>1.1025</v>
      </c>
      <c r="S276" s="56"/>
      <c r="T276" s="57">
        <f>N276*S276</f>
        <v>0</v>
      </c>
      <c r="U276" s="25">
        <v>21</v>
      </c>
      <c r="V276" s="25">
        <f>P276*(U276/100)</f>
        <v>0</v>
      </c>
      <c r="W276" s="25">
        <f>P276+V276</f>
        <v>0</v>
      </c>
      <c r="X276" s="54"/>
      <c r="Y276" s="53" t="s">
        <v>89</v>
      </c>
      <c r="Z276" s="53" t="s">
        <v>24</v>
      </c>
      <c r="AA276" s="113"/>
    </row>
    <row r="277" spans="6:27" s="52" customFormat="1" ht="22.8" outlineLevel="2">
      <c r="F277" s="20">
        <v>371</v>
      </c>
      <c r="G277" s="21" t="s">
        <v>8</v>
      </c>
      <c r="H277" s="53" t="s">
        <v>342</v>
      </c>
      <c r="I277" s="53"/>
      <c r="J277" s="54" t="s">
        <v>1052</v>
      </c>
      <c r="K277" s="21" t="s">
        <v>19</v>
      </c>
      <c r="L277" s="55">
        <v>2.5</v>
      </c>
      <c r="M277" s="57">
        <v>0</v>
      </c>
      <c r="N277" s="55">
        <f>L277*(1+M277/100)</f>
        <v>2.5</v>
      </c>
      <c r="O277" s="24"/>
      <c r="P277" s="25">
        <f>N277*O277</f>
        <v>0</v>
      </c>
      <c r="Q277" s="56">
        <v>0.02</v>
      </c>
      <c r="R277" s="57">
        <f>N277*Q277</f>
        <v>0.05</v>
      </c>
      <c r="S277" s="56"/>
      <c r="T277" s="57">
        <f>N277*S277</f>
        <v>0</v>
      </c>
      <c r="U277" s="25">
        <v>21</v>
      </c>
      <c r="V277" s="25">
        <f>P277*(U277/100)</f>
        <v>0</v>
      </c>
      <c r="W277" s="25">
        <f>P277+V277</f>
        <v>0</v>
      </c>
      <c r="X277" s="54"/>
      <c r="Y277" s="53" t="s">
        <v>89</v>
      </c>
      <c r="Z277" s="53" t="s">
        <v>24</v>
      </c>
      <c r="AA277" s="113"/>
    </row>
    <row r="278" spans="6:27" s="87" customFormat="1" ht="12.75" customHeight="1" outlineLevel="2">
      <c r="F278" s="88"/>
      <c r="G278" s="89"/>
      <c r="H278" s="89"/>
      <c r="I278" s="89"/>
      <c r="J278" s="90"/>
      <c r="K278" s="89"/>
      <c r="L278" s="91"/>
      <c r="M278" s="92"/>
      <c r="N278" s="91"/>
      <c r="O278" s="92"/>
      <c r="P278" s="93"/>
      <c r="Q278" s="94"/>
      <c r="R278" s="92"/>
      <c r="S278" s="92"/>
      <c r="T278" s="92"/>
      <c r="U278" s="95" t="s">
        <v>3</v>
      </c>
      <c r="V278" s="92"/>
      <c r="W278" s="92"/>
      <c r="X278" s="92"/>
      <c r="Y278" s="89"/>
      <c r="Z278" s="89"/>
    </row>
    <row r="279" spans="6:27" s="43" customFormat="1" ht="16.5" customHeight="1" outlineLevel="1">
      <c r="F279" s="44"/>
      <c r="G279" s="6"/>
      <c r="H279" s="45"/>
      <c r="I279" s="45"/>
      <c r="J279" s="45" t="s">
        <v>677</v>
      </c>
      <c r="K279" s="6"/>
      <c r="L279" s="46"/>
      <c r="M279" s="47"/>
      <c r="N279" s="46"/>
      <c r="O279" s="47"/>
      <c r="P279" s="48">
        <f>SUBTOTAL(9,P280:P281)</f>
        <v>0</v>
      </c>
      <c r="Q279" s="49"/>
      <c r="R279" s="50">
        <f>SUBTOTAL(9,R280:R281)</f>
        <v>0</v>
      </c>
      <c r="S279" s="47"/>
      <c r="T279" s="50">
        <f>SUBTOTAL(9,T280:T281)</f>
        <v>10.1219</v>
      </c>
      <c r="U279" s="86" t="s">
        <v>3</v>
      </c>
      <c r="V279" s="48">
        <f>SUBTOTAL(9,V280:V281)</f>
        <v>0</v>
      </c>
      <c r="W279" s="48">
        <f>SUBTOTAL(9,W280:W281)</f>
        <v>0</v>
      </c>
      <c r="X279" s="51"/>
      <c r="Y279" s="29"/>
      <c r="Z279" s="29"/>
    </row>
    <row r="280" spans="6:27" s="52" customFormat="1" ht="11.4" outlineLevel="2">
      <c r="F280" s="20">
        <v>369</v>
      </c>
      <c r="G280" s="21" t="s">
        <v>8</v>
      </c>
      <c r="H280" s="53" t="s">
        <v>540</v>
      </c>
      <c r="I280" s="53"/>
      <c r="J280" s="54" t="s">
        <v>912</v>
      </c>
      <c r="K280" s="21" t="s">
        <v>20</v>
      </c>
      <c r="L280" s="55">
        <v>6.35</v>
      </c>
      <c r="M280" s="57">
        <v>0</v>
      </c>
      <c r="N280" s="55">
        <f>L280*(1+M280/100)</f>
        <v>6.35</v>
      </c>
      <c r="O280" s="24"/>
      <c r="P280" s="25">
        <f>N280*O280</f>
        <v>0</v>
      </c>
      <c r="Q280" s="56"/>
      <c r="R280" s="57">
        <f>N280*Q280</f>
        <v>0</v>
      </c>
      <c r="S280" s="56">
        <v>1.5940000000000001</v>
      </c>
      <c r="T280" s="57">
        <f>N280*S280</f>
        <v>10.1219</v>
      </c>
      <c r="U280" s="25">
        <v>21</v>
      </c>
      <c r="V280" s="25">
        <f>P280*(U280/100)</f>
        <v>0</v>
      </c>
      <c r="W280" s="25">
        <f>P280+V280</f>
        <v>0</v>
      </c>
      <c r="X280" s="54"/>
      <c r="Y280" s="53" t="s">
        <v>89</v>
      </c>
      <c r="Z280" s="53" t="s">
        <v>25</v>
      </c>
      <c r="AA280" s="113"/>
    </row>
    <row r="281" spans="6:27" s="87" customFormat="1" ht="12.75" customHeight="1" outlineLevel="2">
      <c r="F281" s="88"/>
      <c r="G281" s="89"/>
      <c r="H281" s="89"/>
      <c r="I281" s="89"/>
      <c r="J281" s="90"/>
      <c r="K281" s="89"/>
      <c r="L281" s="91"/>
      <c r="M281" s="92"/>
      <c r="N281" s="91"/>
      <c r="O281" s="92"/>
      <c r="P281" s="93"/>
      <c r="Q281" s="94"/>
      <c r="R281" s="92"/>
      <c r="S281" s="92"/>
      <c r="T281" s="92"/>
      <c r="U281" s="95" t="s">
        <v>3</v>
      </c>
      <c r="V281" s="92"/>
      <c r="W281" s="92"/>
      <c r="X281" s="92"/>
      <c r="Y281" s="89"/>
      <c r="Z281" s="89"/>
    </row>
    <row r="282" spans="6:27" s="43" customFormat="1" ht="16.5" customHeight="1" outlineLevel="1">
      <c r="F282" s="44"/>
      <c r="G282" s="6"/>
      <c r="H282" s="45"/>
      <c r="I282" s="45"/>
      <c r="J282" s="45" t="s">
        <v>694</v>
      </c>
      <c r="K282" s="6"/>
      <c r="L282" s="46"/>
      <c r="M282" s="47"/>
      <c r="N282" s="46"/>
      <c r="O282" s="47"/>
      <c r="P282" s="48">
        <f>SUBTOTAL(9,P283:P284)</f>
        <v>0</v>
      </c>
      <c r="Q282" s="49"/>
      <c r="R282" s="50">
        <f>SUBTOTAL(9,R283:R284)</f>
        <v>0</v>
      </c>
      <c r="S282" s="47"/>
      <c r="T282" s="50">
        <f>SUBTOTAL(9,T283:T284)</f>
        <v>0</v>
      </c>
      <c r="U282" s="86" t="s">
        <v>3</v>
      </c>
      <c r="V282" s="48">
        <f>SUBTOTAL(9,V283:V284)</f>
        <v>0</v>
      </c>
      <c r="W282" s="48">
        <f>SUBTOTAL(9,W283:W284)</f>
        <v>0</v>
      </c>
      <c r="X282" s="51"/>
      <c r="Y282" s="29"/>
      <c r="Z282" s="29"/>
    </row>
    <row r="283" spans="6:27" s="52" customFormat="1" ht="11.4" outlineLevel="2">
      <c r="F283" s="20">
        <v>368</v>
      </c>
      <c r="G283" s="21" t="s">
        <v>8</v>
      </c>
      <c r="H283" s="53" t="s">
        <v>574</v>
      </c>
      <c r="I283" s="53"/>
      <c r="J283" s="54" t="s">
        <v>786</v>
      </c>
      <c r="K283" s="21" t="s">
        <v>5</v>
      </c>
      <c r="L283" s="55">
        <v>93.353500000000011</v>
      </c>
      <c r="M283" s="57">
        <v>0</v>
      </c>
      <c r="N283" s="55">
        <f>L283*(1+M283/100)</f>
        <v>93.353500000000011</v>
      </c>
      <c r="O283" s="24"/>
      <c r="P283" s="25">
        <f>N283*O283</f>
        <v>0</v>
      </c>
      <c r="Q283" s="56"/>
      <c r="R283" s="57">
        <f>N283*Q283</f>
        <v>0</v>
      </c>
      <c r="S283" s="56"/>
      <c r="T283" s="57">
        <f>N283*S283</f>
        <v>0</v>
      </c>
      <c r="U283" s="25">
        <v>21</v>
      </c>
      <c r="V283" s="25">
        <f>P283*(U283/100)</f>
        <v>0</v>
      </c>
      <c r="W283" s="25">
        <f>P283+V283</f>
        <v>0</v>
      </c>
      <c r="X283" s="54"/>
      <c r="Y283" s="53" t="s">
        <v>89</v>
      </c>
      <c r="Z283" s="53" t="s">
        <v>30</v>
      </c>
      <c r="AA283" s="113"/>
    </row>
    <row r="284" spans="6:27" s="87" customFormat="1" ht="12.75" customHeight="1" outlineLevel="2">
      <c r="F284" s="88"/>
      <c r="G284" s="89"/>
      <c r="H284" s="89"/>
      <c r="I284" s="89"/>
      <c r="J284" s="90"/>
      <c r="K284" s="89"/>
      <c r="L284" s="91"/>
      <c r="M284" s="92"/>
      <c r="N284" s="91"/>
      <c r="O284" s="92"/>
      <c r="P284" s="93"/>
      <c r="Q284" s="94"/>
      <c r="R284" s="92"/>
      <c r="S284" s="92"/>
      <c r="T284" s="92"/>
      <c r="U284" s="95" t="s">
        <v>3</v>
      </c>
      <c r="V284" s="92"/>
      <c r="W284" s="92"/>
      <c r="X284" s="92"/>
      <c r="Y284" s="89"/>
      <c r="Z284" s="89"/>
    </row>
    <row r="285" spans="6:27" s="43" customFormat="1" ht="16.5" customHeight="1" outlineLevel="1">
      <c r="F285" s="44"/>
      <c r="G285" s="6"/>
      <c r="H285" s="45"/>
      <c r="I285" s="45"/>
      <c r="J285" s="45" t="s">
        <v>710</v>
      </c>
      <c r="K285" s="6"/>
      <c r="L285" s="46"/>
      <c r="M285" s="47"/>
      <c r="N285" s="46"/>
      <c r="O285" s="47"/>
      <c r="P285" s="48">
        <f>SUBTOTAL(9,P286:P289)</f>
        <v>0</v>
      </c>
      <c r="Q285" s="49"/>
      <c r="R285" s="50">
        <f>SUBTOTAL(9,R286:R289)</f>
        <v>0.12256199999999999</v>
      </c>
      <c r="S285" s="47"/>
      <c r="T285" s="50">
        <f>SUBTOTAL(9,T286:T289)</f>
        <v>0</v>
      </c>
      <c r="U285" s="86" t="s">
        <v>3</v>
      </c>
      <c r="V285" s="48">
        <f>SUBTOTAL(9,V286:V289)</f>
        <v>0</v>
      </c>
      <c r="W285" s="48">
        <f>SUBTOTAL(9,W286:W289)</f>
        <v>0</v>
      </c>
      <c r="X285" s="51"/>
      <c r="Y285" s="29"/>
      <c r="Z285" s="29"/>
    </row>
    <row r="286" spans="6:27" s="52" customFormat="1" ht="22.8" outlineLevel="2">
      <c r="F286" s="20">
        <v>346</v>
      </c>
      <c r="G286" s="21" t="s">
        <v>8</v>
      </c>
      <c r="H286" s="53" t="s">
        <v>390</v>
      </c>
      <c r="I286" s="53"/>
      <c r="J286" s="54" t="s">
        <v>1150</v>
      </c>
      <c r="K286" s="21" t="s">
        <v>19</v>
      </c>
      <c r="L286" s="55">
        <v>371.4</v>
      </c>
      <c r="M286" s="57">
        <v>0</v>
      </c>
      <c r="N286" s="55">
        <f>L286*(1+M286/100)</f>
        <v>371.4</v>
      </c>
      <c r="O286" s="24"/>
      <c r="P286" s="25">
        <f>N286*O286</f>
        <v>0</v>
      </c>
      <c r="Q286" s="56"/>
      <c r="R286" s="57">
        <f>N286*Q286</f>
        <v>0</v>
      </c>
      <c r="S286" s="56"/>
      <c r="T286" s="57">
        <f>N286*S286</f>
        <v>0</v>
      </c>
      <c r="U286" s="25">
        <v>21</v>
      </c>
      <c r="V286" s="25">
        <f>P286*(U286/100)</f>
        <v>0</v>
      </c>
      <c r="W286" s="25">
        <f>P286+V286</f>
        <v>0</v>
      </c>
      <c r="X286" s="54"/>
      <c r="Y286" s="53" t="s">
        <v>89</v>
      </c>
      <c r="Z286" s="53" t="s">
        <v>31</v>
      </c>
      <c r="AA286" s="113"/>
    </row>
    <row r="287" spans="6:27" s="52" customFormat="1" ht="11.4" outlineLevel="2">
      <c r="F287" s="20">
        <v>347</v>
      </c>
      <c r="G287" s="21" t="s">
        <v>2</v>
      </c>
      <c r="H287" s="53" t="s">
        <v>260</v>
      </c>
      <c r="I287" s="53"/>
      <c r="J287" s="54" t="s">
        <v>840</v>
      </c>
      <c r="K287" s="21" t="s">
        <v>19</v>
      </c>
      <c r="L287" s="55">
        <v>371.4</v>
      </c>
      <c r="M287" s="57">
        <v>10</v>
      </c>
      <c r="N287" s="55">
        <f>L287*(1+M287/100)</f>
        <v>408.54</v>
      </c>
      <c r="O287" s="24"/>
      <c r="P287" s="25">
        <f>N287*O287</f>
        <v>0</v>
      </c>
      <c r="Q287" s="56">
        <v>2.9999999999999997E-4</v>
      </c>
      <c r="R287" s="57">
        <f>N287*Q287</f>
        <v>0.12256199999999999</v>
      </c>
      <c r="S287" s="56"/>
      <c r="T287" s="57">
        <f>N287*S287</f>
        <v>0</v>
      </c>
      <c r="U287" s="25">
        <v>21</v>
      </c>
      <c r="V287" s="25">
        <f>P287*(U287/100)</f>
        <v>0</v>
      </c>
      <c r="W287" s="25">
        <f>P287+V287</f>
        <v>0</v>
      </c>
      <c r="X287" s="54"/>
      <c r="Y287" s="53" t="s">
        <v>89</v>
      </c>
      <c r="Z287" s="53" t="s">
        <v>31</v>
      </c>
      <c r="AA287" s="113"/>
    </row>
    <row r="288" spans="6:27" s="52" customFormat="1" ht="22.8" outlineLevel="2">
      <c r="F288" s="20">
        <v>372</v>
      </c>
      <c r="G288" s="21" t="s">
        <v>8</v>
      </c>
      <c r="H288" s="53" t="s">
        <v>576</v>
      </c>
      <c r="I288" s="53"/>
      <c r="J288" s="54" t="s">
        <v>1105</v>
      </c>
      <c r="K288" s="21" t="s">
        <v>0</v>
      </c>
      <c r="L288" s="55">
        <v>3.21</v>
      </c>
      <c r="M288" s="57">
        <v>0</v>
      </c>
      <c r="N288" s="55">
        <f>L288*(1+M288/100)</f>
        <v>3.21</v>
      </c>
      <c r="O288" s="24"/>
      <c r="P288" s="25">
        <f>N288*O288</f>
        <v>0</v>
      </c>
      <c r="Q288" s="56"/>
      <c r="R288" s="57">
        <f>N288*Q288</f>
        <v>0</v>
      </c>
      <c r="S288" s="56"/>
      <c r="T288" s="57">
        <f>N288*S288</f>
        <v>0</v>
      </c>
      <c r="U288" s="25">
        <v>21</v>
      </c>
      <c r="V288" s="25">
        <f>P288*(U288/100)</f>
        <v>0</v>
      </c>
      <c r="W288" s="25">
        <f>P288+V288</f>
        <v>0</v>
      </c>
      <c r="X288" s="54"/>
      <c r="Y288" s="53" t="s">
        <v>89</v>
      </c>
      <c r="Z288" s="53" t="s">
        <v>31</v>
      </c>
      <c r="AA288" s="113"/>
    </row>
    <row r="289" spans="6:27" s="87" customFormat="1" ht="12.75" customHeight="1" outlineLevel="2">
      <c r="F289" s="88"/>
      <c r="G289" s="89"/>
      <c r="H289" s="89"/>
      <c r="I289" s="89"/>
      <c r="J289" s="90"/>
      <c r="K289" s="89"/>
      <c r="L289" s="91"/>
      <c r="M289" s="92"/>
      <c r="N289" s="91"/>
      <c r="O289" s="92"/>
      <c r="P289" s="93"/>
      <c r="Q289" s="94"/>
      <c r="R289" s="92"/>
      <c r="S289" s="92"/>
      <c r="T289" s="92"/>
      <c r="U289" s="95" t="s">
        <v>3</v>
      </c>
      <c r="V289" s="92"/>
      <c r="W289" s="92"/>
      <c r="X289" s="92"/>
      <c r="Y289" s="89"/>
      <c r="Z289" s="89"/>
    </row>
    <row r="290" spans="6:27" s="43" customFormat="1" ht="16.5" customHeight="1" outlineLevel="1">
      <c r="F290" s="44"/>
      <c r="G290" s="6"/>
      <c r="H290" s="45"/>
      <c r="I290" s="45"/>
      <c r="J290" s="45" t="s">
        <v>651</v>
      </c>
      <c r="K290" s="6"/>
      <c r="L290" s="46"/>
      <c r="M290" s="47"/>
      <c r="N290" s="46"/>
      <c r="O290" s="47"/>
      <c r="P290" s="48">
        <f>SUBTOTAL(9,P291:P298)</f>
        <v>0</v>
      </c>
      <c r="Q290" s="49"/>
      <c r="R290" s="50">
        <f>SUBTOTAL(9,R291:R298)</f>
        <v>0.09</v>
      </c>
      <c r="S290" s="47"/>
      <c r="T290" s="50">
        <f>SUBTOTAL(9,T291:T298)</f>
        <v>0</v>
      </c>
      <c r="U290" s="86" t="s">
        <v>3</v>
      </c>
      <c r="V290" s="48">
        <f>SUBTOTAL(9,V291:V298)</f>
        <v>0</v>
      </c>
      <c r="W290" s="48">
        <f>SUBTOTAL(9,W291:W298)</f>
        <v>0</v>
      </c>
      <c r="X290" s="51"/>
      <c r="Y290" s="29"/>
      <c r="Z290" s="29"/>
    </row>
    <row r="291" spans="6:27" s="52" customFormat="1" ht="22.8" outlineLevel="2">
      <c r="F291" s="20">
        <v>348</v>
      </c>
      <c r="G291" s="21" t="s">
        <v>8</v>
      </c>
      <c r="H291" s="53" t="s">
        <v>391</v>
      </c>
      <c r="I291" s="53"/>
      <c r="J291" s="54" t="s">
        <v>1131</v>
      </c>
      <c r="K291" s="21" t="s">
        <v>19</v>
      </c>
      <c r="L291" s="55">
        <v>371.4</v>
      </c>
      <c r="M291" s="57">
        <v>0</v>
      </c>
      <c r="N291" s="55">
        <f t="shared" ref="N291:N297" si="78">L291*(1+M291/100)</f>
        <v>371.4</v>
      </c>
      <c r="O291" s="24"/>
      <c r="P291" s="25">
        <f t="shared" ref="P291:P297" si="79">N291*O291</f>
        <v>0</v>
      </c>
      <c r="Q291" s="56"/>
      <c r="R291" s="57">
        <f t="shared" ref="R291:R297" si="80">N291*Q291</f>
        <v>0</v>
      </c>
      <c r="S291" s="56"/>
      <c r="T291" s="57">
        <f t="shared" ref="T291:T297" si="81">N291*S291</f>
        <v>0</v>
      </c>
      <c r="U291" s="25">
        <v>21</v>
      </c>
      <c r="V291" s="25">
        <f t="shared" ref="V291:V297" si="82">P291*(U291/100)</f>
        <v>0</v>
      </c>
      <c r="W291" s="25">
        <f t="shared" ref="W291:W297" si="83">P291+V291</f>
        <v>0</v>
      </c>
      <c r="X291" s="54"/>
      <c r="Y291" s="53" t="s">
        <v>89</v>
      </c>
      <c r="Z291" s="53" t="s">
        <v>32</v>
      </c>
      <c r="AA291" s="113"/>
    </row>
    <row r="292" spans="6:27" s="52" customFormat="1" ht="22.8" outlineLevel="2">
      <c r="F292" s="20">
        <v>349</v>
      </c>
      <c r="G292" s="21" t="s">
        <v>8</v>
      </c>
      <c r="H292" s="53" t="s">
        <v>392</v>
      </c>
      <c r="I292" s="53"/>
      <c r="J292" s="54" t="s">
        <v>1065</v>
      </c>
      <c r="K292" s="21" t="s">
        <v>4</v>
      </c>
      <c r="L292" s="55">
        <v>350</v>
      </c>
      <c r="M292" s="57">
        <v>0</v>
      </c>
      <c r="N292" s="55">
        <f t="shared" si="78"/>
        <v>350</v>
      </c>
      <c r="O292" s="24"/>
      <c r="P292" s="25">
        <f t="shared" si="79"/>
        <v>0</v>
      </c>
      <c r="Q292" s="56"/>
      <c r="R292" s="57">
        <f t="shared" si="80"/>
        <v>0</v>
      </c>
      <c r="S292" s="56"/>
      <c r="T292" s="57">
        <f t="shared" si="81"/>
        <v>0</v>
      </c>
      <c r="U292" s="25">
        <v>21</v>
      </c>
      <c r="V292" s="25">
        <f t="shared" si="82"/>
        <v>0</v>
      </c>
      <c r="W292" s="25">
        <f t="shared" si="83"/>
        <v>0</v>
      </c>
      <c r="X292" s="54"/>
      <c r="Y292" s="53" t="s">
        <v>89</v>
      </c>
      <c r="Z292" s="53" t="s">
        <v>32</v>
      </c>
      <c r="AA292" s="113"/>
    </row>
    <row r="293" spans="6:27" s="52" customFormat="1" ht="22.8" outlineLevel="2">
      <c r="F293" s="20">
        <v>350</v>
      </c>
      <c r="G293" s="21" t="s">
        <v>8</v>
      </c>
      <c r="H293" s="53" t="s">
        <v>394</v>
      </c>
      <c r="I293" s="53"/>
      <c r="J293" s="54" t="s">
        <v>1136</v>
      </c>
      <c r="K293" s="21" t="s">
        <v>77</v>
      </c>
      <c r="L293" s="55">
        <v>12</v>
      </c>
      <c r="M293" s="57">
        <v>0</v>
      </c>
      <c r="N293" s="55">
        <f t="shared" si="78"/>
        <v>12</v>
      </c>
      <c r="O293" s="24"/>
      <c r="P293" s="25">
        <f t="shared" si="79"/>
        <v>0</v>
      </c>
      <c r="Q293" s="56">
        <v>7.4999999999999997E-3</v>
      </c>
      <c r="R293" s="57">
        <f t="shared" si="80"/>
        <v>0.09</v>
      </c>
      <c r="S293" s="56"/>
      <c r="T293" s="57">
        <f t="shared" si="81"/>
        <v>0</v>
      </c>
      <c r="U293" s="25">
        <v>21</v>
      </c>
      <c r="V293" s="25">
        <f t="shared" si="82"/>
        <v>0</v>
      </c>
      <c r="W293" s="25">
        <f t="shared" si="83"/>
        <v>0</v>
      </c>
      <c r="X293" s="54"/>
      <c r="Y293" s="53" t="s">
        <v>89</v>
      </c>
      <c r="Z293" s="53" t="s">
        <v>32</v>
      </c>
      <c r="AA293" s="113"/>
    </row>
    <row r="294" spans="6:27" s="52" customFormat="1" ht="22.8" outlineLevel="2">
      <c r="F294" s="20">
        <v>351</v>
      </c>
      <c r="G294" s="21" t="s">
        <v>8</v>
      </c>
      <c r="H294" s="53" t="s">
        <v>395</v>
      </c>
      <c r="I294" s="53"/>
      <c r="J294" s="54" t="s">
        <v>1142</v>
      </c>
      <c r="K294" s="21" t="s">
        <v>77</v>
      </c>
      <c r="L294" s="55">
        <v>8</v>
      </c>
      <c r="M294" s="57">
        <v>0</v>
      </c>
      <c r="N294" s="55">
        <f t="shared" si="78"/>
        <v>8</v>
      </c>
      <c r="O294" s="24"/>
      <c r="P294" s="25">
        <f t="shared" si="79"/>
        <v>0</v>
      </c>
      <c r="Q294" s="56"/>
      <c r="R294" s="57">
        <f t="shared" si="80"/>
        <v>0</v>
      </c>
      <c r="S294" s="56"/>
      <c r="T294" s="57">
        <f t="shared" si="81"/>
        <v>0</v>
      </c>
      <c r="U294" s="25">
        <v>21</v>
      </c>
      <c r="V294" s="25">
        <f t="shared" si="82"/>
        <v>0</v>
      </c>
      <c r="W294" s="25">
        <f t="shared" si="83"/>
        <v>0</v>
      </c>
      <c r="X294" s="54"/>
      <c r="Y294" s="53" t="s">
        <v>89</v>
      </c>
      <c r="Z294" s="53" t="s">
        <v>32</v>
      </c>
      <c r="AA294" s="113"/>
    </row>
    <row r="295" spans="6:27" s="52" customFormat="1" ht="11.4" outlineLevel="2">
      <c r="F295" s="20">
        <v>355</v>
      </c>
      <c r="G295" s="21" t="s">
        <v>2</v>
      </c>
      <c r="H295" s="53" t="s">
        <v>71</v>
      </c>
      <c r="I295" s="53"/>
      <c r="J295" s="54" t="s">
        <v>850</v>
      </c>
      <c r="K295" s="21" t="s">
        <v>19</v>
      </c>
      <c r="L295" s="55">
        <v>371.4</v>
      </c>
      <c r="M295" s="57">
        <v>10</v>
      </c>
      <c r="N295" s="55">
        <f t="shared" si="78"/>
        <v>408.54</v>
      </c>
      <c r="O295" s="24"/>
      <c r="P295" s="25">
        <f t="shared" si="79"/>
        <v>0</v>
      </c>
      <c r="Q295" s="56"/>
      <c r="R295" s="57">
        <f t="shared" si="80"/>
        <v>0</v>
      </c>
      <c r="S295" s="56"/>
      <c r="T295" s="57">
        <f t="shared" si="81"/>
        <v>0</v>
      </c>
      <c r="U295" s="25">
        <v>21</v>
      </c>
      <c r="V295" s="25">
        <f t="shared" si="82"/>
        <v>0</v>
      </c>
      <c r="W295" s="25">
        <f t="shared" si="83"/>
        <v>0</v>
      </c>
      <c r="X295" s="54"/>
      <c r="Y295" s="53" t="s">
        <v>89</v>
      </c>
      <c r="Z295" s="53" t="s">
        <v>32</v>
      </c>
      <c r="AA295" s="113"/>
    </row>
    <row r="296" spans="6:27" s="52" customFormat="1" ht="11.4" outlineLevel="2">
      <c r="F296" s="20">
        <v>356</v>
      </c>
      <c r="G296" s="21" t="s">
        <v>1</v>
      </c>
      <c r="H296" s="53" t="s">
        <v>72</v>
      </c>
      <c r="I296" s="53"/>
      <c r="J296" s="54" t="s">
        <v>903</v>
      </c>
      <c r="K296" s="21" t="s">
        <v>77</v>
      </c>
      <c r="L296" s="55">
        <v>2</v>
      </c>
      <c r="M296" s="57">
        <v>0</v>
      </c>
      <c r="N296" s="55">
        <f t="shared" si="78"/>
        <v>2</v>
      </c>
      <c r="O296" s="24"/>
      <c r="P296" s="25">
        <f t="shared" si="79"/>
        <v>0</v>
      </c>
      <c r="Q296" s="56"/>
      <c r="R296" s="57">
        <f t="shared" si="80"/>
        <v>0</v>
      </c>
      <c r="S296" s="56"/>
      <c r="T296" s="57">
        <f t="shared" si="81"/>
        <v>0</v>
      </c>
      <c r="U296" s="25">
        <v>21</v>
      </c>
      <c r="V296" s="25">
        <f t="shared" si="82"/>
        <v>0</v>
      </c>
      <c r="W296" s="25">
        <f t="shared" si="83"/>
        <v>0</v>
      </c>
      <c r="X296" s="54"/>
      <c r="Y296" s="53" t="s">
        <v>89</v>
      </c>
      <c r="Z296" s="53" t="s">
        <v>32</v>
      </c>
      <c r="AA296" s="113"/>
    </row>
    <row r="297" spans="6:27" s="52" customFormat="1" ht="11.4" outlineLevel="2">
      <c r="F297" s="20">
        <v>373</v>
      </c>
      <c r="G297" s="21" t="s">
        <v>8</v>
      </c>
      <c r="H297" s="53" t="s">
        <v>577</v>
      </c>
      <c r="I297" s="53"/>
      <c r="J297" s="54" t="s">
        <v>954</v>
      </c>
      <c r="K297" s="21" t="s">
        <v>0</v>
      </c>
      <c r="L297" s="55">
        <v>3.15</v>
      </c>
      <c r="M297" s="57">
        <v>0</v>
      </c>
      <c r="N297" s="55">
        <f t="shared" si="78"/>
        <v>3.15</v>
      </c>
      <c r="O297" s="24"/>
      <c r="P297" s="25">
        <f t="shared" si="79"/>
        <v>0</v>
      </c>
      <c r="Q297" s="56"/>
      <c r="R297" s="57">
        <f t="shared" si="80"/>
        <v>0</v>
      </c>
      <c r="S297" s="56"/>
      <c r="T297" s="57">
        <f t="shared" si="81"/>
        <v>0</v>
      </c>
      <c r="U297" s="25">
        <v>21</v>
      </c>
      <c r="V297" s="25">
        <f t="shared" si="82"/>
        <v>0</v>
      </c>
      <c r="W297" s="25">
        <f t="shared" si="83"/>
        <v>0</v>
      </c>
      <c r="X297" s="54"/>
      <c r="Y297" s="53" t="s">
        <v>89</v>
      </c>
      <c r="Z297" s="53" t="s">
        <v>32</v>
      </c>
      <c r="AA297" s="113"/>
    </row>
    <row r="298" spans="6:27" s="87" customFormat="1" ht="12.75" customHeight="1" outlineLevel="2">
      <c r="F298" s="88"/>
      <c r="G298" s="89"/>
      <c r="H298" s="89"/>
      <c r="I298" s="89"/>
      <c r="J298" s="90"/>
      <c r="K298" s="89"/>
      <c r="L298" s="91"/>
      <c r="M298" s="92"/>
      <c r="N298" s="91"/>
      <c r="O298" s="92"/>
      <c r="P298" s="93"/>
      <c r="Q298" s="94"/>
      <c r="R298" s="92"/>
      <c r="S298" s="92"/>
      <c r="T298" s="92"/>
      <c r="U298" s="95" t="s">
        <v>3</v>
      </c>
      <c r="V298" s="92"/>
      <c r="W298" s="92"/>
      <c r="X298" s="92"/>
      <c r="Y298" s="89"/>
      <c r="Z298" s="89"/>
    </row>
    <row r="299" spans="6:27" s="43" customFormat="1" ht="16.5" customHeight="1" outlineLevel="1">
      <c r="F299" s="44"/>
      <c r="G299" s="6"/>
      <c r="H299" s="45"/>
      <c r="I299" s="45"/>
      <c r="J299" s="45" t="s">
        <v>643</v>
      </c>
      <c r="K299" s="6"/>
      <c r="L299" s="46"/>
      <c r="M299" s="47"/>
      <c r="N299" s="46"/>
      <c r="O299" s="47"/>
      <c r="P299" s="48">
        <f>SUBTOTAL(9,P300:P309)</f>
        <v>0</v>
      </c>
      <c r="Q299" s="49"/>
      <c r="R299" s="50">
        <f>SUBTOTAL(9,R300:R309)</f>
        <v>2.1165375000000006</v>
      </c>
      <c r="S299" s="47"/>
      <c r="T299" s="50">
        <f>SUBTOTAL(9,T300:T309)</f>
        <v>0</v>
      </c>
      <c r="U299" s="86" t="s">
        <v>3</v>
      </c>
      <c r="V299" s="48">
        <f>SUBTOTAL(9,V300:V309)</f>
        <v>0</v>
      </c>
      <c r="W299" s="48">
        <f>SUBTOTAL(9,W300:W309)</f>
        <v>0</v>
      </c>
      <c r="X299" s="51"/>
      <c r="Y299" s="29"/>
      <c r="Z299" s="29"/>
    </row>
    <row r="300" spans="6:27" s="52" customFormat="1" ht="22.8" outlineLevel="2">
      <c r="F300" s="20">
        <v>60</v>
      </c>
      <c r="G300" s="21" t="s">
        <v>8</v>
      </c>
      <c r="H300" s="53" t="s">
        <v>399</v>
      </c>
      <c r="I300" s="53"/>
      <c r="J300" s="54" t="s">
        <v>1189</v>
      </c>
      <c r="K300" s="21" t="s">
        <v>19</v>
      </c>
      <c r="L300" s="55">
        <v>39.299999999999997</v>
      </c>
      <c r="M300" s="57">
        <v>0</v>
      </c>
      <c r="N300" s="55">
        <f t="shared" ref="N300:N308" si="84">L300*(1+M300/100)</f>
        <v>39.299999999999997</v>
      </c>
      <c r="O300" s="24"/>
      <c r="P300" s="25">
        <f t="shared" ref="P300:P308" si="85">N300*O300</f>
        <v>0</v>
      </c>
      <c r="Q300" s="56">
        <v>6.0000000000000001E-3</v>
      </c>
      <c r="R300" s="57">
        <f t="shared" ref="R300:R308" si="86">N300*Q300</f>
        <v>0.23579999999999998</v>
      </c>
      <c r="S300" s="56"/>
      <c r="T300" s="57">
        <f t="shared" ref="T300:T308" si="87">N300*S300</f>
        <v>0</v>
      </c>
      <c r="U300" s="25">
        <v>21</v>
      </c>
      <c r="V300" s="25">
        <f t="shared" ref="V300:V308" si="88">P300*(U300/100)</f>
        <v>0</v>
      </c>
      <c r="W300" s="25">
        <f t="shared" ref="W300:W308" si="89">P300+V300</f>
        <v>0</v>
      </c>
      <c r="X300" s="54"/>
      <c r="Y300" s="53" t="s">
        <v>89</v>
      </c>
      <c r="Z300" s="53" t="s">
        <v>33</v>
      </c>
      <c r="AA300" s="113"/>
    </row>
    <row r="301" spans="6:27" s="52" customFormat="1" ht="22.8" outlineLevel="2">
      <c r="F301" s="20">
        <v>61</v>
      </c>
      <c r="G301" s="21" t="s">
        <v>2</v>
      </c>
      <c r="H301" s="53" t="s">
        <v>596</v>
      </c>
      <c r="I301" s="53"/>
      <c r="J301" s="54" t="s">
        <v>1154</v>
      </c>
      <c r="K301" s="21" t="s">
        <v>19</v>
      </c>
      <c r="L301" s="55">
        <v>39.299999999999997</v>
      </c>
      <c r="M301" s="57">
        <v>10</v>
      </c>
      <c r="N301" s="55">
        <f t="shared" si="84"/>
        <v>43.23</v>
      </c>
      <c r="O301" s="24"/>
      <c r="P301" s="25">
        <f t="shared" si="85"/>
        <v>0</v>
      </c>
      <c r="Q301" s="56">
        <v>1.25E-3</v>
      </c>
      <c r="R301" s="57">
        <f t="shared" si="86"/>
        <v>5.4037499999999995E-2</v>
      </c>
      <c r="S301" s="56"/>
      <c r="T301" s="57">
        <f t="shared" si="87"/>
        <v>0</v>
      </c>
      <c r="U301" s="25">
        <v>21</v>
      </c>
      <c r="V301" s="25">
        <f t="shared" si="88"/>
        <v>0</v>
      </c>
      <c r="W301" s="25">
        <f t="shared" si="89"/>
        <v>0</v>
      </c>
      <c r="X301" s="54"/>
      <c r="Y301" s="53" t="s">
        <v>89</v>
      </c>
      <c r="Z301" s="53" t="s">
        <v>33</v>
      </c>
      <c r="AA301" s="113"/>
    </row>
    <row r="302" spans="6:27" s="52" customFormat="1" ht="11.4" outlineLevel="2">
      <c r="F302" s="20">
        <v>352</v>
      </c>
      <c r="G302" s="21" t="s">
        <v>2</v>
      </c>
      <c r="H302" s="53" t="s">
        <v>239</v>
      </c>
      <c r="I302" s="53"/>
      <c r="J302" s="54" t="s">
        <v>947</v>
      </c>
      <c r="K302" s="21" t="s">
        <v>19</v>
      </c>
      <c r="L302" s="55">
        <v>662.2</v>
      </c>
      <c r="M302" s="57">
        <v>5</v>
      </c>
      <c r="N302" s="55">
        <f t="shared" si="84"/>
        <v>695.31000000000006</v>
      </c>
      <c r="O302" s="24"/>
      <c r="P302" s="25">
        <f t="shared" si="85"/>
        <v>0</v>
      </c>
      <c r="Q302" s="56">
        <v>2.5000000000000001E-3</v>
      </c>
      <c r="R302" s="57">
        <f t="shared" si="86"/>
        <v>1.7382750000000002</v>
      </c>
      <c r="S302" s="56"/>
      <c r="T302" s="57">
        <f t="shared" si="87"/>
        <v>0</v>
      </c>
      <c r="U302" s="25">
        <v>21</v>
      </c>
      <c r="V302" s="25">
        <f t="shared" si="88"/>
        <v>0</v>
      </c>
      <c r="W302" s="25">
        <f t="shared" si="89"/>
        <v>0</v>
      </c>
      <c r="X302" s="54"/>
      <c r="Y302" s="53" t="s">
        <v>89</v>
      </c>
      <c r="Z302" s="53" t="s">
        <v>33</v>
      </c>
      <c r="AA302" s="113"/>
    </row>
    <row r="303" spans="6:27" s="52" customFormat="1" ht="22.8" outlineLevel="2">
      <c r="F303" s="20">
        <v>353</v>
      </c>
      <c r="G303" s="21" t="s">
        <v>8</v>
      </c>
      <c r="H303" s="53" t="s">
        <v>397</v>
      </c>
      <c r="I303" s="53"/>
      <c r="J303" s="54" t="s">
        <v>1102</v>
      </c>
      <c r="K303" s="21" t="s">
        <v>19</v>
      </c>
      <c r="L303" s="55">
        <v>332.1</v>
      </c>
      <c r="M303" s="57">
        <v>0</v>
      </c>
      <c r="N303" s="55">
        <f t="shared" si="84"/>
        <v>332.1</v>
      </c>
      <c r="O303" s="24"/>
      <c r="P303" s="25">
        <f t="shared" si="85"/>
        <v>0</v>
      </c>
      <c r="Q303" s="56"/>
      <c r="R303" s="57">
        <f t="shared" si="86"/>
        <v>0</v>
      </c>
      <c r="S303" s="56"/>
      <c r="T303" s="57">
        <f t="shared" si="87"/>
        <v>0</v>
      </c>
      <c r="U303" s="25">
        <v>21</v>
      </c>
      <c r="V303" s="25">
        <f t="shared" si="88"/>
        <v>0</v>
      </c>
      <c r="W303" s="25">
        <f t="shared" si="89"/>
        <v>0</v>
      </c>
      <c r="X303" s="54"/>
      <c r="Y303" s="53" t="s">
        <v>89</v>
      </c>
      <c r="Z303" s="53" t="s">
        <v>33</v>
      </c>
      <c r="AA303" s="113"/>
    </row>
    <row r="304" spans="6:27" s="52" customFormat="1" ht="22.8" outlineLevel="2">
      <c r="F304" s="20">
        <v>354</v>
      </c>
      <c r="G304" s="21" t="s">
        <v>8</v>
      </c>
      <c r="H304" s="53" t="s">
        <v>401</v>
      </c>
      <c r="I304" s="53"/>
      <c r="J304" s="54" t="s">
        <v>1108</v>
      </c>
      <c r="K304" s="21" t="s">
        <v>19</v>
      </c>
      <c r="L304" s="55">
        <v>332.1</v>
      </c>
      <c r="M304" s="57">
        <v>0</v>
      </c>
      <c r="N304" s="55">
        <f t="shared" si="84"/>
        <v>332.1</v>
      </c>
      <c r="O304" s="24"/>
      <c r="P304" s="25">
        <f t="shared" si="85"/>
        <v>0</v>
      </c>
      <c r="Q304" s="56"/>
      <c r="R304" s="57">
        <f t="shared" si="86"/>
        <v>0</v>
      </c>
      <c r="S304" s="56"/>
      <c r="T304" s="57">
        <f t="shared" si="87"/>
        <v>0</v>
      </c>
      <c r="U304" s="25">
        <v>21</v>
      </c>
      <c r="V304" s="25">
        <f t="shared" si="88"/>
        <v>0</v>
      </c>
      <c r="W304" s="25">
        <f t="shared" si="89"/>
        <v>0</v>
      </c>
      <c r="X304" s="54"/>
      <c r="Y304" s="53" t="s">
        <v>89</v>
      </c>
      <c r="Z304" s="53" t="s">
        <v>33</v>
      </c>
      <c r="AA304" s="113"/>
    </row>
    <row r="305" spans="6:27" s="52" customFormat="1" ht="22.8" outlineLevel="2">
      <c r="F305" s="20">
        <v>357</v>
      </c>
      <c r="G305" s="21" t="s">
        <v>8</v>
      </c>
      <c r="H305" s="53" t="s">
        <v>398</v>
      </c>
      <c r="I305" s="53"/>
      <c r="J305" s="54" t="s">
        <v>1196</v>
      </c>
      <c r="K305" s="21" t="s">
        <v>19</v>
      </c>
      <c r="L305" s="55">
        <v>39.299999999999997</v>
      </c>
      <c r="M305" s="57">
        <v>0</v>
      </c>
      <c r="N305" s="55">
        <f t="shared" si="84"/>
        <v>39.299999999999997</v>
      </c>
      <c r="O305" s="24"/>
      <c r="P305" s="25">
        <f t="shared" si="85"/>
        <v>0</v>
      </c>
      <c r="Q305" s="56">
        <v>5.0000000000000002E-5</v>
      </c>
      <c r="R305" s="57">
        <f t="shared" si="86"/>
        <v>1.9650000000000002E-3</v>
      </c>
      <c r="S305" s="56"/>
      <c r="T305" s="57">
        <f t="shared" si="87"/>
        <v>0</v>
      </c>
      <c r="U305" s="25">
        <v>21</v>
      </c>
      <c r="V305" s="25">
        <f t="shared" si="88"/>
        <v>0</v>
      </c>
      <c r="W305" s="25">
        <f t="shared" si="89"/>
        <v>0</v>
      </c>
      <c r="X305" s="54"/>
      <c r="Y305" s="53" t="s">
        <v>89</v>
      </c>
      <c r="Z305" s="53" t="s">
        <v>33</v>
      </c>
      <c r="AA305" s="113"/>
    </row>
    <row r="306" spans="6:27" s="52" customFormat="1" ht="22.8" outlineLevel="2">
      <c r="F306" s="20">
        <v>358</v>
      </c>
      <c r="G306" s="21" t="s">
        <v>2</v>
      </c>
      <c r="H306" s="53" t="s">
        <v>238</v>
      </c>
      <c r="I306" s="53"/>
      <c r="J306" s="54" t="s">
        <v>1182</v>
      </c>
      <c r="K306" s="21" t="s">
        <v>19</v>
      </c>
      <c r="L306" s="55">
        <v>39.299999999999997</v>
      </c>
      <c r="M306" s="57">
        <v>10</v>
      </c>
      <c r="N306" s="55">
        <f t="shared" si="84"/>
        <v>43.23</v>
      </c>
      <c r="O306" s="24"/>
      <c r="P306" s="25">
        <f t="shared" si="85"/>
        <v>0</v>
      </c>
      <c r="Q306" s="56">
        <v>2E-3</v>
      </c>
      <c r="R306" s="57">
        <f t="shared" si="86"/>
        <v>8.6459999999999995E-2</v>
      </c>
      <c r="S306" s="56"/>
      <c r="T306" s="57">
        <f t="shared" si="87"/>
        <v>0</v>
      </c>
      <c r="U306" s="25">
        <v>21</v>
      </c>
      <c r="V306" s="25">
        <f t="shared" si="88"/>
        <v>0</v>
      </c>
      <c r="W306" s="25">
        <f t="shared" si="89"/>
        <v>0</v>
      </c>
      <c r="X306" s="54"/>
      <c r="Y306" s="53" t="s">
        <v>89</v>
      </c>
      <c r="Z306" s="53" t="s">
        <v>33</v>
      </c>
      <c r="AA306" s="113"/>
    </row>
    <row r="307" spans="6:27" s="52" customFormat="1" ht="11.4" outlineLevel="2">
      <c r="F307" s="20">
        <v>360</v>
      </c>
      <c r="G307" s="21" t="s">
        <v>2</v>
      </c>
      <c r="H307" s="53" t="s">
        <v>73</v>
      </c>
      <c r="I307" s="53"/>
      <c r="J307" s="54" t="s">
        <v>632</v>
      </c>
      <c r="K307" s="21" t="s">
        <v>19</v>
      </c>
      <c r="L307" s="55">
        <v>332.1</v>
      </c>
      <c r="M307" s="57">
        <v>10</v>
      </c>
      <c r="N307" s="55">
        <f t="shared" si="84"/>
        <v>365.31000000000006</v>
      </c>
      <c r="O307" s="24"/>
      <c r="P307" s="25">
        <f t="shared" si="85"/>
        <v>0</v>
      </c>
      <c r="Q307" s="56"/>
      <c r="R307" s="57">
        <f t="shared" si="86"/>
        <v>0</v>
      </c>
      <c r="S307" s="56"/>
      <c r="T307" s="57">
        <f t="shared" si="87"/>
        <v>0</v>
      </c>
      <c r="U307" s="25">
        <v>21</v>
      </c>
      <c r="V307" s="25">
        <f t="shared" si="88"/>
        <v>0</v>
      </c>
      <c r="W307" s="25">
        <f t="shared" si="89"/>
        <v>0</v>
      </c>
      <c r="X307" s="54"/>
      <c r="Y307" s="53" t="s">
        <v>89</v>
      </c>
      <c r="Z307" s="53" t="s">
        <v>33</v>
      </c>
      <c r="AA307" s="113"/>
    </row>
    <row r="308" spans="6:27" s="52" customFormat="1" ht="11.4" outlineLevel="2">
      <c r="F308" s="20">
        <v>374</v>
      </c>
      <c r="G308" s="21" t="s">
        <v>8</v>
      </c>
      <c r="H308" s="53" t="s">
        <v>579</v>
      </c>
      <c r="I308" s="53"/>
      <c r="J308" s="54" t="s">
        <v>944</v>
      </c>
      <c r="K308" s="21" t="s">
        <v>0</v>
      </c>
      <c r="L308" s="55">
        <v>1.95</v>
      </c>
      <c r="M308" s="57">
        <v>0</v>
      </c>
      <c r="N308" s="55">
        <f t="shared" si="84"/>
        <v>1.95</v>
      </c>
      <c r="O308" s="24"/>
      <c r="P308" s="25">
        <f t="shared" si="85"/>
        <v>0</v>
      </c>
      <c r="Q308" s="56"/>
      <c r="R308" s="57">
        <f t="shared" si="86"/>
        <v>0</v>
      </c>
      <c r="S308" s="56"/>
      <c r="T308" s="57">
        <f t="shared" si="87"/>
        <v>0</v>
      </c>
      <c r="U308" s="25">
        <v>21</v>
      </c>
      <c r="V308" s="25">
        <f t="shared" si="88"/>
        <v>0</v>
      </c>
      <c r="W308" s="25">
        <f t="shared" si="89"/>
        <v>0</v>
      </c>
      <c r="X308" s="54"/>
      <c r="Y308" s="53" t="s">
        <v>89</v>
      </c>
      <c r="Z308" s="53" t="s">
        <v>33</v>
      </c>
      <c r="AA308" s="113"/>
    </row>
    <row r="309" spans="6:27" s="87" customFormat="1" ht="12.75" customHeight="1" outlineLevel="2">
      <c r="F309" s="88"/>
      <c r="G309" s="89"/>
      <c r="H309" s="89"/>
      <c r="I309" s="89"/>
      <c r="J309" s="90"/>
      <c r="K309" s="89"/>
      <c r="L309" s="91"/>
      <c r="M309" s="92"/>
      <c r="N309" s="91"/>
      <c r="O309" s="92"/>
      <c r="P309" s="93"/>
      <c r="Q309" s="94"/>
      <c r="R309" s="92"/>
      <c r="S309" s="92"/>
      <c r="T309" s="92"/>
      <c r="U309" s="95" t="s">
        <v>3</v>
      </c>
      <c r="V309" s="92"/>
      <c r="W309" s="92"/>
      <c r="X309" s="92"/>
      <c r="Y309" s="89"/>
      <c r="Z309" s="89"/>
    </row>
    <row r="310" spans="6:27" s="43" customFormat="1" ht="16.5" customHeight="1" outlineLevel="1">
      <c r="F310" s="44"/>
      <c r="G310" s="6"/>
      <c r="H310" s="45"/>
      <c r="I310" s="45"/>
      <c r="J310" s="45" t="s">
        <v>721</v>
      </c>
      <c r="K310" s="6"/>
      <c r="L310" s="46"/>
      <c r="M310" s="47"/>
      <c r="N310" s="46"/>
      <c r="O310" s="47"/>
      <c r="P310" s="48">
        <f>SUBTOTAL(9,P311:P318)</f>
        <v>0</v>
      </c>
      <c r="Q310" s="49"/>
      <c r="R310" s="50">
        <f>SUBTOTAL(9,R311:R318)</f>
        <v>0.81796930000000001</v>
      </c>
      <c r="S310" s="47"/>
      <c r="T310" s="50">
        <f>SUBTOTAL(9,T311:T318)</f>
        <v>0</v>
      </c>
      <c r="U310" s="86" t="s">
        <v>3</v>
      </c>
      <c r="V310" s="48">
        <f>SUBTOTAL(9,V311:V318)</f>
        <v>0</v>
      </c>
      <c r="W310" s="48">
        <f>SUBTOTAL(9,W311:W318)</f>
        <v>0</v>
      </c>
      <c r="X310" s="51"/>
      <c r="Y310" s="29"/>
      <c r="Z310" s="29"/>
    </row>
    <row r="311" spans="6:27" s="52" customFormat="1" ht="11.4" outlineLevel="2">
      <c r="F311" s="20">
        <v>5</v>
      </c>
      <c r="G311" s="21" t="s">
        <v>8</v>
      </c>
      <c r="H311" s="53" t="s">
        <v>501</v>
      </c>
      <c r="I311" s="53"/>
      <c r="J311" s="54" t="s">
        <v>991</v>
      </c>
      <c r="K311" s="21" t="s">
        <v>4</v>
      </c>
      <c r="L311" s="55">
        <v>78.599999999999994</v>
      </c>
      <c r="M311" s="57">
        <v>5</v>
      </c>
      <c r="N311" s="55">
        <f t="shared" ref="N311:N317" si="90">L311*(1+M311/100)</f>
        <v>82.53</v>
      </c>
      <c r="O311" s="24"/>
      <c r="P311" s="25">
        <f t="shared" ref="P311:P317" si="91">N311*O311</f>
        <v>0</v>
      </c>
      <c r="Q311" s="56">
        <v>3.81E-3</v>
      </c>
      <c r="R311" s="57">
        <f t="shared" ref="R311:R317" si="92">N311*Q311</f>
        <v>0.31443930000000003</v>
      </c>
      <c r="S311" s="56"/>
      <c r="T311" s="57">
        <f t="shared" ref="T311:T317" si="93">N311*S311</f>
        <v>0</v>
      </c>
      <c r="U311" s="25">
        <v>21</v>
      </c>
      <c r="V311" s="25">
        <f t="shared" ref="V311:V317" si="94">P311*(U311/100)</f>
        <v>0</v>
      </c>
      <c r="W311" s="25">
        <f t="shared" ref="W311:W317" si="95">P311+V311</f>
        <v>0</v>
      </c>
      <c r="X311" s="54"/>
      <c r="Y311" s="53" t="s">
        <v>89</v>
      </c>
      <c r="Z311" s="53" t="s">
        <v>44</v>
      </c>
      <c r="AA311" s="113"/>
    </row>
    <row r="312" spans="6:27" s="52" customFormat="1" ht="11.4" outlineLevel="2">
      <c r="F312" s="20">
        <v>361</v>
      </c>
      <c r="G312" s="21" t="s">
        <v>2</v>
      </c>
      <c r="H312" s="53" t="s">
        <v>258</v>
      </c>
      <c r="I312" s="53"/>
      <c r="J312" s="54" t="s">
        <v>813</v>
      </c>
      <c r="K312" s="21" t="s">
        <v>19</v>
      </c>
      <c r="L312" s="55">
        <v>52</v>
      </c>
      <c r="M312" s="57">
        <v>0</v>
      </c>
      <c r="N312" s="55">
        <f t="shared" si="90"/>
        <v>52</v>
      </c>
      <c r="O312" s="24"/>
      <c r="P312" s="25">
        <f t="shared" si="91"/>
        <v>0</v>
      </c>
      <c r="Q312" s="56">
        <v>8.9999999999999993E-3</v>
      </c>
      <c r="R312" s="57">
        <f t="shared" si="92"/>
        <v>0.46799999999999997</v>
      </c>
      <c r="S312" s="56"/>
      <c r="T312" s="57">
        <f t="shared" si="93"/>
        <v>0</v>
      </c>
      <c r="U312" s="25">
        <v>21</v>
      </c>
      <c r="V312" s="25">
        <f t="shared" si="94"/>
        <v>0</v>
      </c>
      <c r="W312" s="25">
        <f t="shared" si="95"/>
        <v>0</v>
      </c>
      <c r="X312" s="54"/>
      <c r="Y312" s="53" t="s">
        <v>89</v>
      </c>
      <c r="Z312" s="53" t="s">
        <v>44</v>
      </c>
      <c r="AA312" s="113"/>
    </row>
    <row r="313" spans="6:27" s="52" customFormat="1" ht="22.8" outlineLevel="2">
      <c r="F313" s="20">
        <v>362</v>
      </c>
      <c r="G313" s="21" t="s">
        <v>1</v>
      </c>
      <c r="H313" s="53" t="s">
        <v>74</v>
      </c>
      <c r="I313" s="53"/>
      <c r="J313" s="54" t="s">
        <v>1185</v>
      </c>
      <c r="K313" s="21" t="s">
        <v>77</v>
      </c>
      <c r="L313" s="55">
        <v>300</v>
      </c>
      <c r="M313" s="57">
        <v>0</v>
      </c>
      <c r="N313" s="55">
        <f t="shared" si="90"/>
        <v>300</v>
      </c>
      <c r="O313" s="24"/>
      <c r="P313" s="25">
        <f t="shared" si="91"/>
        <v>0</v>
      </c>
      <c r="Q313" s="56"/>
      <c r="R313" s="57">
        <f t="shared" si="92"/>
        <v>0</v>
      </c>
      <c r="S313" s="56"/>
      <c r="T313" s="57">
        <f t="shared" si="93"/>
        <v>0</v>
      </c>
      <c r="U313" s="25">
        <v>21</v>
      </c>
      <c r="V313" s="25">
        <f t="shared" si="94"/>
        <v>0</v>
      </c>
      <c r="W313" s="25">
        <f t="shared" si="95"/>
        <v>0</v>
      </c>
      <c r="X313" s="54"/>
      <c r="Y313" s="53" t="s">
        <v>89</v>
      </c>
      <c r="Z313" s="53" t="s">
        <v>44</v>
      </c>
      <c r="AA313" s="113"/>
    </row>
    <row r="314" spans="6:27" s="52" customFormat="1" ht="22.8" outlineLevel="2">
      <c r="F314" s="20">
        <v>363</v>
      </c>
      <c r="G314" s="21" t="s">
        <v>8</v>
      </c>
      <c r="H314" s="53" t="s">
        <v>502</v>
      </c>
      <c r="I314" s="53"/>
      <c r="J314" s="54" t="s">
        <v>1128</v>
      </c>
      <c r="K314" s="21" t="s">
        <v>4</v>
      </c>
      <c r="L314" s="55">
        <v>11</v>
      </c>
      <c r="M314" s="57">
        <v>0</v>
      </c>
      <c r="N314" s="55">
        <f t="shared" si="90"/>
        <v>11</v>
      </c>
      <c r="O314" s="24"/>
      <c r="P314" s="25">
        <f t="shared" si="91"/>
        <v>0</v>
      </c>
      <c r="Q314" s="56">
        <v>3.2299999999999998E-3</v>
      </c>
      <c r="R314" s="57">
        <f t="shared" si="92"/>
        <v>3.5529999999999999E-2</v>
      </c>
      <c r="S314" s="56"/>
      <c r="T314" s="57">
        <f t="shared" si="93"/>
        <v>0</v>
      </c>
      <c r="U314" s="25">
        <v>21</v>
      </c>
      <c r="V314" s="25">
        <f t="shared" si="94"/>
        <v>0</v>
      </c>
      <c r="W314" s="25">
        <f t="shared" si="95"/>
        <v>0</v>
      </c>
      <c r="X314" s="54"/>
      <c r="Y314" s="53" t="s">
        <v>89</v>
      </c>
      <c r="Z314" s="53" t="s">
        <v>44</v>
      </c>
      <c r="AA314" s="113"/>
    </row>
    <row r="315" spans="6:27" s="52" customFormat="1" ht="11.4" outlineLevel="2">
      <c r="F315" s="20">
        <v>364</v>
      </c>
      <c r="G315" s="21" t="s">
        <v>1</v>
      </c>
      <c r="H315" s="53" t="s">
        <v>75</v>
      </c>
      <c r="I315" s="53"/>
      <c r="J315" s="54" t="s">
        <v>961</v>
      </c>
      <c r="K315" s="21" t="s">
        <v>77</v>
      </c>
      <c r="L315" s="55">
        <v>11</v>
      </c>
      <c r="M315" s="57">
        <v>0</v>
      </c>
      <c r="N315" s="55">
        <f t="shared" si="90"/>
        <v>11</v>
      </c>
      <c r="O315" s="24"/>
      <c r="P315" s="25">
        <f t="shared" si="91"/>
        <v>0</v>
      </c>
      <c r="Q315" s="56"/>
      <c r="R315" s="57">
        <f t="shared" si="92"/>
        <v>0</v>
      </c>
      <c r="S315" s="56"/>
      <c r="T315" s="57">
        <f t="shared" si="93"/>
        <v>0</v>
      </c>
      <c r="U315" s="25">
        <v>21</v>
      </c>
      <c r="V315" s="25">
        <f t="shared" si="94"/>
        <v>0</v>
      </c>
      <c r="W315" s="25">
        <f t="shared" si="95"/>
        <v>0</v>
      </c>
      <c r="X315" s="54"/>
      <c r="Y315" s="53" t="s">
        <v>89</v>
      </c>
      <c r="Z315" s="53" t="s">
        <v>44</v>
      </c>
      <c r="AA315" s="113"/>
    </row>
    <row r="316" spans="6:27" s="52" customFormat="1" ht="11.4" outlineLevel="2">
      <c r="F316" s="20">
        <v>375</v>
      </c>
      <c r="G316" s="21" t="s">
        <v>8</v>
      </c>
      <c r="H316" s="53" t="s">
        <v>587</v>
      </c>
      <c r="I316" s="53"/>
      <c r="J316" s="54" t="s">
        <v>992</v>
      </c>
      <c r="K316" s="21" t="s">
        <v>0</v>
      </c>
      <c r="L316" s="55">
        <v>1.56</v>
      </c>
      <c r="M316" s="57">
        <v>0</v>
      </c>
      <c r="N316" s="55">
        <f t="shared" si="90"/>
        <v>1.56</v>
      </c>
      <c r="O316" s="24"/>
      <c r="P316" s="25">
        <f t="shared" si="91"/>
        <v>0</v>
      </c>
      <c r="Q316" s="56"/>
      <c r="R316" s="57">
        <f t="shared" si="92"/>
        <v>0</v>
      </c>
      <c r="S316" s="56"/>
      <c r="T316" s="57">
        <f t="shared" si="93"/>
        <v>0</v>
      </c>
      <c r="U316" s="25">
        <v>21</v>
      </c>
      <c r="V316" s="25">
        <f t="shared" si="94"/>
        <v>0</v>
      </c>
      <c r="W316" s="25">
        <f t="shared" si="95"/>
        <v>0</v>
      </c>
      <c r="X316" s="54"/>
      <c r="Y316" s="53" t="s">
        <v>89</v>
      </c>
      <c r="Z316" s="53" t="s">
        <v>44</v>
      </c>
      <c r="AA316" s="113"/>
    </row>
    <row r="317" spans="6:27" s="52" customFormat="1" ht="11.4" outlineLevel="2">
      <c r="F317" s="20">
        <v>674</v>
      </c>
      <c r="G317" s="21" t="s">
        <v>1</v>
      </c>
      <c r="H317" s="53" t="s">
        <v>81</v>
      </c>
      <c r="I317" s="53"/>
      <c r="J317" s="54" t="s">
        <v>970</v>
      </c>
      <c r="K317" s="21" t="s">
        <v>96</v>
      </c>
      <c r="L317" s="55">
        <v>1</v>
      </c>
      <c r="M317" s="57">
        <v>0</v>
      </c>
      <c r="N317" s="55">
        <f t="shared" si="90"/>
        <v>1</v>
      </c>
      <c r="O317" s="24"/>
      <c r="P317" s="25">
        <f t="shared" si="91"/>
        <v>0</v>
      </c>
      <c r="Q317" s="56"/>
      <c r="R317" s="57">
        <f t="shared" si="92"/>
        <v>0</v>
      </c>
      <c r="S317" s="56"/>
      <c r="T317" s="57">
        <f t="shared" si="93"/>
        <v>0</v>
      </c>
      <c r="U317" s="25">
        <v>21</v>
      </c>
      <c r="V317" s="25">
        <f t="shared" si="94"/>
        <v>0</v>
      </c>
      <c r="W317" s="25">
        <f t="shared" si="95"/>
        <v>0</v>
      </c>
      <c r="X317" s="54"/>
      <c r="Y317" s="53" t="s">
        <v>89</v>
      </c>
      <c r="Z317" s="53" t="s">
        <v>44</v>
      </c>
      <c r="AA317" s="113"/>
    </row>
    <row r="318" spans="6:27" s="87" customFormat="1" ht="12.75" customHeight="1" outlineLevel="2">
      <c r="F318" s="88"/>
      <c r="G318" s="89"/>
      <c r="H318" s="89"/>
      <c r="I318" s="89"/>
      <c r="J318" s="90"/>
      <c r="K318" s="89"/>
      <c r="L318" s="91"/>
      <c r="M318" s="92"/>
      <c r="N318" s="91"/>
      <c r="O318" s="92"/>
      <c r="P318" s="93"/>
      <c r="Q318" s="94"/>
      <c r="R318" s="92"/>
      <c r="S318" s="92"/>
      <c r="T318" s="92"/>
      <c r="U318" s="95" t="s">
        <v>3</v>
      </c>
      <c r="V318" s="92"/>
      <c r="W318" s="92"/>
      <c r="X318" s="92"/>
      <c r="Y318" s="89"/>
      <c r="Z318" s="89"/>
    </row>
    <row r="319" spans="6:27" s="87" customFormat="1" ht="12.75" customHeight="1" outlineLevel="1">
      <c r="F319" s="88"/>
      <c r="G319" s="89"/>
      <c r="H319" s="89"/>
      <c r="I319" s="89"/>
      <c r="J319" s="90"/>
      <c r="K319" s="89"/>
      <c r="L319" s="91"/>
      <c r="M319" s="92"/>
      <c r="N319" s="91"/>
      <c r="O319" s="92"/>
      <c r="P319" s="93"/>
      <c r="Q319" s="94"/>
      <c r="R319" s="92"/>
      <c r="S319" s="92"/>
      <c r="T319" s="92"/>
      <c r="U319" s="95" t="s">
        <v>3</v>
      </c>
      <c r="V319" s="92"/>
      <c r="W319" s="92"/>
      <c r="X319" s="92"/>
      <c r="Y319" s="89"/>
      <c r="Z319" s="89"/>
    </row>
    <row r="320" spans="6:27" s="32" customFormat="1" ht="17.25" customHeight="1">
      <c r="F320" s="33"/>
      <c r="G320" s="34"/>
      <c r="H320" s="35"/>
      <c r="I320" s="35"/>
      <c r="J320" s="35" t="s">
        <v>715</v>
      </c>
      <c r="K320" s="34"/>
      <c r="L320" s="36"/>
      <c r="M320" s="37"/>
      <c r="N320" s="36"/>
      <c r="O320" s="37"/>
      <c r="P320" s="38">
        <f>SUBTOTAL(9,P321:P425)</f>
        <v>0</v>
      </c>
      <c r="Q320" s="39"/>
      <c r="R320" s="40">
        <f>SUBTOTAL(9,R321:R425)</f>
        <v>2.5774339999999989</v>
      </c>
      <c r="S320" s="37"/>
      <c r="T320" s="40">
        <f>SUBTOTAL(9,T321:T425)</f>
        <v>4.0943300000000002</v>
      </c>
      <c r="U320" s="85" t="s">
        <v>3</v>
      </c>
      <c r="V320" s="38">
        <f>SUBTOTAL(9,V321:V425)</f>
        <v>0</v>
      </c>
      <c r="W320" s="38">
        <f>SUBTOTAL(9,W321:W425)</f>
        <v>0</v>
      </c>
      <c r="X320" s="41"/>
      <c r="Y320" s="42"/>
      <c r="Z320" s="42"/>
    </row>
    <row r="321" spans="6:27" s="43" customFormat="1" ht="16.5" customHeight="1" outlineLevel="1">
      <c r="F321" s="44"/>
      <c r="G321" s="6"/>
      <c r="H321" s="45"/>
      <c r="I321" s="45"/>
      <c r="J321" s="45" t="s">
        <v>638</v>
      </c>
      <c r="K321" s="6"/>
      <c r="L321" s="46"/>
      <c r="M321" s="47"/>
      <c r="N321" s="46"/>
      <c r="O321" s="47"/>
      <c r="P321" s="48">
        <f>SUBTOTAL(9,P322:P327)</f>
        <v>0</v>
      </c>
      <c r="Q321" s="49"/>
      <c r="R321" s="50">
        <f>SUBTOTAL(9,R322:R327)</f>
        <v>1.5255999999999998</v>
      </c>
      <c r="S321" s="47"/>
      <c r="T321" s="50">
        <f>SUBTOTAL(9,T322:T327)</f>
        <v>0</v>
      </c>
      <c r="U321" s="86" t="s">
        <v>3</v>
      </c>
      <c r="V321" s="48">
        <f>SUBTOTAL(9,V322:V327)</f>
        <v>0</v>
      </c>
      <c r="W321" s="48">
        <f>SUBTOTAL(9,W322:W327)</f>
        <v>0</v>
      </c>
      <c r="X321" s="51"/>
      <c r="Y321" s="29"/>
      <c r="Z321" s="29"/>
    </row>
    <row r="322" spans="6:27" s="52" customFormat="1" ht="11.4" outlineLevel="2">
      <c r="F322" s="20">
        <v>337</v>
      </c>
      <c r="G322" s="21" t="s">
        <v>8</v>
      </c>
      <c r="H322" s="53" t="s">
        <v>377</v>
      </c>
      <c r="I322" s="53"/>
      <c r="J322" s="54" t="s">
        <v>988</v>
      </c>
      <c r="K322" s="21" t="s">
        <v>20</v>
      </c>
      <c r="L322" s="55">
        <v>0.5</v>
      </c>
      <c r="M322" s="57">
        <v>0</v>
      </c>
      <c r="N322" s="55">
        <f>L322*(1+M322/100)</f>
        <v>0.5</v>
      </c>
      <c r="O322" s="24"/>
      <c r="P322" s="25">
        <f>N322*O322</f>
        <v>0</v>
      </c>
      <c r="Q322" s="56">
        <v>2.23</v>
      </c>
      <c r="R322" s="57">
        <f>N322*Q322</f>
        <v>1.115</v>
      </c>
      <c r="S322" s="56"/>
      <c r="T322" s="57">
        <f>N322*S322</f>
        <v>0</v>
      </c>
      <c r="U322" s="25">
        <v>21</v>
      </c>
      <c r="V322" s="25">
        <f>P322*(U322/100)</f>
        <v>0</v>
      </c>
      <c r="W322" s="25">
        <f>P322+V322</f>
        <v>0</v>
      </c>
      <c r="X322" s="54"/>
      <c r="Y322" s="53" t="s">
        <v>90</v>
      </c>
      <c r="Z322" s="53" t="s">
        <v>24</v>
      </c>
      <c r="AA322" s="113"/>
    </row>
    <row r="323" spans="6:27" s="52" customFormat="1" ht="11.4" outlineLevel="2">
      <c r="F323" s="20">
        <v>338</v>
      </c>
      <c r="G323" s="21" t="s">
        <v>8</v>
      </c>
      <c r="H323" s="53" t="s">
        <v>378</v>
      </c>
      <c r="I323" s="53"/>
      <c r="J323" s="54" t="s">
        <v>864</v>
      </c>
      <c r="K323" s="21" t="s">
        <v>20</v>
      </c>
      <c r="L323" s="55">
        <v>0</v>
      </c>
      <c r="M323" s="57">
        <v>0</v>
      </c>
      <c r="N323" s="55">
        <f>L323*(1+M323/100)</f>
        <v>0</v>
      </c>
      <c r="O323" s="24"/>
      <c r="P323" s="25">
        <f>N323*O323</f>
        <v>0</v>
      </c>
      <c r="Q323" s="56">
        <v>2.23</v>
      </c>
      <c r="R323" s="57">
        <f>N323*Q323</f>
        <v>0</v>
      </c>
      <c r="S323" s="56"/>
      <c r="T323" s="57">
        <f>N323*S323</f>
        <v>0</v>
      </c>
      <c r="U323" s="25">
        <v>21</v>
      </c>
      <c r="V323" s="25">
        <f>P323*(U323/100)</f>
        <v>0</v>
      </c>
      <c r="W323" s="25">
        <f>P323+V323</f>
        <v>0</v>
      </c>
      <c r="X323" s="54"/>
      <c r="Y323" s="53" t="s">
        <v>90</v>
      </c>
      <c r="Z323" s="53" t="s">
        <v>24</v>
      </c>
      <c r="AA323" s="113"/>
    </row>
    <row r="324" spans="6:27" s="52" customFormat="1" ht="11.4" outlineLevel="2">
      <c r="F324" s="20">
        <v>339</v>
      </c>
      <c r="G324" s="21" t="s">
        <v>8</v>
      </c>
      <c r="H324" s="53" t="s">
        <v>380</v>
      </c>
      <c r="I324" s="53"/>
      <c r="J324" s="54" t="s">
        <v>914</v>
      </c>
      <c r="K324" s="21" t="s">
        <v>19</v>
      </c>
      <c r="L324" s="55">
        <v>0</v>
      </c>
      <c r="M324" s="57">
        <v>0</v>
      </c>
      <c r="N324" s="55">
        <f>L324*(1+M324/100)</f>
        <v>0</v>
      </c>
      <c r="O324" s="24"/>
      <c r="P324" s="25">
        <f>N324*O324</f>
        <v>0</v>
      </c>
      <c r="Q324" s="56">
        <v>0.09</v>
      </c>
      <c r="R324" s="57">
        <f>N324*Q324</f>
        <v>0</v>
      </c>
      <c r="S324" s="56"/>
      <c r="T324" s="57">
        <f>N324*S324</f>
        <v>0</v>
      </c>
      <c r="U324" s="25">
        <v>21</v>
      </c>
      <c r="V324" s="25">
        <f>P324*(U324/100)</f>
        <v>0</v>
      </c>
      <c r="W324" s="25">
        <f>P324+V324</f>
        <v>0</v>
      </c>
      <c r="X324" s="54"/>
      <c r="Y324" s="53" t="s">
        <v>90</v>
      </c>
      <c r="Z324" s="53" t="s">
        <v>24</v>
      </c>
      <c r="AA324" s="113"/>
    </row>
    <row r="325" spans="6:27" s="52" customFormat="1" ht="22.8" outlineLevel="2">
      <c r="F325" s="20">
        <v>652</v>
      </c>
      <c r="G325" s="21" t="s">
        <v>8</v>
      </c>
      <c r="H325" s="53" t="s">
        <v>535</v>
      </c>
      <c r="I325" s="53"/>
      <c r="J325" s="54" t="s">
        <v>1146</v>
      </c>
      <c r="K325" s="21" t="s">
        <v>19</v>
      </c>
      <c r="L325" s="55">
        <v>20</v>
      </c>
      <c r="M325" s="57">
        <v>0</v>
      </c>
      <c r="N325" s="55">
        <f>L325*(1+M325/100)</f>
        <v>20</v>
      </c>
      <c r="O325" s="24"/>
      <c r="P325" s="25">
        <f>N325*O325</f>
        <v>0</v>
      </c>
      <c r="Q325" s="56">
        <v>1.2999999999999999E-4</v>
      </c>
      <c r="R325" s="57">
        <f>N325*Q325</f>
        <v>2.5999999999999999E-3</v>
      </c>
      <c r="S325" s="56"/>
      <c r="T325" s="57">
        <f>N325*S325</f>
        <v>0</v>
      </c>
      <c r="U325" s="25">
        <v>21</v>
      </c>
      <c r="V325" s="25">
        <f>P325*(U325/100)</f>
        <v>0</v>
      </c>
      <c r="W325" s="25">
        <f>P325+V325</f>
        <v>0</v>
      </c>
      <c r="X325" s="54"/>
      <c r="Y325" s="53" t="s">
        <v>90</v>
      </c>
      <c r="Z325" s="53" t="s">
        <v>24</v>
      </c>
      <c r="AA325" s="113"/>
    </row>
    <row r="326" spans="6:27" s="52" customFormat="1" ht="11.4" outlineLevel="2">
      <c r="F326" s="20">
        <v>660</v>
      </c>
      <c r="G326" s="21" t="s">
        <v>8</v>
      </c>
      <c r="H326" s="53" t="s">
        <v>361</v>
      </c>
      <c r="I326" s="53"/>
      <c r="J326" s="54" t="s">
        <v>927</v>
      </c>
      <c r="K326" s="21" t="s">
        <v>19</v>
      </c>
      <c r="L326" s="55">
        <v>10.199999999999999</v>
      </c>
      <c r="M326" s="57">
        <v>0</v>
      </c>
      <c r="N326" s="55">
        <f>L326*(1+M326/100)</f>
        <v>10.199999999999999</v>
      </c>
      <c r="O326" s="24"/>
      <c r="P326" s="25">
        <f>N326*O326</f>
        <v>0</v>
      </c>
      <c r="Q326" s="56">
        <v>0.04</v>
      </c>
      <c r="R326" s="57">
        <f>N326*Q326</f>
        <v>0.40799999999999997</v>
      </c>
      <c r="S326" s="56"/>
      <c r="T326" s="57">
        <f>N326*S326</f>
        <v>0</v>
      </c>
      <c r="U326" s="25">
        <v>21</v>
      </c>
      <c r="V326" s="25">
        <f>P326*(U326/100)</f>
        <v>0</v>
      </c>
      <c r="W326" s="25">
        <f>P326+V326</f>
        <v>0</v>
      </c>
      <c r="X326" s="54"/>
      <c r="Y326" s="53" t="s">
        <v>90</v>
      </c>
      <c r="Z326" s="53" t="s">
        <v>24</v>
      </c>
      <c r="AA326" s="113"/>
    </row>
    <row r="327" spans="6:27" s="87" customFormat="1" ht="12.75" customHeight="1" outlineLevel="2">
      <c r="F327" s="88"/>
      <c r="G327" s="89"/>
      <c r="H327" s="89"/>
      <c r="I327" s="89"/>
      <c r="J327" s="90"/>
      <c r="K327" s="89"/>
      <c r="L327" s="91"/>
      <c r="M327" s="92"/>
      <c r="N327" s="91"/>
      <c r="O327" s="92"/>
      <c r="P327" s="93"/>
      <c r="Q327" s="94"/>
      <c r="R327" s="92"/>
      <c r="S327" s="92"/>
      <c r="T327" s="92"/>
      <c r="U327" s="95" t="s">
        <v>3</v>
      </c>
      <c r="V327" s="92"/>
      <c r="W327" s="92"/>
      <c r="X327" s="92"/>
      <c r="Y327" s="89"/>
      <c r="Z327" s="89"/>
    </row>
    <row r="328" spans="6:27" s="43" customFormat="1" ht="16.5" customHeight="1" outlineLevel="1">
      <c r="F328" s="44"/>
      <c r="G328" s="6"/>
      <c r="H328" s="45"/>
      <c r="I328" s="45"/>
      <c r="J328" s="45" t="s">
        <v>677</v>
      </c>
      <c r="K328" s="6"/>
      <c r="L328" s="46"/>
      <c r="M328" s="47"/>
      <c r="N328" s="46"/>
      <c r="O328" s="47"/>
      <c r="P328" s="48">
        <f>SUBTOTAL(9,P329:P331)</f>
        <v>0</v>
      </c>
      <c r="Q328" s="49"/>
      <c r="R328" s="50">
        <f>SUBTOTAL(9,R329:R331)</f>
        <v>0</v>
      </c>
      <c r="S328" s="47"/>
      <c r="T328" s="50">
        <f>SUBTOTAL(9,T329:T331)</f>
        <v>1.5459999999999998</v>
      </c>
      <c r="U328" s="86" t="s">
        <v>3</v>
      </c>
      <c r="V328" s="48">
        <f>SUBTOTAL(9,V329:V331)</f>
        <v>0</v>
      </c>
      <c r="W328" s="48">
        <f>SUBTOTAL(9,W329:W331)</f>
        <v>0</v>
      </c>
      <c r="X328" s="51"/>
      <c r="Y328" s="29"/>
      <c r="Z328" s="29"/>
    </row>
    <row r="329" spans="6:27" s="52" customFormat="1" ht="11.4" outlineLevel="2">
      <c r="F329" s="20">
        <v>657</v>
      </c>
      <c r="G329" s="21" t="s">
        <v>8</v>
      </c>
      <c r="H329" s="53" t="s">
        <v>565</v>
      </c>
      <c r="I329" s="53"/>
      <c r="J329" s="54" t="s">
        <v>877</v>
      </c>
      <c r="K329" s="21" t="s">
        <v>4</v>
      </c>
      <c r="L329" s="55">
        <v>34</v>
      </c>
      <c r="M329" s="57">
        <v>0</v>
      </c>
      <c r="N329" s="55">
        <f>L329*(1+M329/100)</f>
        <v>34</v>
      </c>
      <c r="O329" s="24"/>
      <c r="P329" s="25">
        <f>N329*O329</f>
        <v>0</v>
      </c>
      <c r="Q329" s="56"/>
      <c r="R329" s="57">
        <f>N329*Q329</f>
        <v>0</v>
      </c>
      <c r="S329" s="56">
        <v>1.9E-2</v>
      </c>
      <c r="T329" s="57">
        <f>N329*S329</f>
        <v>0.64600000000000002</v>
      </c>
      <c r="U329" s="25">
        <v>21</v>
      </c>
      <c r="V329" s="25">
        <f>P329*(U329/100)</f>
        <v>0</v>
      </c>
      <c r="W329" s="25">
        <f>P329+V329</f>
        <v>0</v>
      </c>
      <c r="X329" s="54"/>
      <c r="Y329" s="53" t="s">
        <v>90</v>
      </c>
      <c r="Z329" s="53" t="s">
        <v>25</v>
      </c>
      <c r="AA329" s="113"/>
    </row>
    <row r="330" spans="6:27" s="52" customFormat="1" ht="11.4" outlineLevel="2">
      <c r="F330" s="20">
        <v>659</v>
      </c>
      <c r="G330" s="21" t="s">
        <v>8</v>
      </c>
      <c r="H330" s="53" t="s">
        <v>560</v>
      </c>
      <c r="I330" s="53"/>
      <c r="J330" s="54" t="s">
        <v>1001</v>
      </c>
      <c r="K330" s="21" t="s">
        <v>77</v>
      </c>
      <c r="L330" s="55">
        <v>10</v>
      </c>
      <c r="M330" s="57">
        <v>0</v>
      </c>
      <c r="N330" s="55">
        <f>L330*(1+M330/100)</f>
        <v>10</v>
      </c>
      <c r="O330" s="24"/>
      <c r="P330" s="25">
        <f>N330*O330</f>
        <v>0</v>
      </c>
      <c r="Q330" s="56"/>
      <c r="R330" s="57">
        <f>N330*Q330</f>
        <v>0</v>
      </c>
      <c r="S330" s="56">
        <v>0.09</v>
      </c>
      <c r="T330" s="57">
        <f>N330*S330</f>
        <v>0.89999999999999991</v>
      </c>
      <c r="U330" s="25">
        <v>21</v>
      </c>
      <c r="V330" s="25">
        <f>P330*(U330/100)</f>
        <v>0</v>
      </c>
      <c r="W330" s="25">
        <f>P330+V330</f>
        <v>0</v>
      </c>
      <c r="X330" s="54"/>
      <c r="Y330" s="53" t="s">
        <v>90</v>
      </c>
      <c r="Z330" s="53" t="s">
        <v>25</v>
      </c>
      <c r="AA330" s="113"/>
    </row>
    <row r="331" spans="6:27" s="87" customFormat="1" ht="12.75" customHeight="1" outlineLevel="2">
      <c r="F331" s="88"/>
      <c r="G331" s="89"/>
      <c r="H331" s="89"/>
      <c r="I331" s="89"/>
      <c r="J331" s="90"/>
      <c r="K331" s="89"/>
      <c r="L331" s="91"/>
      <c r="M331" s="92"/>
      <c r="N331" s="91"/>
      <c r="O331" s="92"/>
      <c r="P331" s="93"/>
      <c r="Q331" s="94"/>
      <c r="R331" s="92"/>
      <c r="S331" s="92"/>
      <c r="T331" s="92"/>
      <c r="U331" s="95" t="s">
        <v>3</v>
      </c>
      <c r="V331" s="92"/>
      <c r="W331" s="92"/>
      <c r="X331" s="92"/>
      <c r="Y331" s="89"/>
      <c r="Z331" s="89"/>
    </row>
    <row r="332" spans="6:27" s="43" customFormat="1" ht="16.5" customHeight="1" outlineLevel="1">
      <c r="F332" s="44"/>
      <c r="G332" s="6"/>
      <c r="H332" s="45"/>
      <c r="I332" s="45"/>
      <c r="J332" s="45" t="s">
        <v>643</v>
      </c>
      <c r="K332" s="6"/>
      <c r="L332" s="46"/>
      <c r="M332" s="47"/>
      <c r="N332" s="46"/>
      <c r="O332" s="47"/>
      <c r="P332" s="48">
        <f>SUBTOTAL(9,P333:P342)</f>
        <v>0</v>
      </c>
      <c r="Q332" s="49"/>
      <c r="R332" s="50">
        <f>SUBTOTAL(9,R333:R342)</f>
        <v>6.1079999999999997E-3</v>
      </c>
      <c r="S332" s="47"/>
      <c r="T332" s="50">
        <f>SUBTOTAL(9,T333:T342)</f>
        <v>0</v>
      </c>
      <c r="U332" s="86" t="s">
        <v>3</v>
      </c>
      <c r="V332" s="48">
        <f>SUBTOTAL(9,V333:V342)</f>
        <v>0</v>
      </c>
      <c r="W332" s="48">
        <f>SUBTOTAL(9,W333:W342)</f>
        <v>0</v>
      </c>
      <c r="X332" s="51"/>
      <c r="Y332" s="29"/>
      <c r="Z332" s="29"/>
    </row>
    <row r="333" spans="6:27" s="52" customFormat="1" ht="22.8" outlineLevel="2">
      <c r="F333" s="20">
        <v>381</v>
      </c>
      <c r="G333" s="21" t="s">
        <v>8</v>
      </c>
      <c r="H333" s="53" t="s">
        <v>402</v>
      </c>
      <c r="I333" s="53"/>
      <c r="J333" s="54" t="s">
        <v>1143</v>
      </c>
      <c r="K333" s="21" t="s">
        <v>4</v>
      </c>
      <c r="L333" s="55">
        <v>1</v>
      </c>
      <c r="M333" s="57">
        <v>0</v>
      </c>
      <c r="N333" s="55">
        <f t="shared" ref="N333:N341" si="96">L333*(1+M333/100)</f>
        <v>1</v>
      </c>
      <c r="O333" s="24"/>
      <c r="P333" s="25">
        <f t="shared" ref="P333:P341" si="97">N333*O333</f>
        <v>0</v>
      </c>
      <c r="Q333" s="56">
        <v>1.8000000000000001E-4</v>
      </c>
      <c r="R333" s="57">
        <f t="shared" ref="R333:R341" si="98">N333*Q333</f>
        <v>1.8000000000000001E-4</v>
      </c>
      <c r="S333" s="56"/>
      <c r="T333" s="57">
        <f t="shared" ref="T333:T341" si="99">N333*S333</f>
        <v>0</v>
      </c>
      <c r="U333" s="25">
        <v>21</v>
      </c>
      <c r="V333" s="25">
        <f t="shared" ref="V333:V341" si="100">P333*(U333/100)</f>
        <v>0</v>
      </c>
      <c r="W333" s="25">
        <f t="shared" ref="W333:W341" si="101">P333+V333</f>
        <v>0</v>
      </c>
      <c r="X333" s="54"/>
      <c r="Y333" s="53" t="s">
        <v>90</v>
      </c>
      <c r="Z333" s="53" t="s">
        <v>33</v>
      </c>
      <c r="AA333" s="113"/>
    </row>
    <row r="334" spans="6:27" s="52" customFormat="1" ht="11.4" outlineLevel="2">
      <c r="F334" s="20">
        <v>382</v>
      </c>
      <c r="G334" s="21" t="s">
        <v>2</v>
      </c>
      <c r="H334" s="53" t="s">
        <v>259</v>
      </c>
      <c r="I334" s="53"/>
      <c r="J334" s="54" t="s">
        <v>780</v>
      </c>
      <c r="K334" s="21" t="s">
        <v>19</v>
      </c>
      <c r="L334" s="55">
        <v>1</v>
      </c>
      <c r="M334" s="57">
        <v>0</v>
      </c>
      <c r="N334" s="55">
        <f t="shared" si="96"/>
        <v>1</v>
      </c>
      <c r="O334" s="24"/>
      <c r="P334" s="25">
        <f t="shared" si="97"/>
        <v>0</v>
      </c>
      <c r="Q334" s="56">
        <v>2.0999999999999999E-3</v>
      </c>
      <c r="R334" s="57">
        <f t="shared" si="98"/>
        <v>2.0999999999999999E-3</v>
      </c>
      <c r="S334" s="56"/>
      <c r="T334" s="57">
        <f t="shared" si="99"/>
        <v>0</v>
      </c>
      <c r="U334" s="25">
        <v>21</v>
      </c>
      <c r="V334" s="25">
        <f t="shared" si="100"/>
        <v>0</v>
      </c>
      <c r="W334" s="25">
        <f t="shared" si="101"/>
        <v>0</v>
      </c>
      <c r="X334" s="54"/>
      <c r="Y334" s="53" t="s">
        <v>90</v>
      </c>
      <c r="Z334" s="53" t="s">
        <v>33</v>
      </c>
      <c r="AA334" s="113"/>
    </row>
    <row r="335" spans="6:27" s="52" customFormat="1" ht="11.4" outlineLevel="2">
      <c r="F335" s="20">
        <v>383</v>
      </c>
      <c r="G335" s="21" t="s">
        <v>8</v>
      </c>
      <c r="H335" s="53" t="s">
        <v>403</v>
      </c>
      <c r="I335" s="53"/>
      <c r="J335" s="54" t="s">
        <v>989</v>
      </c>
      <c r="K335" s="21" t="s">
        <v>4</v>
      </c>
      <c r="L335" s="55">
        <v>112</v>
      </c>
      <c r="M335" s="57">
        <v>0</v>
      </c>
      <c r="N335" s="55">
        <f t="shared" si="96"/>
        <v>112</v>
      </c>
      <c r="O335" s="24"/>
      <c r="P335" s="25">
        <f t="shared" si="97"/>
        <v>0</v>
      </c>
      <c r="Q335" s="56"/>
      <c r="R335" s="57">
        <f t="shared" si="98"/>
        <v>0</v>
      </c>
      <c r="S335" s="56"/>
      <c r="T335" s="57">
        <f t="shared" si="99"/>
        <v>0</v>
      </c>
      <c r="U335" s="25">
        <v>21</v>
      </c>
      <c r="V335" s="25">
        <f t="shared" si="100"/>
        <v>0</v>
      </c>
      <c r="W335" s="25">
        <f t="shared" si="101"/>
        <v>0</v>
      </c>
      <c r="X335" s="54"/>
      <c r="Y335" s="53" t="s">
        <v>90</v>
      </c>
      <c r="Z335" s="53" t="s">
        <v>33</v>
      </c>
      <c r="AA335" s="113"/>
    </row>
    <row r="336" spans="6:27" s="52" customFormat="1" ht="11.4" outlineLevel="2">
      <c r="F336" s="20">
        <v>384</v>
      </c>
      <c r="G336" s="21" t="s">
        <v>2</v>
      </c>
      <c r="H336" s="53" t="s">
        <v>242</v>
      </c>
      <c r="I336" s="53"/>
      <c r="J336" s="54" t="s">
        <v>692</v>
      </c>
      <c r="K336" s="21" t="s">
        <v>4</v>
      </c>
      <c r="L336" s="55">
        <v>12</v>
      </c>
      <c r="M336" s="57">
        <v>0</v>
      </c>
      <c r="N336" s="55">
        <f t="shared" si="96"/>
        <v>12</v>
      </c>
      <c r="O336" s="24"/>
      <c r="P336" s="25">
        <f t="shared" si="97"/>
        <v>0</v>
      </c>
      <c r="Q336" s="56">
        <v>1.34E-4</v>
      </c>
      <c r="R336" s="57">
        <f t="shared" si="98"/>
        <v>1.6080000000000001E-3</v>
      </c>
      <c r="S336" s="56"/>
      <c r="T336" s="57">
        <f t="shared" si="99"/>
        <v>0</v>
      </c>
      <c r="U336" s="25">
        <v>21</v>
      </c>
      <c r="V336" s="25">
        <f t="shared" si="100"/>
        <v>0</v>
      </c>
      <c r="W336" s="25">
        <f t="shared" si="101"/>
        <v>0</v>
      </c>
      <c r="X336" s="54"/>
      <c r="Y336" s="53" t="s">
        <v>90</v>
      </c>
      <c r="Z336" s="53" t="s">
        <v>33</v>
      </c>
      <c r="AA336" s="113"/>
    </row>
    <row r="337" spans="6:27" s="52" customFormat="1" ht="11.4" outlineLevel="2">
      <c r="F337" s="20">
        <v>385</v>
      </c>
      <c r="G337" s="21" t="s">
        <v>2</v>
      </c>
      <c r="H337" s="53" t="s">
        <v>243</v>
      </c>
      <c r="I337" s="53"/>
      <c r="J337" s="54" t="s">
        <v>687</v>
      </c>
      <c r="K337" s="21" t="s">
        <v>4</v>
      </c>
      <c r="L337" s="55">
        <v>60</v>
      </c>
      <c r="M337" s="57">
        <v>0</v>
      </c>
      <c r="N337" s="55">
        <f t="shared" si="96"/>
        <v>60</v>
      </c>
      <c r="O337" s="24"/>
      <c r="P337" s="25">
        <f t="shared" si="97"/>
        <v>0</v>
      </c>
      <c r="Q337" s="56">
        <v>2.0999999999999999E-5</v>
      </c>
      <c r="R337" s="57">
        <f t="shared" si="98"/>
        <v>1.2599999999999998E-3</v>
      </c>
      <c r="S337" s="56"/>
      <c r="T337" s="57">
        <f t="shared" si="99"/>
        <v>0</v>
      </c>
      <c r="U337" s="25">
        <v>21</v>
      </c>
      <c r="V337" s="25">
        <f t="shared" si="100"/>
        <v>0</v>
      </c>
      <c r="W337" s="25">
        <f t="shared" si="101"/>
        <v>0</v>
      </c>
      <c r="X337" s="54"/>
      <c r="Y337" s="53" t="s">
        <v>90</v>
      </c>
      <c r="Z337" s="53" t="s">
        <v>33</v>
      </c>
      <c r="AA337" s="113"/>
    </row>
    <row r="338" spans="6:27" s="52" customFormat="1" ht="11.4" outlineLevel="2">
      <c r="F338" s="20">
        <v>386</v>
      </c>
      <c r="G338" s="21" t="s">
        <v>2</v>
      </c>
      <c r="H338" s="53" t="s">
        <v>244</v>
      </c>
      <c r="I338" s="53"/>
      <c r="J338" s="54" t="s">
        <v>688</v>
      </c>
      <c r="K338" s="21" t="s">
        <v>4</v>
      </c>
      <c r="L338" s="55">
        <v>20</v>
      </c>
      <c r="M338" s="57">
        <v>0</v>
      </c>
      <c r="N338" s="55">
        <f t="shared" si="96"/>
        <v>20</v>
      </c>
      <c r="O338" s="24"/>
      <c r="P338" s="25">
        <f t="shared" si="97"/>
        <v>0</v>
      </c>
      <c r="Q338" s="56">
        <v>1.7E-5</v>
      </c>
      <c r="R338" s="57">
        <f t="shared" si="98"/>
        <v>3.4000000000000002E-4</v>
      </c>
      <c r="S338" s="56"/>
      <c r="T338" s="57">
        <f t="shared" si="99"/>
        <v>0</v>
      </c>
      <c r="U338" s="25">
        <v>21</v>
      </c>
      <c r="V338" s="25">
        <f t="shared" si="100"/>
        <v>0</v>
      </c>
      <c r="W338" s="25">
        <f t="shared" si="101"/>
        <v>0</v>
      </c>
      <c r="X338" s="54"/>
      <c r="Y338" s="53" t="s">
        <v>90</v>
      </c>
      <c r="Z338" s="53" t="s">
        <v>33</v>
      </c>
      <c r="AA338" s="113"/>
    </row>
    <row r="339" spans="6:27" s="52" customFormat="1" ht="11.4" outlineLevel="2">
      <c r="F339" s="20">
        <v>387</v>
      </c>
      <c r="G339" s="21" t="s">
        <v>2</v>
      </c>
      <c r="H339" s="53" t="s">
        <v>245</v>
      </c>
      <c r="I339" s="53"/>
      <c r="J339" s="54" t="s">
        <v>689</v>
      </c>
      <c r="K339" s="21" t="s">
        <v>4</v>
      </c>
      <c r="L339" s="55">
        <v>0</v>
      </c>
      <c r="M339" s="57">
        <v>0</v>
      </c>
      <c r="N339" s="55">
        <f t="shared" si="96"/>
        <v>0</v>
      </c>
      <c r="O339" s="24"/>
      <c r="P339" s="25">
        <f t="shared" si="97"/>
        <v>0</v>
      </c>
      <c r="Q339" s="56">
        <v>2.5999999999999998E-5</v>
      </c>
      <c r="R339" s="57">
        <f t="shared" si="98"/>
        <v>0</v>
      </c>
      <c r="S339" s="56"/>
      <c r="T339" s="57">
        <f t="shared" si="99"/>
        <v>0</v>
      </c>
      <c r="U339" s="25">
        <v>21</v>
      </c>
      <c r="V339" s="25">
        <f t="shared" si="100"/>
        <v>0</v>
      </c>
      <c r="W339" s="25">
        <f t="shared" si="101"/>
        <v>0</v>
      </c>
      <c r="X339" s="54"/>
      <c r="Y339" s="53" t="s">
        <v>90</v>
      </c>
      <c r="Z339" s="53" t="s">
        <v>33</v>
      </c>
      <c r="AA339" s="113"/>
    </row>
    <row r="340" spans="6:27" s="52" customFormat="1" ht="11.4" outlineLevel="2">
      <c r="F340" s="20">
        <v>388</v>
      </c>
      <c r="G340" s="21" t="s">
        <v>2</v>
      </c>
      <c r="H340" s="53" t="s">
        <v>246</v>
      </c>
      <c r="I340" s="53"/>
      <c r="J340" s="54" t="s">
        <v>690</v>
      </c>
      <c r="K340" s="21" t="s">
        <v>4</v>
      </c>
      <c r="L340" s="55">
        <v>20</v>
      </c>
      <c r="M340" s="57">
        <v>0</v>
      </c>
      <c r="N340" s="55">
        <f t="shared" si="96"/>
        <v>20</v>
      </c>
      <c r="O340" s="24"/>
      <c r="P340" s="25">
        <f t="shared" si="97"/>
        <v>0</v>
      </c>
      <c r="Q340" s="56">
        <v>3.1000000000000001E-5</v>
      </c>
      <c r="R340" s="57">
        <f t="shared" si="98"/>
        <v>6.2E-4</v>
      </c>
      <c r="S340" s="56"/>
      <c r="T340" s="57">
        <f t="shared" si="99"/>
        <v>0</v>
      </c>
      <c r="U340" s="25">
        <v>21</v>
      </c>
      <c r="V340" s="25">
        <f t="shared" si="100"/>
        <v>0</v>
      </c>
      <c r="W340" s="25">
        <f t="shared" si="101"/>
        <v>0</v>
      </c>
      <c r="X340" s="54"/>
      <c r="Y340" s="53" t="s">
        <v>90</v>
      </c>
      <c r="Z340" s="53" t="s">
        <v>33</v>
      </c>
      <c r="AA340" s="113"/>
    </row>
    <row r="341" spans="6:27" s="52" customFormat="1" ht="11.4" outlineLevel="2">
      <c r="F341" s="20">
        <v>389</v>
      </c>
      <c r="G341" s="21" t="s">
        <v>8</v>
      </c>
      <c r="H341" s="53" t="s">
        <v>578</v>
      </c>
      <c r="I341" s="53"/>
      <c r="J341" s="54" t="s">
        <v>932</v>
      </c>
      <c r="K341" s="21" t="s">
        <v>0</v>
      </c>
      <c r="L341" s="55">
        <v>10</v>
      </c>
      <c r="M341" s="57">
        <v>0</v>
      </c>
      <c r="N341" s="55">
        <f t="shared" si="96"/>
        <v>10</v>
      </c>
      <c r="O341" s="24"/>
      <c r="P341" s="25">
        <f t="shared" si="97"/>
        <v>0</v>
      </c>
      <c r="Q341" s="56"/>
      <c r="R341" s="57">
        <f t="shared" si="98"/>
        <v>0</v>
      </c>
      <c r="S341" s="56"/>
      <c r="T341" s="57">
        <f t="shared" si="99"/>
        <v>0</v>
      </c>
      <c r="U341" s="25">
        <v>21</v>
      </c>
      <c r="V341" s="25">
        <f t="shared" si="100"/>
        <v>0</v>
      </c>
      <c r="W341" s="25">
        <f t="shared" si="101"/>
        <v>0</v>
      </c>
      <c r="X341" s="54"/>
      <c r="Y341" s="53" t="s">
        <v>90</v>
      </c>
      <c r="Z341" s="53" t="s">
        <v>33</v>
      </c>
      <c r="AA341" s="113"/>
    </row>
    <row r="342" spans="6:27" s="87" customFormat="1" ht="12.75" customHeight="1" outlineLevel="2">
      <c r="F342" s="88"/>
      <c r="G342" s="89"/>
      <c r="H342" s="89"/>
      <c r="I342" s="89"/>
      <c r="J342" s="90"/>
      <c r="K342" s="89"/>
      <c r="L342" s="91"/>
      <c r="M342" s="92"/>
      <c r="N342" s="91"/>
      <c r="O342" s="92"/>
      <c r="P342" s="93"/>
      <c r="Q342" s="94"/>
      <c r="R342" s="92"/>
      <c r="S342" s="92"/>
      <c r="T342" s="92"/>
      <c r="U342" s="95" t="s">
        <v>3</v>
      </c>
      <c r="V342" s="92"/>
      <c r="W342" s="92"/>
      <c r="X342" s="92"/>
      <c r="Y342" s="89"/>
      <c r="Z342" s="89"/>
    </row>
    <row r="343" spans="6:27" s="43" customFormat="1" ht="16.5" customHeight="1" outlineLevel="1">
      <c r="F343" s="44"/>
      <c r="G343" s="6"/>
      <c r="H343" s="45"/>
      <c r="I343" s="45"/>
      <c r="J343" s="45" t="s">
        <v>754</v>
      </c>
      <c r="K343" s="6"/>
      <c r="L343" s="46"/>
      <c r="M343" s="47"/>
      <c r="N343" s="46"/>
      <c r="O343" s="47"/>
      <c r="P343" s="48">
        <f>SUBTOTAL(9,P344:P352)</f>
        <v>0</v>
      </c>
      <c r="Q343" s="49"/>
      <c r="R343" s="50">
        <f>SUBTOTAL(9,R344:R352)</f>
        <v>3.3899999999999998E-3</v>
      </c>
      <c r="S343" s="47"/>
      <c r="T343" s="50">
        <f>SUBTOTAL(9,T344:T352)</f>
        <v>0</v>
      </c>
      <c r="U343" s="86" t="s">
        <v>3</v>
      </c>
      <c r="V343" s="48">
        <f>SUBTOTAL(9,V344:V352)</f>
        <v>0</v>
      </c>
      <c r="W343" s="48">
        <f>SUBTOTAL(9,W344:W352)</f>
        <v>0</v>
      </c>
      <c r="X343" s="51"/>
      <c r="Y343" s="29"/>
      <c r="Z343" s="29"/>
    </row>
    <row r="344" spans="6:27" s="52" customFormat="1" ht="22.8" outlineLevel="2">
      <c r="F344" s="20">
        <v>390</v>
      </c>
      <c r="G344" s="21" t="s">
        <v>8</v>
      </c>
      <c r="H344" s="53" t="s">
        <v>431</v>
      </c>
      <c r="I344" s="53"/>
      <c r="J344" s="54" t="s">
        <v>1057</v>
      </c>
      <c r="K344" s="21" t="s">
        <v>96</v>
      </c>
      <c r="L344" s="55">
        <v>1</v>
      </c>
      <c r="M344" s="57">
        <v>0</v>
      </c>
      <c r="N344" s="55">
        <f t="shared" ref="N344:N351" si="102">L344*(1+M344/100)</f>
        <v>1</v>
      </c>
      <c r="O344" s="24"/>
      <c r="P344" s="25">
        <f t="shared" ref="P344:P351" si="103">N344*O344</f>
        <v>0</v>
      </c>
      <c r="Q344" s="56">
        <v>2.6099999999999999E-3</v>
      </c>
      <c r="R344" s="57">
        <f t="shared" ref="R344:R351" si="104">N344*Q344</f>
        <v>2.6099999999999999E-3</v>
      </c>
      <c r="S344" s="56"/>
      <c r="T344" s="57">
        <f t="shared" ref="T344:T351" si="105">N344*S344</f>
        <v>0</v>
      </c>
      <c r="U344" s="25">
        <v>21</v>
      </c>
      <c r="V344" s="25">
        <f t="shared" ref="V344:V351" si="106">P344*(U344/100)</f>
        <v>0</v>
      </c>
      <c r="W344" s="25">
        <f t="shared" ref="W344:W351" si="107">P344+V344</f>
        <v>0</v>
      </c>
      <c r="X344" s="54"/>
      <c r="Y344" s="53" t="s">
        <v>90</v>
      </c>
      <c r="Z344" s="53" t="s">
        <v>38</v>
      </c>
      <c r="AA344" s="113"/>
    </row>
    <row r="345" spans="6:27" s="52" customFormat="1" ht="11.4" outlineLevel="2">
      <c r="F345" s="20">
        <v>391</v>
      </c>
      <c r="G345" s="21" t="s">
        <v>1</v>
      </c>
      <c r="H345" s="53" t="s">
        <v>613</v>
      </c>
      <c r="I345" s="53"/>
      <c r="J345" s="54" t="s">
        <v>703</v>
      </c>
      <c r="K345" s="21" t="s">
        <v>76</v>
      </c>
      <c r="L345" s="55">
        <v>24</v>
      </c>
      <c r="M345" s="57">
        <v>0</v>
      </c>
      <c r="N345" s="55">
        <f t="shared" si="102"/>
        <v>24</v>
      </c>
      <c r="O345" s="24"/>
      <c r="P345" s="25">
        <f t="shared" si="103"/>
        <v>0</v>
      </c>
      <c r="Q345" s="56"/>
      <c r="R345" s="57">
        <f t="shared" si="104"/>
        <v>0</v>
      </c>
      <c r="S345" s="56"/>
      <c r="T345" s="57">
        <f t="shared" si="105"/>
        <v>0</v>
      </c>
      <c r="U345" s="25">
        <v>21</v>
      </c>
      <c r="V345" s="25">
        <f t="shared" si="106"/>
        <v>0</v>
      </c>
      <c r="W345" s="25">
        <f t="shared" si="107"/>
        <v>0</v>
      </c>
      <c r="X345" s="54"/>
      <c r="Y345" s="53" t="s">
        <v>90</v>
      </c>
      <c r="Z345" s="53" t="s">
        <v>38</v>
      </c>
      <c r="AA345" s="113"/>
    </row>
    <row r="346" spans="6:27" s="52" customFormat="1" ht="22.8" outlineLevel="2">
      <c r="F346" s="20">
        <v>392</v>
      </c>
      <c r="G346" s="21" t="s">
        <v>2</v>
      </c>
      <c r="H346" s="53" t="s">
        <v>432</v>
      </c>
      <c r="I346" s="53"/>
      <c r="J346" s="54" t="s">
        <v>1203</v>
      </c>
      <c r="K346" s="21" t="s">
        <v>96</v>
      </c>
      <c r="L346" s="55">
        <v>1</v>
      </c>
      <c r="M346" s="57">
        <v>0</v>
      </c>
      <c r="N346" s="55">
        <f t="shared" si="102"/>
        <v>1</v>
      </c>
      <c r="O346" s="24"/>
      <c r="P346" s="25">
        <f t="shared" si="103"/>
        <v>0</v>
      </c>
      <c r="Q346" s="56"/>
      <c r="R346" s="57">
        <f t="shared" si="104"/>
        <v>0</v>
      </c>
      <c r="S346" s="56"/>
      <c r="T346" s="57">
        <f t="shared" si="105"/>
        <v>0</v>
      </c>
      <c r="U346" s="25">
        <v>21</v>
      </c>
      <c r="V346" s="25">
        <f t="shared" si="106"/>
        <v>0</v>
      </c>
      <c r="W346" s="25">
        <f t="shared" si="107"/>
        <v>0</v>
      </c>
      <c r="X346" s="54" t="s">
        <v>919</v>
      </c>
      <c r="Y346" s="53" t="s">
        <v>90</v>
      </c>
      <c r="Z346" s="53" t="s">
        <v>38</v>
      </c>
      <c r="AA346" s="113"/>
    </row>
    <row r="347" spans="6:27" s="52" customFormat="1" ht="11.4" outlineLevel="2">
      <c r="F347" s="20">
        <v>393</v>
      </c>
      <c r="G347" s="21" t="s">
        <v>2</v>
      </c>
      <c r="H347" s="53" t="s">
        <v>433</v>
      </c>
      <c r="I347" s="53"/>
      <c r="J347" s="54" t="s">
        <v>918</v>
      </c>
      <c r="K347" s="21" t="s">
        <v>96</v>
      </c>
      <c r="L347" s="55">
        <v>1</v>
      </c>
      <c r="M347" s="57">
        <v>0</v>
      </c>
      <c r="N347" s="55">
        <f t="shared" si="102"/>
        <v>1</v>
      </c>
      <c r="O347" s="24"/>
      <c r="P347" s="25">
        <f t="shared" si="103"/>
        <v>0</v>
      </c>
      <c r="Q347" s="56"/>
      <c r="R347" s="57">
        <f t="shared" si="104"/>
        <v>0</v>
      </c>
      <c r="S347" s="56"/>
      <c r="T347" s="57">
        <f t="shared" si="105"/>
        <v>0</v>
      </c>
      <c r="U347" s="25">
        <v>21</v>
      </c>
      <c r="V347" s="25">
        <f t="shared" si="106"/>
        <v>0</v>
      </c>
      <c r="W347" s="25">
        <f t="shared" si="107"/>
        <v>0</v>
      </c>
      <c r="X347" s="54"/>
      <c r="Y347" s="53" t="s">
        <v>90</v>
      </c>
      <c r="Z347" s="53" t="s">
        <v>38</v>
      </c>
      <c r="AA347" s="113"/>
    </row>
    <row r="348" spans="6:27" s="52" customFormat="1" ht="11.4" outlineLevel="2">
      <c r="F348" s="20">
        <v>394</v>
      </c>
      <c r="G348" s="21" t="s">
        <v>1</v>
      </c>
      <c r="H348" s="53" t="s">
        <v>434</v>
      </c>
      <c r="I348" s="53"/>
      <c r="J348" s="54" t="s">
        <v>936</v>
      </c>
      <c r="K348" s="21" t="s">
        <v>96</v>
      </c>
      <c r="L348" s="55">
        <v>1</v>
      </c>
      <c r="M348" s="57">
        <v>0</v>
      </c>
      <c r="N348" s="55">
        <f t="shared" si="102"/>
        <v>1</v>
      </c>
      <c r="O348" s="24"/>
      <c r="P348" s="25">
        <f t="shared" si="103"/>
        <v>0</v>
      </c>
      <c r="Q348" s="56"/>
      <c r="R348" s="57">
        <f t="shared" si="104"/>
        <v>0</v>
      </c>
      <c r="S348" s="56"/>
      <c r="T348" s="57">
        <f t="shared" si="105"/>
        <v>0</v>
      </c>
      <c r="U348" s="25">
        <v>21</v>
      </c>
      <c r="V348" s="25">
        <f t="shared" si="106"/>
        <v>0</v>
      </c>
      <c r="W348" s="25">
        <f t="shared" si="107"/>
        <v>0</v>
      </c>
      <c r="X348" s="54"/>
      <c r="Y348" s="53" t="s">
        <v>90</v>
      </c>
      <c r="Z348" s="53" t="s">
        <v>38</v>
      </c>
      <c r="AA348" s="113"/>
    </row>
    <row r="349" spans="6:27" s="52" customFormat="1" ht="22.8" outlineLevel="2">
      <c r="F349" s="20">
        <v>395</v>
      </c>
      <c r="G349" s="21" t="s">
        <v>1</v>
      </c>
      <c r="H349" s="53" t="s">
        <v>435</v>
      </c>
      <c r="I349" s="53"/>
      <c r="J349" s="54" t="s">
        <v>1201</v>
      </c>
      <c r="K349" s="21" t="s">
        <v>96</v>
      </c>
      <c r="L349" s="55">
        <v>1</v>
      </c>
      <c r="M349" s="57">
        <v>0</v>
      </c>
      <c r="N349" s="55">
        <f t="shared" si="102"/>
        <v>1</v>
      </c>
      <c r="O349" s="24"/>
      <c r="P349" s="25">
        <f t="shared" si="103"/>
        <v>0</v>
      </c>
      <c r="Q349" s="56"/>
      <c r="R349" s="57">
        <f t="shared" si="104"/>
        <v>0</v>
      </c>
      <c r="S349" s="56"/>
      <c r="T349" s="57">
        <f t="shared" si="105"/>
        <v>0</v>
      </c>
      <c r="U349" s="25">
        <v>21</v>
      </c>
      <c r="V349" s="25">
        <f t="shared" si="106"/>
        <v>0</v>
      </c>
      <c r="W349" s="25">
        <f t="shared" si="107"/>
        <v>0</v>
      </c>
      <c r="X349" s="54"/>
      <c r="Y349" s="53" t="s">
        <v>90</v>
      </c>
      <c r="Z349" s="53" t="s">
        <v>38</v>
      </c>
      <c r="AA349" s="113"/>
    </row>
    <row r="350" spans="6:27" s="52" customFormat="1" ht="11.4" outlineLevel="2">
      <c r="F350" s="20">
        <v>396</v>
      </c>
      <c r="G350" s="21" t="s">
        <v>8</v>
      </c>
      <c r="H350" s="53" t="s">
        <v>436</v>
      </c>
      <c r="I350" s="53"/>
      <c r="J350" s="54" t="s">
        <v>763</v>
      </c>
      <c r="K350" s="21" t="s">
        <v>4</v>
      </c>
      <c r="L350" s="55">
        <v>2</v>
      </c>
      <c r="M350" s="57">
        <v>0</v>
      </c>
      <c r="N350" s="55">
        <f t="shared" si="102"/>
        <v>2</v>
      </c>
      <c r="O350" s="24"/>
      <c r="P350" s="25">
        <f t="shared" si="103"/>
        <v>0</v>
      </c>
      <c r="Q350" s="56">
        <v>3.8999999999999999E-4</v>
      </c>
      <c r="R350" s="57">
        <f t="shared" si="104"/>
        <v>7.7999999999999999E-4</v>
      </c>
      <c r="S350" s="56"/>
      <c r="T350" s="57">
        <f t="shared" si="105"/>
        <v>0</v>
      </c>
      <c r="U350" s="25">
        <v>21</v>
      </c>
      <c r="V350" s="25">
        <f t="shared" si="106"/>
        <v>0</v>
      </c>
      <c r="W350" s="25">
        <f t="shared" si="107"/>
        <v>0</v>
      </c>
      <c r="X350" s="54"/>
      <c r="Y350" s="53" t="s">
        <v>90</v>
      </c>
      <c r="Z350" s="53" t="s">
        <v>38</v>
      </c>
      <c r="AA350" s="113"/>
    </row>
    <row r="351" spans="6:27" s="52" customFormat="1" ht="11.4" outlineLevel="2">
      <c r="F351" s="20">
        <v>397</v>
      </c>
      <c r="G351" s="21" t="s">
        <v>8</v>
      </c>
      <c r="H351" s="53" t="s">
        <v>584</v>
      </c>
      <c r="I351" s="53"/>
      <c r="J351" s="54" t="s">
        <v>860</v>
      </c>
      <c r="K351" s="21" t="s">
        <v>5</v>
      </c>
      <c r="L351" s="55">
        <v>3.3899999999999998E-3</v>
      </c>
      <c r="M351" s="57">
        <v>8749.5575221238942</v>
      </c>
      <c r="N351" s="55">
        <f t="shared" si="102"/>
        <v>0.3</v>
      </c>
      <c r="O351" s="24"/>
      <c r="P351" s="25">
        <f t="shared" si="103"/>
        <v>0</v>
      </c>
      <c r="Q351" s="56"/>
      <c r="R351" s="57">
        <f t="shared" si="104"/>
        <v>0</v>
      </c>
      <c r="S351" s="56"/>
      <c r="T351" s="57">
        <f t="shared" si="105"/>
        <v>0</v>
      </c>
      <c r="U351" s="25">
        <v>21</v>
      </c>
      <c r="V351" s="25">
        <f t="shared" si="106"/>
        <v>0</v>
      </c>
      <c r="W351" s="25">
        <f t="shared" si="107"/>
        <v>0</v>
      </c>
      <c r="X351" s="54"/>
      <c r="Y351" s="53" t="s">
        <v>90</v>
      </c>
      <c r="Z351" s="53" t="s">
        <v>38</v>
      </c>
      <c r="AA351" s="113"/>
    </row>
    <row r="352" spans="6:27" s="87" customFormat="1" ht="12.75" customHeight="1" outlineLevel="2">
      <c r="F352" s="88"/>
      <c r="G352" s="89"/>
      <c r="H352" s="89"/>
      <c r="I352" s="89"/>
      <c r="J352" s="90"/>
      <c r="K352" s="89"/>
      <c r="L352" s="91"/>
      <c r="M352" s="92"/>
      <c r="N352" s="91"/>
      <c r="O352" s="92"/>
      <c r="P352" s="93"/>
      <c r="Q352" s="94"/>
      <c r="R352" s="92"/>
      <c r="S352" s="92"/>
      <c r="T352" s="92"/>
      <c r="U352" s="95" t="s">
        <v>3</v>
      </c>
      <c r="V352" s="92"/>
      <c r="W352" s="92"/>
      <c r="X352" s="92"/>
      <c r="Y352" s="89"/>
      <c r="Z352" s="89"/>
    </row>
    <row r="353" spans="6:27" s="43" customFormat="1" ht="16.5" customHeight="1" outlineLevel="1">
      <c r="F353" s="44"/>
      <c r="G353" s="6"/>
      <c r="H353" s="45"/>
      <c r="I353" s="45"/>
      <c r="J353" s="45" t="s">
        <v>767</v>
      </c>
      <c r="K353" s="6"/>
      <c r="L353" s="46"/>
      <c r="M353" s="47"/>
      <c r="N353" s="46"/>
      <c r="O353" s="47"/>
      <c r="P353" s="48">
        <f>SUBTOTAL(9,P354:P357)</f>
        <v>0</v>
      </c>
      <c r="Q353" s="49"/>
      <c r="R353" s="50">
        <f>SUBTOTAL(9,R354:R357)</f>
        <v>1.6109999999999999E-2</v>
      </c>
      <c r="S353" s="47"/>
      <c r="T353" s="50">
        <f>SUBTOTAL(9,T354:T357)</f>
        <v>0</v>
      </c>
      <c r="U353" s="86" t="s">
        <v>3</v>
      </c>
      <c r="V353" s="48">
        <f>SUBTOTAL(9,V354:V357)</f>
        <v>0</v>
      </c>
      <c r="W353" s="48">
        <f>SUBTOTAL(9,W354:W357)</f>
        <v>0</v>
      </c>
      <c r="X353" s="51"/>
      <c r="Y353" s="29"/>
      <c r="Z353" s="29"/>
    </row>
    <row r="354" spans="6:27" s="52" customFormat="1" ht="22.8" outlineLevel="2">
      <c r="F354" s="20">
        <v>398</v>
      </c>
      <c r="G354" s="21" t="s">
        <v>8</v>
      </c>
      <c r="H354" s="53" t="s">
        <v>438</v>
      </c>
      <c r="I354" s="53"/>
      <c r="J354" s="54" t="s">
        <v>1049</v>
      </c>
      <c r="K354" s="21" t="s">
        <v>96</v>
      </c>
      <c r="L354" s="55">
        <v>1</v>
      </c>
      <c r="M354" s="57">
        <v>0</v>
      </c>
      <c r="N354" s="55">
        <f>L354*(1+M354/100)</f>
        <v>1</v>
      </c>
      <c r="O354" s="24"/>
      <c r="P354" s="25">
        <f>N354*O354</f>
        <v>0</v>
      </c>
      <c r="Q354" s="56">
        <v>6.6299999999999996E-3</v>
      </c>
      <c r="R354" s="57">
        <f>N354*Q354</f>
        <v>6.6299999999999996E-3</v>
      </c>
      <c r="S354" s="56"/>
      <c r="T354" s="57">
        <f>N354*S354</f>
        <v>0</v>
      </c>
      <c r="U354" s="25">
        <v>21</v>
      </c>
      <c r="V354" s="25">
        <f>P354*(U354/100)</f>
        <v>0</v>
      </c>
      <c r="W354" s="25">
        <f>P354+V354</f>
        <v>0</v>
      </c>
      <c r="X354" s="54"/>
      <c r="Y354" s="53" t="s">
        <v>90</v>
      </c>
      <c r="Z354" s="53" t="s">
        <v>39</v>
      </c>
      <c r="AA354" s="113"/>
    </row>
    <row r="355" spans="6:27" s="52" customFormat="1" ht="11.4" outlineLevel="2">
      <c r="F355" s="20">
        <v>399</v>
      </c>
      <c r="G355" s="21" t="s">
        <v>8</v>
      </c>
      <c r="H355" s="53" t="s">
        <v>439</v>
      </c>
      <c r="I355" s="53"/>
      <c r="J355" s="54" t="s">
        <v>874</v>
      </c>
      <c r="K355" s="21" t="s">
        <v>96</v>
      </c>
      <c r="L355" s="55">
        <v>1</v>
      </c>
      <c r="M355" s="57">
        <v>0</v>
      </c>
      <c r="N355" s="55">
        <f>L355*(1+M355/100)</f>
        <v>1</v>
      </c>
      <c r="O355" s="24"/>
      <c r="P355" s="25">
        <f>N355*O355</f>
        <v>0</v>
      </c>
      <c r="Q355" s="56">
        <v>8.7100000000000007E-3</v>
      </c>
      <c r="R355" s="57">
        <f>N355*Q355</f>
        <v>8.7100000000000007E-3</v>
      </c>
      <c r="S355" s="56"/>
      <c r="T355" s="57">
        <f>N355*S355</f>
        <v>0</v>
      </c>
      <c r="U355" s="25">
        <v>21</v>
      </c>
      <c r="V355" s="25">
        <f>P355*(U355/100)</f>
        <v>0</v>
      </c>
      <c r="W355" s="25">
        <f>P355+V355</f>
        <v>0</v>
      </c>
      <c r="X355" s="54"/>
      <c r="Y355" s="53" t="s">
        <v>90</v>
      </c>
      <c r="Z355" s="53" t="s">
        <v>39</v>
      </c>
      <c r="AA355" s="113"/>
    </row>
    <row r="356" spans="6:27" s="52" customFormat="1" ht="11.4" outlineLevel="2">
      <c r="F356" s="20">
        <v>400</v>
      </c>
      <c r="G356" s="21" t="s">
        <v>8</v>
      </c>
      <c r="H356" s="53" t="s">
        <v>440</v>
      </c>
      <c r="I356" s="53"/>
      <c r="J356" s="54" t="s">
        <v>1005</v>
      </c>
      <c r="K356" s="21" t="s">
        <v>77</v>
      </c>
      <c r="L356" s="55">
        <v>1</v>
      </c>
      <c r="M356" s="57">
        <v>0</v>
      </c>
      <c r="N356" s="55">
        <f>L356*(1+M356/100)</f>
        <v>1</v>
      </c>
      <c r="O356" s="24"/>
      <c r="P356" s="25">
        <f>N356*O356</f>
        <v>0</v>
      </c>
      <c r="Q356" s="56">
        <v>7.6999999999999996E-4</v>
      </c>
      <c r="R356" s="57">
        <f>N356*Q356</f>
        <v>7.6999999999999996E-4</v>
      </c>
      <c r="S356" s="56"/>
      <c r="T356" s="57">
        <f>N356*S356</f>
        <v>0</v>
      </c>
      <c r="U356" s="25">
        <v>21</v>
      </c>
      <c r="V356" s="25">
        <f>P356*(U356/100)</f>
        <v>0</v>
      </c>
      <c r="W356" s="25">
        <f>P356+V356</f>
        <v>0</v>
      </c>
      <c r="X356" s="54"/>
      <c r="Y356" s="53" t="s">
        <v>90</v>
      </c>
      <c r="Z356" s="53" t="s">
        <v>39</v>
      </c>
      <c r="AA356" s="113"/>
    </row>
    <row r="357" spans="6:27" s="87" customFormat="1" ht="12.75" customHeight="1" outlineLevel="2">
      <c r="F357" s="88"/>
      <c r="G357" s="89"/>
      <c r="H357" s="89"/>
      <c r="I357" s="89"/>
      <c r="J357" s="90"/>
      <c r="K357" s="89"/>
      <c r="L357" s="91"/>
      <c r="M357" s="92"/>
      <c r="N357" s="91"/>
      <c r="O357" s="92"/>
      <c r="P357" s="93"/>
      <c r="Q357" s="94"/>
      <c r="R357" s="92"/>
      <c r="S357" s="92"/>
      <c r="T357" s="92"/>
      <c r="U357" s="95" t="s">
        <v>3</v>
      </c>
      <c r="V357" s="92"/>
      <c r="W357" s="92"/>
      <c r="X357" s="92"/>
      <c r="Y357" s="89"/>
      <c r="Z357" s="89"/>
    </row>
    <row r="358" spans="6:27" s="43" customFormat="1" ht="16.5" customHeight="1" outlineLevel="1">
      <c r="F358" s="44"/>
      <c r="G358" s="6"/>
      <c r="H358" s="45"/>
      <c r="I358" s="45"/>
      <c r="J358" s="45" t="s">
        <v>795</v>
      </c>
      <c r="K358" s="6"/>
      <c r="L358" s="46"/>
      <c r="M358" s="47"/>
      <c r="N358" s="46"/>
      <c r="O358" s="47"/>
      <c r="P358" s="48">
        <f>SUBTOTAL(9,P359:P371)</f>
        <v>0</v>
      </c>
      <c r="Q358" s="49"/>
      <c r="R358" s="50">
        <f>SUBTOTAL(9,R359:R371)</f>
        <v>0.31136000000000003</v>
      </c>
      <c r="S358" s="47"/>
      <c r="T358" s="50">
        <f>SUBTOTAL(9,T359:T371)</f>
        <v>1.1949999999999998</v>
      </c>
      <c r="U358" s="86" t="s">
        <v>3</v>
      </c>
      <c r="V358" s="48">
        <f>SUBTOTAL(9,V359:V371)</f>
        <v>0</v>
      </c>
      <c r="W358" s="48">
        <f>SUBTOTAL(9,W359:W371)</f>
        <v>0</v>
      </c>
      <c r="X358" s="51"/>
      <c r="Y358" s="29"/>
      <c r="Z358" s="29"/>
    </row>
    <row r="359" spans="6:27" s="52" customFormat="1" ht="11.4" outlineLevel="2">
      <c r="F359" s="20">
        <v>401</v>
      </c>
      <c r="G359" s="21" t="s">
        <v>8</v>
      </c>
      <c r="H359" s="53" t="s">
        <v>441</v>
      </c>
      <c r="I359" s="53"/>
      <c r="J359" s="54" t="s">
        <v>827</v>
      </c>
      <c r="K359" s="21" t="s">
        <v>4</v>
      </c>
      <c r="L359" s="55">
        <v>200</v>
      </c>
      <c r="M359" s="57">
        <v>0</v>
      </c>
      <c r="N359" s="55">
        <f t="shared" ref="N359:N370" si="108">L359*(1+M359/100)</f>
        <v>200</v>
      </c>
      <c r="O359" s="24"/>
      <c r="P359" s="25">
        <f t="shared" ref="P359:P370" si="109">N359*O359</f>
        <v>0</v>
      </c>
      <c r="Q359" s="56">
        <v>2.0000000000000002E-5</v>
      </c>
      <c r="R359" s="57">
        <f t="shared" ref="R359:R370" si="110">N359*Q359</f>
        <v>4.0000000000000001E-3</v>
      </c>
      <c r="S359" s="56">
        <v>3.2000000000000002E-3</v>
      </c>
      <c r="T359" s="57">
        <f t="shared" ref="T359:T370" si="111">N359*S359</f>
        <v>0.64</v>
      </c>
      <c r="U359" s="25">
        <v>21</v>
      </c>
      <c r="V359" s="25">
        <f t="shared" ref="V359:V370" si="112">P359*(U359/100)</f>
        <v>0</v>
      </c>
      <c r="W359" s="25">
        <f t="shared" ref="W359:W370" si="113">P359+V359</f>
        <v>0</v>
      </c>
      <c r="X359" s="54"/>
      <c r="Y359" s="53" t="s">
        <v>90</v>
      </c>
      <c r="Z359" s="53" t="s">
        <v>40</v>
      </c>
      <c r="AA359" s="113"/>
    </row>
    <row r="360" spans="6:27" s="52" customFormat="1" ht="11.4" outlineLevel="2">
      <c r="F360" s="20">
        <v>402</v>
      </c>
      <c r="G360" s="21" t="s">
        <v>8</v>
      </c>
      <c r="H360" s="53" t="s">
        <v>442</v>
      </c>
      <c r="I360" s="53"/>
      <c r="J360" s="54" t="s">
        <v>828</v>
      </c>
      <c r="K360" s="21" t="s">
        <v>4</v>
      </c>
      <c r="L360" s="55">
        <v>80</v>
      </c>
      <c r="M360" s="57">
        <v>0</v>
      </c>
      <c r="N360" s="55">
        <f t="shared" si="108"/>
        <v>80</v>
      </c>
      <c r="O360" s="24"/>
      <c r="P360" s="25">
        <f t="shared" si="109"/>
        <v>0</v>
      </c>
      <c r="Q360" s="56">
        <v>5.0000000000000002E-5</v>
      </c>
      <c r="R360" s="57">
        <f t="shared" si="110"/>
        <v>4.0000000000000001E-3</v>
      </c>
      <c r="S360" s="56">
        <v>5.3200000000000001E-3</v>
      </c>
      <c r="T360" s="57">
        <f t="shared" si="111"/>
        <v>0.42559999999999998</v>
      </c>
      <c r="U360" s="25">
        <v>21</v>
      </c>
      <c r="V360" s="25">
        <f t="shared" si="112"/>
        <v>0</v>
      </c>
      <c r="W360" s="25">
        <f t="shared" si="113"/>
        <v>0</v>
      </c>
      <c r="X360" s="54"/>
      <c r="Y360" s="53" t="s">
        <v>90</v>
      </c>
      <c r="Z360" s="53" t="s">
        <v>40</v>
      </c>
      <c r="AA360" s="113"/>
    </row>
    <row r="361" spans="6:27" s="52" customFormat="1" ht="11.4" outlineLevel="2">
      <c r="F361" s="20">
        <v>403</v>
      </c>
      <c r="G361" s="21" t="s">
        <v>8</v>
      </c>
      <c r="H361" s="53" t="s">
        <v>443</v>
      </c>
      <c r="I361" s="53"/>
      <c r="J361" s="54" t="s">
        <v>764</v>
      </c>
      <c r="K361" s="21" t="s">
        <v>77</v>
      </c>
      <c r="L361" s="55">
        <v>120</v>
      </c>
      <c r="M361" s="57">
        <v>0</v>
      </c>
      <c r="N361" s="55">
        <f t="shared" si="108"/>
        <v>120</v>
      </c>
      <c r="O361" s="24"/>
      <c r="P361" s="25">
        <f t="shared" si="109"/>
        <v>0</v>
      </c>
      <c r="Q361" s="56"/>
      <c r="R361" s="57">
        <f t="shared" si="110"/>
        <v>0</v>
      </c>
      <c r="S361" s="56">
        <v>7.2000000000000005E-4</v>
      </c>
      <c r="T361" s="57">
        <f t="shared" si="111"/>
        <v>8.6400000000000005E-2</v>
      </c>
      <c r="U361" s="25">
        <v>21</v>
      </c>
      <c r="V361" s="25">
        <f t="shared" si="112"/>
        <v>0</v>
      </c>
      <c r="W361" s="25">
        <f t="shared" si="113"/>
        <v>0</v>
      </c>
      <c r="X361" s="54"/>
      <c r="Y361" s="53" t="s">
        <v>90</v>
      </c>
      <c r="Z361" s="53" t="s">
        <v>40</v>
      </c>
      <c r="AA361" s="113"/>
    </row>
    <row r="362" spans="6:27" s="52" customFormat="1" ht="22.8" outlineLevel="2">
      <c r="F362" s="20">
        <v>404</v>
      </c>
      <c r="G362" s="21" t="s">
        <v>8</v>
      </c>
      <c r="H362" s="53" t="s">
        <v>444</v>
      </c>
      <c r="I362" s="53"/>
      <c r="J362" s="54" t="s">
        <v>1051</v>
      </c>
      <c r="K362" s="21" t="s">
        <v>77</v>
      </c>
      <c r="L362" s="55">
        <v>20</v>
      </c>
      <c r="M362" s="57">
        <v>0</v>
      </c>
      <c r="N362" s="55">
        <f t="shared" si="108"/>
        <v>20</v>
      </c>
      <c r="O362" s="24"/>
      <c r="P362" s="25">
        <f t="shared" si="109"/>
        <v>0</v>
      </c>
      <c r="Q362" s="56">
        <v>2.0000000000000002E-5</v>
      </c>
      <c r="R362" s="57">
        <f t="shared" si="110"/>
        <v>4.0000000000000002E-4</v>
      </c>
      <c r="S362" s="56">
        <v>2.15E-3</v>
      </c>
      <c r="T362" s="57">
        <f t="shared" si="111"/>
        <v>4.2999999999999997E-2</v>
      </c>
      <c r="U362" s="25">
        <v>21</v>
      </c>
      <c r="V362" s="25">
        <f t="shared" si="112"/>
        <v>0</v>
      </c>
      <c r="W362" s="25">
        <f t="shared" si="113"/>
        <v>0</v>
      </c>
      <c r="X362" s="54"/>
      <c r="Y362" s="53" t="s">
        <v>90</v>
      </c>
      <c r="Z362" s="53" t="s">
        <v>40</v>
      </c>
      <c r="AA362" s="113"/>
    </row>
    <row r="363" spans="6:27" s="52" customFormat="1" ht="11.4" outlineLevel="2">
      <c r="F363" s="20">
        <v>405</v>
      </c>
      <c r="G363" s="21" t="s">
        <v>8</v>
      </c>
      <c r="H363" s="53" t="s">
        <v>445</v>
      </c>
      <c r="I363" s="53"/>
      <c r="J363" s="54" t="s">
        <v>892</v>
      </c>
      <c r="K363" s="21" t="s">
        <v>4</v>
      </c>
      <c r="L363" s="55">
        <v>265</v>
      </c>
      <c r="M363" s="57">
        <v>0</v>
      </c>
      <c r="N363" s="55">
        <f t="shared" si="108"/>
        <v>265</v>
      </c>
      <c r="O363" s="24"/>
      <c r="P363" s="25">
        <f t="shared" si="109"/>
        <v>0</v>
      </c>
      <c r="Q363" s="56">
        <v>4.6999999999999999E-4</v>
      </c>
      <c r="R363" s="57">
        <f t="shared" si="110"/>
        <v>0.12454999999999999</v>
      </c>
      <c r="S363" s="56"/>
      <c r="T363" s="57">
        <f t="shared" si="111"/>
        <v>0</v>
      </c>
      <c r="U363" s="25">
        <v>21</v>
      </c>
      <c r="V363" s="25">
        <f t="shared" si="112"/>
        <v>0</v>
      </c>
      <c r="W363" s="25">
        <f t="shared" si="113"/>
        <v>0</v>
      </c>
      <c r="X363" s="54"/>
      <c r="Y363" s="53" t="s">
        <v>90</v>
      </c>
      <c r="Z363" s="53" t="s">
        <v>40</v>
      </c>
      <c r="AA363" s="113"/>
    </row>
    <row r="364" spans="6:27" s="52" customFormat="1" ht="11.4" outlineLevel="2">
      <c r="F364" s="20">
        <v>406</v>
      </c>
      <c r="G364" s="21" t="s">
        <v>8</v>
      </c>
      <c r="H364" s="53" t="s">
        <v>446</v>
      </c>
      <c r="I364" s="53"/>
      <c r="J364" s="54" t="s">
        <v>893</v>
      </c>
      <c r="K364" s="21" t="s">
        <v>4</v>
      </c>
      <c r="L364" s="55">
        <v>40</v>
      </c>
      <c r="M364" s="57">
        <v>0</v>
      </c>
      <c r="N364" s="55">
        <f t="shared" si="108"/>
        <v>40</v>
      </c>
      <c r="O364" s="24"/>
      <c r="P364" s="25">
        <f t="shared" si="109"/>
        <v>0</v>
      </c>
      <c r="Q364" s="56">
        <v>5.8E-4</v>
      </c>
      <c r="R364" s="57">
        <f t="shared" si="110"/>
        <v>2.3199999999999998E-2</v>
      </c>
      <c r="S364" s="56"/>
      <c r="T364" s="57">
        <f t="shared" si="111"/>
        <v>0</v>
      </c>
      <c r="U364" s="25">
        <v>21</v>
      </c>
      <c r="V364" s="25">
        <f t="shared" si="112"/>
        <v>0</v>
      </c>
      <c r="W364" s="25">
        <f t="shared" si="113"/>
        <v>0</v>
      </c>
      <c r="X364" s="54"/>
      <c r="Y364" s="53" t="s">
        <v>90</v>
      </c>
      <c r="Z364" s="53" t="s">
        <v>40</v>
      </c>
      <c r="AA364" s="113"/>
    </row>
    <row r="365" spans="6:27" s="52" customFormat="1" ht="11.4" outlineLevel="2">
      <c r="F365" s="20">
        <v>407</v>
      </c>
      <c r="G365" s="21" t="s">
        <v>8</v>
      </c>
      <c r="H365" s="53" t="s">
        <v>447</v>
      </c>
      <c r="I365" s="53"/>
      <c r="J365" s="54" t="s">
        <v>894</v>
      </c>
      <c r="K365" s="21" t="s">
        <v>4</v>
      </c>
      <c r="L365" s="55">
        <v>61</v>
      </c>
      <c r="M365" s="57">
        <v>0</v>
      </c>
      <c r="N365" s="55">
        <f t="shared" si="108"/>
        <v>61</v>
      </c>
      <c r="O365" s="24"/>
      <c r="P365" s="25">
        <f t="shared" si="109"/>
        <v>0</v>
      </c>
      <c r="Q365" s="56">
        <v>7.1000000000000002E-4</v>
      </c>
      <c r="R365" s="57">
        <f t="shared" si="110"/>
        <v>4.3310000000000001E-2</v>
      </c>
      <c r="S365" s="56"/>
      <c r="T365" s="57">
        <f t="shared" si="111"/>
        <v>0</v>
      </c>
      <c r="U365" s="25">
        <v>21</v>
      </c>
      <c r="V365" s="25">
        <f t="shared" si="112"/>
        <v>0</v>
      </c>
      <c r="W365" s="25">
        <f t="shared" si="113"/>
        <v>0</v>
      </c>
      <c r="X365" s="54"/>
      <c r="Y365" s="53" t="s">
        <v>90</v>
      </c>
      <c r="Z365" s="53" t="s">
        <v>40</v>
      </c>
      <c r="AA365" s="113"/>
    </row>
    <row r="366" spans="6:27" s="52" customFormat="1" ht="11.4" outlineLevel="2">
      <c r="F366" s="20">
        <v>408</v>
      </c>
      <c r="G366" s="21" t="s">
        <v>8</v>
      </c>
      <c r="H366" s="53" t="s">
        <v>448</v>
      </c>
      <c r="I366" s="53"/>
      <c r="J366" s="54" t="s">
        <v>895</v>
      </c>
      <c r="K366" s="21" t="s">
        <v>4</v>
      </c>
      <c r="L366" s="55">
        <v>75</v>
      </c>
      <c r="M366" s="57">
        <v>0</v>
      </c>
      <c r="N366" s="55">
        <f t="shared" si="108"/>
        <v>75</v>
      </c>
      <c r="O366" s="24"/>
      <c r="P366" s="25">
        <f t="shared" si="109"/>
        <v>0</v>
      </c>
      <c r="Q366" s="56">
        <v>1.06E-3</v>
      </c>
      <c r="R366" s="57">
        <f t="shared" si="110"/>
        <v>7.9500000000000001E-2</v>
      </c>
      <c r="S366" s="56"/>
      <c r="T366" s="57">
        <f t="shared" si="111"/>
        <v>0</v>
      </c>
      <c r="U366" s="25">
        <v>21</v>
      </c>
      <c r="V366" s="25">
        <f t="shared" si="112"/>
        <v>0</v>
      </c>
      <c r="W366" s="25">
        <f t="shared" si="113"/>
        <v>0</v>
      </c>
      <c r="X366" s="54"/>
      <c r="Y366" s="53" t="s">
        <v>90</v>
      </c>
      <c r="Z366" s="53" t="s">
        <v>40</v>
      </c>
      <c r="AA366" s="113"/>
    </row>
    <row r="367" spans="6:27" s="52" customFormat="1" ht="11.4" outlineLevel="2">
      <c r="F367" s="20">
        <v>409</v>
      </c>
      <c r="G367" s="21" t="s">
        <v>8</v>
      </c>
      <c r="H367" s="53" t="s">
        <v>449</v>
      </c>
      <c r="I367" s="53"/>
      <c r="J367" s="54" t="s">
        <v>907</v>
      </c>
      <c r="K367" s="21" t="s">
        <v>4</v>
      </c>
      <c r="L367" s="55">
        <v>20</v>
      </c>
      <c r="M367" s="57">
        <v>0</v>
      </c>
      <c r="N367" s="55">
        <f t="shared" si="108"/>
        <v>20</v>
      </c>
      <c r="O367" s="24"/>
      <c r="P367" s="25">
        <f t="shared" si="109"/>
        <v>0</v>
      </c>
      <c r="Q367" s="56">
        <v>1.6000000000000001E-3</v>
      </c>
      <c r="R367" s="57">
        <f t="shared" si="110"/>
        <v>3.2000000000000001E-2</v>
      </c>
      <c r="S367" s="56"/>
      <c r="T367" s="57">
        <f t="shared" si="111"/>
        <v>0</v>
      </c>
      <c r="U367" s="25">
        <v>21</v>
      </c>
      <c r="V367" s="25">
        <f t="shared" si="112"/>
        <v>0</v>
      </c>
      <c r="W367" s="25">
        <f t="shared" si="113"/>
        <v>0</v>
      </c>
      <c r="X367" s="54"/>
      <c r="Y367" s="53" t="s">
        <v>90</v>
      </c>
      <c r="Z367" s="53" t="s">
        <v>40</v>
      </c>
      <c r="AA367" s="113"/>
    </row>
    <row r="368" spans="6:27" s="52" customFormat="1" ht="22.8" outlineLevel="2">
      <c r="F368" s="20">
        <v>410</v>
      </c>
      <c r="G368" s="21" t="s">
        <v>8</v>
      </c>
      <c r="H368" s="53" t="s">
        <v>450</v>
      </c>
      <c r="I368" s="53"/>
      <c r="J368" s="54" t="s">
        <v>1026</v>
      </c>
      <c r="K368" s="21" t="s">
        <v>77</v>
      </c>
      <c r="L368" s="55">
        <v>40</v>
      </c>
      <c r="M368" s="57">
        <v>0</v>
      </c>
      <c r="N368" s="55">
        <f t="shared" si="108"/>
        <v>40</v>
      </c>
      <c r="O368" s="24"/>
      <c r="P368" s="25">
        <f t="shared" si="109"/>
        <v>0</v>
      </c>
      <c r="Q368" s="56">
        <v>1.0000000000000001E-5</v>
      </c>
      <c r="R368" s="57">
        <f t="shared" si="110"/>
        <v>4.0000000000000002E-4</v>
      </c>
      <c r="S368" s="56"/>
      <c r="T368" s="57">
        <f t="shared" si="111"/>
        <v>0</v>
      </c>
      <c r="U368" s="25">
        <v>21</v>
      </c>
      <c r="V368" s="25">
        <f t="shared" si="112"/>
        <v>0</v>
      </c>
      <c r="W368" s="25">
        <f t="shared" si="113"/>
        <v>0</v>
      </c>
      <c r="X368" s="54"/>
      <c r="Y368" s="53" t="s">
        <v>90</v>
      </c>
      <c r="Z368" s="53" t="s">
        <v>40</v>
      </c>
      <c r="AA368" s="113"/>
    </row>
    <row r="369" spans="6:27" s="52" customFormat="1" ht="11.4" outlineLevel="2">
      <c r="F369" s="20">
        <v>411</v>
      </c>
      <c r="G369" s="21" t="s">
        <v>8</v>
      </c>
      <c r="H369" s="53" t="s">
        <v>451</v>
      </c>
      <c r="I369" s="53"/>
      <c r="J369" s="54" t="s">
        <v>812</v>
      </c>
      <c r="K369" s="21" t="s">
        <v>4</v>
      </c>
      <c r="L369" s="55">
        <v>441</v>
      </c>
      <c r="M369" s="57">
        <v>0</v>
      </c>
      <c r="N369" s="55">
        <f t="shared" si="108"/>
        <v>441</v>
      </c>
      <c r="O369" s="24"/>
      <c r="P369" s="25">
        <f t="shared" si="109"/>
        <v>0</v>
      </c>
      <c r="Q369" s="56"/>
      <c r="R369" s="57">
        <f t="shared" si="110"/>
        <v>0</v>
      </c>
      <c r="S369" s="56"/>
      <c r="T369" s="57">
        <f t="shared" si="111"/>
        <v>0</v>
      </c>
      <c r="U369" s="25">
        <v>21</v>
      </c>
      <c r="V369" s="25">
        <f t="shared" si="112"/>
        <v>0</v>
      </c>
      <c r="W369" s="25">
        <f t="shared" si="113"/>
        <v>0</v>
      </c>
      <c r="X369" s="54"/>
      <c r="Y369" s="53" t="s">
        <v>90</v>
      </c>
      <c r="Z369" s="53" t="s">
        <v>40</v>
      </c>
      <c r="AA369" s="113"/>
    </row>
    <row r="370" spans="6:27" s="52" customFormat="1" ht="22.8" outlineLevel="2">
      <c r="F370" s="20">
        <v>412</v>
      </c>
      <c r="G370" s="21" t="s">
        <v>8</v>
      </c>
      <c r="H370" s="53" t="s">
        <v>452</v>
      </c>
      <c r="I370" s="53"/>
      <c r="J370" s="54" t="s">
        <v>1033</v>
      </c>
      <c r="K370" s="21" t="s">
        <v>5</v>
      </c>
      <c r="L370" s="55">
        <v>0.6</v>
      </c>
      <c r="M370" s="57">
        <v>0</v>
      </c>
      <c r="N370" s="55">
        <f t="shared" si="108"/>
        <v>0.6</v>
      </c>
      <c r="O370" s="24"/>
      <c r="P370" s="25">
        <f t="shared" si="109"/>
        <v>0</v>
      </c>
      <c r="Q370" s="56"/>
      <c r="R370" s="57">
        <f t="shared" si="110"/>
        <v>0</v>
      </c>
      <c r="S370" s="56"/>
      <c r="T370" s="57">
        <f t="shared" si="111"/>
        <v>0</v>
      </c>
      <c r="U370" s="25">
        <v>21</v>
      </c>
      <c r="V370" s="25">
        <f t="shared" si="112"/>
        <v>0</v>
      </c>
      <c r="W370" s="25">
        <f t="shared" si="113"/>
        <v>0</v>
      </c>
      <c r="X370" s="54"/>
      <c r="Y370" s="53" t="s">
        <v>90</v>
      </c>
      <c r="Z370" s="53" t="s">
        <v>40</v>
      </c>
      <c r="AA370" s="113"/>
    </row>
    <row r="371" spans="6:27" s="87" customFormat="1" ht="12.75" customHeight="1" outlineLevel="2">
      <c r="F371" s="88"/>
      <c r="G371" s="89"/>
      <c r="H371" s="89"/>
      <c r="I371" s="89"/>
      <c r="J371" s="90"/>
      <c r="K371" s="89"/>
      <c r="L371" s="91"/>
      <c r="M371" s="92"/>
      <c r="N371" s="91"/>
      <c r="O371" s="92"/>
      <c r="P371" s="93"/>
      <c r="Q371" s="94"/>
      <c r="R371" s="92"/>
      <c r="S371" s="92"/>
      <c r="T371" s="92"/>
      <c r="U371" s="95" t="s">
        <v>3</v>
      </c>
      <c r="V371" s="92"/>
      <c r="W371" s="92"/>
      <c r="X371" s="92"/>
      <c r="Y371" s="89"/>
      <c r="Z371" s="89"/>
    </row>
    <row r="372" spans="6:27" s="43" customFormat="1" ht="16.5" customHeight="1" outlineLevel="1">
      <c r="F372" s="44"/>
      <c r="G372" s="6"/>
      <c r="H372" s="45"/>
      <c r="I372" s="45"/>
      <c r="J372" s="45" t="s">
        <v>760</v>
      </c>
      <c r="K372" s="6"/>
      <c r="L372" s="46"/>
      <c r="M372" s="47"/>
      <c r="N372" s="46"/>
      <c r="O372" s="47"/>
      <c r="P372" s="48">
        <f>SUBTOTAL(9,P373:P384)</f>
        <v>0</v>
      </c>
      <c r="Q372" s="49"/>
      <c r="R372" s="50">
        <f>SUBTOTAL(9,R373:R384)</f>
        <v>5.5860000000000007E-3</v>
      </c>
      <c r="S372" s="47"/>
      <c r="T372" s="50">
        <f>SUBTOTAL(9,T373:T384)</f>
        <v>0</v>
      </c>
      <c r="U372" s="86" t="s">
        <v>3</v>
      </c>
      <c r="V372" s="48">
        <f>SUBTOTAL(9,V373:V384)</f>
        <v>0</v>
      </c>
      <c r="W372" s="48">
        <f>SUBTOTAL(9,W373:W384)</f>
        <v>0</v>
      </c>
      <c r="X372" s="51"/>
      <c r="Y372" s="29"/>
      <c r="Z372" s="29"/>
    </row>
    <row r="373" spans="6:27" s="52" customFormat="1" ht="11.4" outlineLevel="2">
      <c r="F373" s="20">
        <v>413</v>
      </c>
      <c r="G373" s="21" t="s">
        <v>8</v>
      </c>
      <c r="H373" s="53" t="s">
        <v>455</v>
      </c>
      <c r="I373" s="53"/>
      <c r="J373" s="54" t="s">
        <v>835</v>
      </c>
      <c r="K373" s="21" t="s">
        <v>77</v>
      </c>
      <c r="L373" s="55">
        <v>2</v>
      </c>
      <c r="M373" s="57">
        <v>0</v>
      </c>
      <c r="N373" s="55">
        <f t="shared" ref="N373:N383" si="114">L373*(1+M373/100)</f>
        <v>2</v>
      </c>
      <c r="O373" s="24"/>
      <c r="P373" s="25">
        <f t="shared" ref="P373:P383" si="115">N373*O373</f>
        <v>0</v>
      </c>
      <c r="Q373" s="56">
        <v>3.0000000000000001E-5</v>
      </c>
      <c r="R373" s="57">
        <f t="shared" ref="R373:R383" si="116">N373*Q373</f>
        <v>6.0000000000000002E-5</v>
      </c>
      <c r="S373" s="56"/>
      <c r="T373" s="57">
        <f t="shared" ref="T373:T383" si="117">N373*S373</f>
        <v>0</v>
      </c>
      <c r="U373" s="25">
        <v>21</v>
      </c>
      <c r="V373" s="25">
        <f t="shared" ref="V373:V383" si="118">P373*(U373/100)</f>
        <v>0</v>
      </c>
      <c r="W373" s="25">
        <f t="shared" ref="W373:W383" si="119">P373+V373</f>
        <v>0</v>
      </c>
      <c r="X373" s="54"/>
      <c r="Y373" s="53" t="s">
        <v>90</v>
      </c>
      <c r="Z373" s="53" t="s">
        <v>41</v>
      </c>
      <c r="AA373" s="113"/>
    </row>
    <row r="374" spans="6:27" s="52" customFormat="1" ht="11.4" outlineLevel="2">
      <c r="F374" s="20">
        <v>414</v>
      </c>
      <c r="G374" s="21" t="s">
        <v>8</v>
      </c>
      <c r="H374" s="53" t="s">
        <v>456</v>
      </c>
      <c r="I374" s="53"/>
      <c r="J374" s="54" t="s">
        <v>834</v>
      </c>
      <c r="K374" s="21" t="s">
        <v>77</v>
      </c>
      <c r="L374" s="55">
        <v>2</v>
      </c>
      <c r="M374" s="57">
        <v>0</v>
      </c>
      <c r="N374" s="55">
        <f t="shared" si="114"/>
        <v>2</v>
      </c>
      <c r="O374" s="24"/>
      <c r="P374" s="25">
        <f t="shared" si="115"/>
        <v>0</v>
      </c>
      <c r="Q374" s="56">
        <v>3.0000000000000001E-5</v>
      </c>
      <c r="R374" s="57">
        <f t="shared" si="116"/>
        <v>6.0000000000000002E-5</v>
      </c>
      <c r="S374" s="56"/>
      <c r="T374" s="57">
        <f t="shared" si="117"/>
        <v>0</v>
      </c>
      <c r="U374" s="25">
        <v>21</v>
      </c>
      <c r="V374" s="25">
        <f t="shared" si="118"/>
        <v>0</v>
      </c>
      <c r="W374" s="25">
        <f t="shared" si="119"/>
        <v>0</v>
      </c>
      <c r="X374" s="54"/>
      <c r="Y374" s="53" t="s">
        <v>90</v>
      </c>
      <c r="Z374" s="53" t="s">
        <v>41</v>
      </c>
      <c r="AA374" s="113"/>
    </row>
    <row r="375" spans="6:27" s="52" customFormat="1" ht="11.4" outlineLevel="2">
      <c r="F375" s="20">
        <v>415</v>
      </c>
      <c r="G375" s="21" t="s">
        <v>8</v>
      </c>
      <c r="H375" s="53" t="s">
        <v>457</v>
      </c>
      <c r="I375" s="53"/>
      <c r="J375" s="54" t="s">
        <v>820</v>
      </c>
      <c r="K375" s="21" t="s">
        <v>77</v>
      </c>
      <c r="L375" s="55">
        <v>3</v>
      </c>
      <c r="M375" s="57">
        <v>0</v>
      </c>
      <c r="N375" s="55">
        <f t="shared" si="114"/>
        <v>3</v>
      </c>
      <c r="O375" s="24"/>
      <c r="P375" s="25">
        <f t="shared" si="115"/>
        <v>0</v>
      </c>
      <c r="Q375" s="56">
        <v>2.2000000000000001E-4</v>
      </c>
      <c r="R375" s="57">
        <f t="shared" si="116"/>
        <v>6.6E-4</v>
      </c>
      <c r="S375" s="56"/>
      <c r="T375" s="57">
        <f t="shared" si="117"/>
        <v>0</v>
      </c>
      <c r="U375" s="25">
        <v>21</v>
      </c>
      <c r="V375" s="25">
        <f t="shared" si="118"/>
        <v>0</v>
      </c>
      <c r="W375" s="25">
        <f t="shared" si="119"/>
        <v>0</v>
      </c>
      <c r="X375" s="54"/>
      <c r="Y375" s="53" t="s">
        <v>90</v>
      </c>
      <c r="Z375" s="53" t="s">
        <v>41</v>
      </c>
      <c r="AA375" s="113"/>
    </row>
    <row r="376" spans="6:27" s="52" customFormat="1" ht="11.4" outlineLevel="2">
      <c r="F376" s="20">
        <v>416</v>
      </c>
      <c r="G376" s="21" t="s">
        <v>2</v>
      </c>
      <c r="H376" s="53" t="s">
        <v>453</v>
      </c>
      <c r="I376" s="53"/>
      <c r="J376" s="54" t="s">
        <v>771</v>
      </c>
      <c r="K376" s="21" t="s">
        <v>77</v>
      </c>
      <c r="L376" s="55">
        <v>40</v>
      </c>
      <c r="M376" s="57">
        <v>0</v>
      </c>
      <c r="N376" s="55">
        <f t="shared" si="114"/>
        <v>40</v>
      </c>
      <c r="O376" s="24"/>
      <c r="P376" s="25">
        <f t="shared" si="115"/>
        <v>0</v>
      </c>
      <c r="Q376" s="56"/>
      <c r="R376" s="57">
        <f t="shared" si="116"/>
        <v>0</v>
      </c>
      <c r="S376" s="56"/>
      <c r="T376" s="57">
        <f t="shared" si="117"/>
        <v>0</v>
      </c>
      <c r="U376" s="25">
        <v>21</v>
      </c>
      <c r="V376" s="25">
        <f t="shared" si="118"/>
        <v>0</v>
      </c>
      <c r="W376" s="25">
        <f t="shared" si="119"/>
        <v>0</v>
      </c>
      <c r="X376" s="54"/>
      <c r="Y376" s="53" t="s">
        <v>90</v>
      </c>
      <c r="Z376" s="53" t="s">
        <v>41</v>
      </c>
      <c r="AA376" s="113"/>
    </row>
    <row r="377" spans="6:27" s="52" customFormat="1" ht="22.8" outlineLevel="2">
      <c r="F377" s="20">
        <v>417</v>
      </c>
      <c r="G377" s="21" t="s">
        <v>2</v>
      </c>
      <c r="H377" s="53" t="s">
        <v>454</v>
      </c>
      <c r="I377" s="53"/>
      <c r="J377" s="54" t="s">
        <v>1178</v>
      </c>
      <c r="K377" s="21" t="s">
        <v>77</v>
      </c>
      <c r="L377" s="55">
        <v>40</v>
      </c>
      <c r="M377" s="57">
        <v>0</v>
      </c>
      <c r="N377" s="55">
        <f t="shared" si="114"/>
        <v>40</v>
      </c>
      <c r="O377" s="24"/>
      <c r="P377" s="25">
        <f t="shared" si="115"/>
        <v>0</v>
      </c>
      <c r="Q377" s="56"/>
      <c r="R377" s="57">
        <f t="shared" si="116"/>
        <v>0</v>
      </c>
      <c r="S377" s="56"/>
      <c r="T377" s="57">
        <f t="shared" si="117"/>
        <v>0</v>
      </c>
      <c r="U377" s="25">
        <v>21</v>
      </c>
      <c r="V377" s="25">
        <f t="shared" si="118"/>
        <v>0</v>
      </c>
      <c r="W377" s="25">
        <f t="shared" si="119"/>
        <v>0</v>
      </c>
      <c r="X377" s="54"/>
      <c r="Y377" s="53" t="s">
        <v>90</v>
      </c>
      <c r="Z377" s="53" t="s">
        <v>41</v>
      </c>
      <c r="AA377" s="113"/>
    </row>
    <row r="378" spans="6:27" s="52" customFormat="1" ht="11.4" outlineLevel="2">
      <c r="F378" s="20">
        <v>418</v>
      </c>
      <c r="G378" s="21" t="s">
        <v>2</v>
      </c>
      <c r="H378" s="53" t="s">
        <v>247</v>
      </c>
      <c r="I378" s="53"/>
      <c r="J378" s="54" t="s">
        <v>1019</v>
      </c>
      <c r="K378" s="21" t="s">
        <v>77</v>
      </c>
      <c r="L378" s="55">
        <v>2</v>
      </c>
      <c r="M378" s="57">
        <v>0</v>
      </c>
      <c r="N378" s="55">
        <f t="shared" si="114"/>
        <v>2</v>
      </c>
      <c r="O378" s="24"/>
      <c r="P378" s="25">
        <f t="shared" si="115"/>
        <v>0</v>
      </c>
      <c r="Q378" s="56">
        <v>7.6099999999999996E-4</v>
      </c>
      <c r="R378" s="57">
        <f t="shared" si="116"/>
        <v>1.5219999999999999E-3</v>
      </c>
      <c r="S378" s="56"/>
      <c r="T378" s="57">
        <f t="shared" si="117"/>
        <v>0</v>
      </c>
      <c r="U378" s="25">
        <v>21</v>
      </c>
      <c r="V378" s="25">
        <f t="shared" si="118"/>
        <v>0</v>
      </c>
      <c r="W378" s="25">
        <f t="shared" si="119"/>
        <v>0</v>
      </c>
      <c r="X378" s="54"/>
      <c r="Y378" s="53" t="s">
        <v>90</v>
      </c>
      <c r="Z378" s="53" t="s">
        <v>41</v>
      </c>
      <c r="AA378" s="113"/>
    </row>
    <row r="379" spans="6:27" s="52" customFormat="1" ht="11.4" outlineLevel="2">
      <c r="F379" s="20">
        <v>419</v>
      </c>
      <c r="G379" s="21" t="s">
        <v>2</v>
      </c>
      <c r="H379" s="53" t="s">
        <v>248</v>
      </c>
      <c r="I379" s="53"/>
      <c r="J379" s="54" t="s">
        <v>940</v>
      </c>
      <c r="K379" s="21" t="s">
        <v>77</v>
      </c>
      <c r="L379" s="55">
        <v>1</v>
      </c>
      <c r="M379" s="57">
        <v>0</v>
      </c>
      <c r="N379" s="55">
        <f t="shared" si="114"/>
        <v>1</v>
      </c>
      <c r="O379" s="24"/>
      <c r="P379" s="25">
        <f t="shared" si="115"/>
        <v>0</v>
      </c>
      <c r="Q379" s="56">
        <v>2.8600000000000001E-4</v>
      </c>
      <c r="R379" s="57">
        <f t="shared" si="116"/>
        <v>2.8600000000000001E-4</v>
      </c>
      <c r="S379" s="56"/>
      <c r="T379" s="57">
        <f t="shared" si="117"/>
        <v>0</v>
      </c>
      <c r="U379" s="25">
        <v>21</v>
      </c>
      <c r="V379" s="25">
        <f t="shared" si="118"/>
        <v>0</v>
      </c>
      <c r="W379" s="25">
        <f t="shared" si="119"/>
        <v>0</v>
      </c>
      <c r="X379" s="54"/>
      <c r="Y379" s="53" t="s">
        <v>90</v>
      </c>
      <c r="Z379" s="53" t="s">
        <v>41</v>
      </c>
      <c r="AA379" s="113"/>
    </row>
    <row r="380" spans="6:27" s="52" customFormat="1" ht="11.4" outlineLevel="2">
      <c r="F380" s="20">
        <v>420</v>
      </c>
      <c r="G380" s="21" t="s">
        <v>2</v>
      </c>
      <c r="H380" s="53" t="s">
        <v>249</v>
      </c>
      <c r="I380" s="53"/>
      <c r="J380" s="54" t="s">
        <v>896</v>
      </c>
      <c r="K380" s="21" t="s">
        <v>77</v>
      </c>
      <c r="L380" s="55">
        <v>2</v>
      </c>
      <c r="M380" s="57">
        <v>0</v>
      </c>
      <c r="N380" s="55">
        <f t="shared" si="114"/>
        <v>2</v>
      </c>
      <c r="O380" s="24"/>
      <c r="P380" s="25">
        <f t="shared" si="115"/>
        <v>0</v>
      </c>
      <c r="Q380" s="56">
        <v>2.0000000000000001E-4</v>
      </c>
      <c r="R380" s="57">
        <f t="shared" si="116"/>
        <v>4.0000000000000002E-4</v>
      </c>
      <c r="S380" s="56"/>
      <c r="T380" s="57">
        <f t="shared" si="117"/>
        <v>0</v>
      </c>
      <c r="U380" s="25">
        <v>21</v>
      </c>
      <c r="V380" s="25">
        <f t="shared" si="118"/>
        <v>0</v>
      </c>
      <c r="W380" s="25">
        <f t="shared" si="119"/>
        <v>0</v>
      </c>
      <c r="X380" s="54"/>
      <c r="Y380" s="53" t="s">
        <v>90</v>
      </c>
      <c r="Z380" s="53" t="s">
        <v>41</v>
      </c>
      <c r="AA380" s="113"/>
    </row>
    <row r="381" spans="6:27" s="52" customFormat="1" ht="22.8" outlineLevel="2">
      <c r="F381" s="20">
        <v>421</v>
      </c>
      <c r="G381" s="21" t="s">
        <v>2</v>
      </c>
      <c r="H381" s="53" t="s">
        <v>250</v>
      </c>
      <c r="I381" s="53"/>
      <c r="J381" s="54" t="s">
        <v>1060</v>
      </c>
      <c r="K381" s="21" t="s">
        <v>77</v>
      </c>
      <c r="L381" s="55">
        <v>2</v>
      </c>
      <c r="M381" s="57">
        <v>0</v>
      </c>
      <c r="N381" s="55">
        <f t="shared" si="114"/>
        <v>2</v>
      </c>
      <c r="O381" s="24"/>
      <c r="P381" s="25">
        <f t="shared" si="115"/>
        <v>0</v>
      </c>
      <c r="Q381" s="56">
        <v>1.94E-4</v>
      </c>
      <c r="R381" s="57">
        <f t="shared" si="116"/>
        <v>3.88E-4</v>
      </c>
      <c r="S381" s="56"/>
      <c r="T381" s="57">
        <f t="shared" si="117"/>
        <v>0</v>
      </c>
      <c r="U381" s="25">
        <v>21</v>
      </c>
      <c r="V381" s="25">
        <f t="shared" si="118"/>
        <v>0</v>
      </c>
      <c r="W381" s="25">
        <f t="shared" si="119"/>
        <v>0</v>
      </c>
      <c r="X381" s="54"/>
      <c r="Y381" s="53" t="s">
        <v>90</v>
      </c>
      <c r="Z381" s="53" t="s">
        <v>41</v>
      </c>
      <c r="AA381" s="113"/>
    </row>
    <row r="382" spans="6:27" s="52" customFormat="1" ht="22.8" outlineLevel="2">
      <c r="F382" s="20">
        <v>422</v>
      </c>
      <c r="G382" s="21" t="s">
        <v>8</v>
      </c>
      <c r="H382" s="53" t="s">
        <v>458</v>
      </c>
      <c r="I382" s="53"/>
      <c r="J382" s="54" t="s">
        <v>1110</v>
      </c>
      <c r="K382" s="21" t="s">
        <v>77</v>
      </c>
      <c r="L382" s="55">
        <v>1</v>
      </c>
      <c r="M382" s="57">
        <v>0</v>
      </c>
      <c r="N382" s="55">
        <f t="shared" si="114"/>
        <v>1</v>
      </c>
      <c r="O382" s="24"/>
      <c r="P382" s="25">
        <f t="shared" si="115"/>
        <v>0</v>
      </c>
      <c r="Q382" s="56">
        <v>2.2100000000000002E-3</v>
      </c>
      <c r="R382" s="57">
        <f t="shared" si="116"/>
        <v>2.2100000000000002E-3</v>
      </c>
      <c r="S382" s="56"/>
      <c r="T382" s="57">
        <f t="shared" si="117"/>
        <v>0</v>
      </c>
      <c r="U382" s="25">
        <v>21</v>
      </c>
      <c r="V382" s="25">
        <f t="shared" si="118"/>
        <v>0</v>
      </c>
      <c r="W382" s="25">
        <f t="shared" si="119"/>
        <v>0</v>
      </c>
      <c r="X382" s="54"/>
      <c r="Y382" s="53" t="s">
        <v>90</v>
      </c>
      <c r="Z382" s="53" t="s">
        <v>41</v>
      </c>
      <c r="AA382" s="113"/>
    </row>
    <row r="383" spans="6:27" s="52" customFormat="1" ht="11.4" outlineLevel="2">
      <c r="F383" s="20">
        <v>423</v>
      </c>
      <c r="G383" s="21" t="s">
        <v>8</v>
      </c>
      <c r="H383" s="53" t="s">
        <v>585</v>
      </c>
      <c r="I383" s="53"/>
      <c r="J383" s="54" t="s">
        <v>865</v>
      </c>
      <c r="K383" s="21" t="s">
        <v>5</v>
      </c>
      <c r="L383" s="55">
        <v>5.5860000000000007E-3</v>
      </c>
      <c r="M383" s="57">
        <v>43.215180809165759</v>
      </c>
      <c r="N383" s="55">
        <f t="shared" si="114"/>
        <v>8.0000000000000002E-3</v>
      </c>
      <c r="O383" s="24"/>
      <c r="P383" s="25">
        <f t="shared" si="115"/>
        <v>0</v>
      </c>
      <c r="Q383" s="56"/>
      <c r="R383" s="57">
        <f t="shared" si="116"/>
        <v>0</v>
      </c>
      <c r="S383" s="56"/>
      <c r="T383" s="57">
        <f t="shared" si="117"/>
        <v>0</v>
      </c>
      <c r="U383" s="25">
        <v>21</v>
      </c>
      <c r="V383" s="25">
        <f t="shared" si="118"/>
        <v>0</v>
      </c>
      <c r="W383" s="25">
        <f t="shared" si="119"/>
        <v>0</v>
      </c>
      <c r="X383" s="54"/>
      <c r="Y383" s="53" t="s">
        <v>90</v>
      </c>
      <c r="Z383" s="53" t="s">
        <v>41</v>
      </c>
      <c r="AA383" s="113"/>
    </row>
    <row r="384" spans="6:27" s="87" customFormat="1" ht="12.75" customHeight="1" outlineLevel="2">
      <c r="F384" s="88"/>
      <c r="G384" s="89"/>
      <c r="H384" s="89"/>
      <c r="I384" s="89"/>
      <c r="J384" s="90"/>
      <c r="K384" s="89"/>
      <c r="L384" s="91"/>
      <c r="M384" s="92"/>
      <c r="N384" s="91"/>
      <c r="O384" s="92"/>
      <c r="P384" s="93"/>
      <c r="Q384" s="94"/>
      <c r="R384" s="92"/>
      <c r="S384" s="92"/>
      <c r="T384" s="92"/>
      <c r="U384" s="95" t="s">
        <v>3</v>
      </c>
      <c r="V384" s="92"/>
      <c r="W384" s="92"/>
      <c r="X384" s="92"/>
      <c r="Y384" s="89"/>
      <c r="Z384" s="89"/>
    </row>
    <row r="385" spans="6:27" s="43" customFormat="1" ht="16.5" customHeight="1" outlineLevel="1">
      <c r="F385" s="44"/>
      <c r="G385" s="6"/>
      <c r="H385" s="45"/>
      <c r="I385" s="45"/>
      <c r="J385" s="45" t="s">
        <v>782</v>
      </c>
      <c r="K385" s="6"/>
      <c r="L385" s="46"/>
      <c r="M385" s="47"/>
      <c r="N385" s="46"/>
      <c r="O385" s="47"/>
      <c r="P385" s="48">
        <f>SUBTOTAL(9,P386:P424)</f>
        <v>0</v>
      </c>
      <c r="Q385" s="49"/>
      <c r="R385" s="50">
        <f>SUBTOTAL(9,R386:R424)</f>
        <v>0.70928000000000002</v>
      </c>
      <c r="S385" s="47"/>
      <c r="T385" s="50">
        <f>SUBTOTAL(9,T386:T424)</f>
        <v>1.3533299999999999</v>
      </c>
      <c r="U385" s="86" t="s">
        <v>3</v>
      </c>
      <c r="V385" s="48">
        <f>SUBTOTAL(9,V386:V424)</f>
        <v>0</v>
      </c>
      <c r="W385" s="48">
        <f>SUBTOTAL(9,W386:W424)</f>
        <v>0</v>
      </c>
      <c r="X385" s="51"/>
      <c r="Y385" s="29"/>
      <c r="Z385" s="29"/>
    </row>
    <row r="386" spans="6:27" s="52" customFormat="1" ht="11.4" outlineLevel="2">
      <c r="F386" s="20">
        <v>424</v>
      </c>
      <c r="G386" s="21" t="s">
        <v>8</v>
      </c>
      <c r="H386" s="53" t="s">
        <v>459</v>
      </c>
      <c r="I386" s="53"/>
      <c r="J386" s="54" t="s">
        <v>818</v>
      </c>
      <c r="K386" s="21" t="s">
        <v>19</v>
      </c>
      <c r="L386" s="55">
        <v>120</v>
      </c>
      <c r="M386" s="57">
        <v>0</v>
      </c>
      <c r="N386" s="55">
        <f t="shared" ref="N386:N423" si="120">L386*(1+M386/100)</f>
        <v>120</v>
      </c>
      <c r="O386" s="24"/>
      <c r="P386" s="25">
        <f t="shared" ref="P386:P423" si="121">N386*O386</f>
        <v>0</v>
      </c>
      <c r="Q386" s="56"/>
      <c r="R386" s="57">
        <f t="shared" ref="R386:R423" si="122">N386*Q386</f>
        <v>0</v>
      </c>
      <c r="S386" s="56">
        <v>1.057E-2</v>
      </c>
      <c r="T386" s="57">
        <f t="shared" ref="T386:T423" si="123">N386*S386</f>
        <v>1.2684</v>
      </c>
      <c r="U386" s="25">
        <v>21</v>
      </c>
      <c r="V386" s="25">
        <f t="shared" ref="V386:V423" si="124">P386*(U386/100)</f>
        <v>0</v>
      </c>
      <c r="W386" s="25">
        <f t="shared" ref="W386:W423" si="125">P386+V386</f>
        <v>0</v>
      </c>
      <c r="X386" s="54"/>
      <c r="Y386" s="53" t="s">
        <v>90</v>
      </c>
      <c r="Z386" s="53" t="s">
        <v>42</v>
      </c>
      <c r="AA386" s="113"/>
    </row>
    <row r="387" spans="6:27" s="52" customFormat="1" ht="11.4" outlineLevel="2">
      <c r="F387" s="20">
        <v>425</v>
      </c>
      <c r="G387" s="21" t="s">
        <v>8</v>
      </c>
      <c r="H387" s="53" t="s">
        <v>460</v>
      </c>
      <c r="I387" s="53"/>
      <c r="J387" s="54" t="s">
        <v>939</v>
      </c>
      <c r="K387" s="21" t="s">
        <v>77</v>
      </c>
      <c r="L387" s="55">
        <v>1</v>
      </c>
      <c r="M387" s="57">
        <v>0</v>
      </c>
      <c r="N387" s="55">
        <f t="shared" si="120"/>
        <v>1</v>
      </c>
      <c r="O387" s="24"/>
      <c r="P387" s="25">
        <f t="shared" si="121"/>
        <v>0</v>
      </c>
      <c r="Q387" s="56">
        <v>8.0000000000000007E-5</v>
      </c>
      <c r="R387" s="57">
        <f t="shared" si="122"/>
        <v>8.0000000000000007E-5</v>
      </c>
      <c r="S387" s="56">
        <v>2.4930000000000001E-2</v>
      </c>
      <c r="T387" s="57">
        <f t="shared" si="123"/>
        <v>2.4930000000000001E-2</v>
      </c>
      <c r="U387" s="25">
        <v>21</v>
      </c>
      <c r="V387" s="25">
        <f t="shared" si="124"/>
        <v>0</v>
      </c>
      <c r="W387" s="25">
        <f t="shared" si="125"/>
        <v>0</v>
      </c>
      <c r="X387" s="54"/>
      <c r="Y387" s="53" t="s">
        <v>90</v>
      </c>
      <c r="Z387" s="53" t="s">
        <v>42</v>
      </c>
      <c r="AA387" s="113"/>
    </row>
    <row r="388" spans="6:27" s="52" customFormat="1" ht="22.8" outlineLevel="2">
      <c r="F388" s="20">
        <v>426</v>
      </c>
      <c r="G388" s="21" t="s">
        <v>8</v>
      </c>
      <c r="H388" s="53" t="s">
        <v>461</v>
      </c>
      <c r="I388" s="53"/>
      <c r="J388" s="54" t="s">
        <v>1071</v>
      </c>
      <c r="K388" s="21" t="s">
        <v>77</v>
      </c>
      <c r="L388" s="55">
        <v>1</v>
      </c>
      <c r="M388" s="57">
        <v>0</v>
      </c>
      <c r="N388" s="55">
        <f t="shared" si="120"/>
        <v>1</v>
      </c>
      <c r="O388" s="24"/>
      <c r="P388" s="25">
        <f t="shared" si="121"/>
        <v>0</v>
      </c>
      <c r="Q388" s="56">
        <v>8.3999999999999995E-3</v>
      </c>
      <c r="R388" s="57">
        <f t="shared" si="122"/>
        <v>8.3999999999999995E-3</v>
      </c>
      <c r="S388" s="56"/>
      <c r="T388" s="57">
        <f t="shared" si="123"/>
        <v>0</v>
      </c>
      <c r="U388" s="25">
        <v>21</v>
      </c>
      <c r="V388" s="25">
        <f t="shared" si="124"/>
        <v>0</v>
      </c>
      <c r="W388" s="25">
        <f t="shared" si="125"/>
        <v>0</v>
      </c>
      <c r="X388" s="54"/>
      <c r="Y388" s="53" t="s">
        <v>90</v>
      </c>
      <c r="Z388" s="53" t="s">
        <v>42</v>
      </c>
      <c r="AA388" s="113"/>
    </row>
    <row r="389" spans="6:27" s="52" customFormat="1" ht="22.8" outlineLevel="2">
      <c r="F389" s="20">
        <v>427</v>
      </c>
      <c r="G389" s="21" t="s">
        <v>8</v>
      </c>
      <c r="H389" s="53" t="s">
        <v>462</v>
      </c>
      <c r="I389" s="53"/>
      <c r="J389" s="54" t="s">
        <v>1072</v>
      </c>
      <c r="K389" s="21" t="s">
        <v>77</v>
      </c>
      <c r="L389" s="55">
        <v>3</v>
      </c>
      <c r="M389" s="57">
        <v>0</v>
      </c>
      <c r="N389" s="55">
        <f t="shared" si="120"/>
        <v>3</v>
      </c>
      <c r="O389" s="24"/>
      <c r="P389" s="25">
        <f t="shared" si="121"/>
        <v>0</v>
      </c>
      <c r="Q389" s="56">
        <v>0.01</v>
      </c>
      <c r="R389" s="57">
        <f t="shared" si="122"/>
        <v>0.03</v>
      </c>
      <c r="S389" s="56"/>
      <c r="T389" s="57">
        <f t="shared" si="123"/>
        <v>0</v>
      </c>
      <c r="U389" s="25">
        <v>21</v>
      </c>
      <c r="V389" s="25">
        <f t="shared" si="124"/>
        <v>0</v>
      </c>
      <c r="W389" s="25">
        <f t="shared" si="125"/>
        <v>0</v>
      </c>
      <c r="X389" s="54"/>
      <c r="Y389" s="53" t="s">
        <v>90</v>
      </c>
      <c r="Z389" s="53" t="s">
        <v>42</v>
      </c>
      <c r="AA389" s="113"/>
    </row>
    <row r="390" spans="6:27" s="52" customFormat="1" ht="22.8" outlineLevel="2">
      <c r="F390" s="20">
        <v>428</v>
      </c>
      <c r="G390" s="21" t="s">
        <v>8</v>
      </c>
      <c r="H390" s="53" t="s">
        <v>463</v>
      </c>
      <c r="I390" s="53"/>
      <c r="J390" s="54" t="s">
        <v>1073</v>
      </c>
      <c r="K390" s="21" t="s">
        <v>77</v>
      </c>
      <c r="L390" s="55">
        <v>3</v>
      </c>
      <c r="M390" s="57">
        <v>0</v>
      </c>
      <c r="N390" s="55">
        <f t="shared" si="120"/>
        <v>3</v>
      </c>
      <c r="O390" s="24"/>
      <c r="P390" s="25">
        <f t="shared" si="121"/>
        <v>0</v>
      </c>
      <c r="Q390" s="56">
        <v>0.01</v>
      </c>
      <c r="R390" s="57">
        <f t="shared" si="122"/>
        <v>0.03</v>
      </c>
      <c r="S390" s="56"/>
      <c r="T390" s="57">
        <f t="shared" si="123"/>
        <v>0</v>
      </c>
      <c r="U390" s="25">
        <v>21</v>
      </c>
      <c r="V390" s="25">
        <f t="shared" si="124"/>
        <v>0</v>
      </c>
      <c r="W390" s="25">
        <f t="shared" si="125"/>
        <v>0</v>
      </c>
      <c r="X390" s="54"/>
      <c r="Y390" s="53" t="s">
        <v>90</v>
      </c>
      <c r="Z390" s="53" t="s">
        <v>42</v>
      </c>
      <c r="AA390" s="113"/>
    </row>
    <row r="391" spans="6:27" s="52" customFormat="1" ht="22.8" outlineLevel="2">
      <c r="F391" s="20">
        <v>429</v>
      </c>
      <c r="G391" s="21" t="s">
        <v>8</v>
      </c>
      <c r="H391" s="53" t="s">
        <v>464</v>
      </c>
      <c r="I391" s="53"/>
      <c r="J391" s="54" t="s">
        <v>1074</v>
      </c>
      <c r="K391" s="21" t="s">
        <v>77</v>
      </c>
      <c r="L391" s="55">
        <v>1</v>
      </c>
      <c r="M391" s="57">
        <v>0</v>
      </c>
      <c r="N391" s="55">
        <f t="shared" si="120"/>
        <v>1</v>
      </c>
      <c r="O391" s="24"/>
      <c r="P391" s="25">
        <f t="shared" si="121"/>
        <v>0</v>
      </c>
      <c r="Q391" s="56">
        <v>0.01</v>
      </c>
      <c r="R391" s="57">
        <f t="shared" si="122"/>
        <v>0.01</v>
      </c>
      <c r="S391" s="56"/>
      <c r="T391" s="57">
        <f t="shared" si="123"/>
        <v>0</v>
      </c>
      <c r="U391" s="25">
        <v>21</v>
      </c>
      <c r="V391" s="25">
        <f t="shared" si="124"/>
        <v>0</v>
      </c>
      <c r="W391" s="25">
        <f t="shared" si="125"/>
        <v>0</v>
      </c>
      <c r="X391" s="54"/>
      <c r="Y391" s="53" t="s">
        <v>90</v>
      </c>
      <c r="Z391" s="53" t="s">
        <v>42</v>
      </c>
      <c r="AA391" s="113"/>
    </row>
    <row r="392" spans="6:27" s="52" customFormat="1" ht="22.8" outlineLevel="2">
      <c r="F392" s="20">
        <v>430</v>
      </c>
      <c r="G392" s="21" t="s">
        <v>8</v>
      </c>
      <c r="H392" s="53" t="s">
        <v>465</v>
      </c>
      <c r="I392" s="53"/>
      <c r="J392" s="54" t="s">
        <v>1075</v>
      </c>
      <c r="K392" s="21" t="s">
        <v>77</v>
      </c>
      <c r="L392" s="55">
        <v>1</v>
      </c>
      <c r="M392" s="57">
        <v>0</v>
      </c>
      <c r="N392" s="55">
        <f t="shared" si="120"/>
        <v>1</v>
      </c>
      <c r="O392" s="24"/>
      <c r="P392" s="25">
        <f t="shared" si="121"/>
        <v>0</v>
      </c>
      <c r="Q392" s="56">
        <v>0.01</v>
      </c>
      <c r="R392" s="57">
        <f t="shared" si="122"/>
        <v>0.01</v>
      </c>
      <c r="S392" s="56"/>
      <c r="T392" s="57">
        <f t="shared" si="123"/>
        <v>0</v>
      </c>
      <c r="U392" s="25">
        <v>21</v>
      </c>
      <c r="V392" s="25">
        <f t="shared" si="124"/>
        <v>0</v>
      </c>
      <c r="W392" s="25">
        <f t="shared" si="125"/>
        <v>0</v>
      </c>
      <c r="X392" s="54"/>
      <c r="Y392" s="53" t="s">
        <v>90</v>
      </c>
      <c r="Z392" s="53" t="s">
        <v>42</v>
      </c>
      <c r="AA392" s="113"/>
    </row>
    <row r="393" spans="6:27" s="52" customFormat="1" ht="22.8" outlineLevel="2">
      <c r="F393" s="20">
        <v>431</v>
      </c>
      <c r="G393" s="21" t="s">
        <v>8</v>
      </c>
      <c r="H393" s="53" t="s">
        <v>466</v>
      </c>
      <c r="I393" s="53"/>
      <c r="J393" s="54" t="s">
        <v>1076</v>
      </c>
      <c r="K393" s="21" t="s">
        <v>77</v>
      </c>
      <c r="L393" s="55">
        <v>1</v>
      </c>
      <c r="M393" s="57">
        <v>0</v>
      </c>
      <c r="N393" s="55">
        <f t="shared" si="120"/>
        <v>1</v>
      </c>
      <c r="O393" s="24"/>
      <c r="P393" s="25">
        <f t="shared" si="121"/>
        <v>0</v>
      </c>
      <c r="Q393" s="56">
        <v>0.01</v>
      </c>
      <c r="R393" s="57">
        <f t="shared" si="122"/>
        <v>0.01</v>
      </c>
      <c r="S393" s="56"/>
      <c r="T393" s="57">
        <f t="shared" si="123"/>
        <v>0</v>
      </c>
      <c r="U393" s="25">
        <v>21</v>
      </c>
      <c r="V393" s="25">
        <f t="shared" si="124"/>
        <v>0</v>
      </c>
      <c r="W393" s="25">
        <f t="shared" si="125"/>
        <v>0</v>
      </c>
      <c r="X393" s="54"/>
      <c r="Y393" s="53" t="s">
        <v>90</v>
      </c>
      <c r="Z393" s="53" t="s">
        <v>42</v>
      </c>
      <c r="AA393" s="113"/>
    </row>
    <row r="394" spans="6:27" s="52" customFormat="1" ht="22.8" outlineLevel="2">
      <c r="F394" s="20">
        <v>432</v>
      </c>
      <c r="G394" s="21" t="s">
        <v>8</v>
      </c>
      <c r="H394" s="53" t="s">
        <v>467</v>
      </c>
      <c r="I394" s="53"/>
      <c r="J394" s="54" t="s">
        <v>1077</v>
      </c>
      <c r="K394" s="21" t="s">
        <v>77</v>
      </c>
      <c r="L394" s="55">
        <v>1</v>
      </c>
      <c r="M394" s="57">
        <v>0</v>
      </c>
      <c r="N394" s="55">
        <f t="shared" si="120"/>
        <v>1</v>
      </c>
      <c r="O394" s="24"/>
      <c r="P394" s="25">
        <f t="shared" si="121"/>
        <v>0</v>
      </c>
      <c r="Q394" s="56">
        <v>0.02</v>
      </c>
      <c r="R394" s="57">
        <f t="shared" si="122"/>
        <v>0.02</v>
      </c>
      <c r="S394" s="56"/>
      <c r="T394" s="57">
        <f t="shared" si="123"/>
        <v>0</v>
      </c>
      <c r="U394" s="25">
        <v>21</v>
      </c>
      <c r="V394" s="25">
        <f t="shared" si="124"/>
        <v>0</v>
      </c>
      <c r="W394" s="25">
        <f t="shared" si="125"/>
        <v>0</v>
      </c>
      <c r="X394" s="54"/>
      <c r="Y394" s="53" t="s">
        <v>90</v>
      </c>
      <c r="Z394" s="53" t="s">
        <v>42</v>
      </c>
      <c r="AA394" s="113"/>
    </row>
    <row r="395" spans="6:27" s="52" customFormat="1" ht="22.8" outlineLevel="2">
      <c r="F395" s="20">
        <v>433</v>
      </c>
      <c r="G395" s="21" t="s">
        <v>8</v>
      </c>
      <c r="H395" s="53" t="s">
        <v>468</v>
      </c>
      <c r="I395" s="53"/>
      <c r="J395" s="54" t="s">
        <v>1078</v>
      </c>
      <c r="K395" s="21" t="s">
        <v>77</v>
      </c>
      <c r="L395" s="55">
        <v>2</v>
      </c>
      <c r="M395" s="57">
        <v>0</v>
      </c>
      <c r="N395" s="55">
        <f t="shared" si="120"/>
        <v>2</v>
      </c>
      <c r="O395" s="24"/>
      <c r="P395" s="25">
        <f t="shared" si="121"/>
        <v>0</v>
      </c>
      <c r="Q395" s="56">
        <v>0.02</v>
      </c>
      <c r="R395" s="57">
        <f t="shared" si="122"/>
        <v>0.04</v>
      </c>
      <c r="S395" s="56"/>
      <c r="T395" s="57">
        <f t="shared" si="123"/>
        <v>0</v>
      </c>
      <c r="U395" s="25">
        <v>21</v>
      </c>
      <c r="V395" s="25">
        <f t="shared" si="124"/>
        <v>0</v>
      </c>
      <c r="W395" s="25">
        <f t="shared" si="125"/>
        <v>0</v>
      </c>
      <c r="X395" s="54"/>
      <c r="Y395" s="53" t="s">
        <v>90</v>
      </c>
      <c r="Z395" s="53" t="s">
        <v>42</v>
      </c>
      <c r="AA395" s="113"/>
    </row>
    <row r="396" spans="6:27" s="52" customFormat="1" ht="22.8" outlineLevel="2">
      <c r="F396" s="20">
        <v>434</v>
      </c>
      <c r="G396" s="21" t="s">
        <v>8</v>
      </c>
      <c r="H396" s="53" t="s">
        <v>469</v>
      </c>
      <c r="I396" s="53"/>
      <c r="J396" s="54" t="s">
        <v>1089</v>
      </c>
      <c r="K396" s="21" t="s">
        <v>77</v>
      </c>
      <c r="L396" s="55">
        <v>1</v>
      </c>
      <c r="M396" s="57">
        <v>0</v>
      </c>
      <c r="N396" s="55">
        <f t="shared" si="120"/>
        <v>1</v>
      </c>
      <c r="O396" s="24"/>
      <c r="P396" s="25">
        <f t="shared" si="121"/>
        <v>0</v>
      </c>
      <c r="Q396" s="56">
        <v>0.02</v>
      </c>
      <c r="R396" s="57">
        <f t="shared" si="122"/>
        <v>0.02</v>
      </c>
      <c r="S396" s="56"/>
      <c r="T396" s="57">
        <f t="shared" si="123"/>
        <v>0</v>
      </c>
      <c r="U396" s="25">
        <v>21</v>
      </c>
      <c r="V396" s="25">
        <f t="shared" si="124"/>
        <v>0</v>
      </c>
      <c r="W396" s="25">
        <f t="shared" si="125"/>
        <v>0</v>
      </c>
      <c r="X396" s="54"/>
      <c r="Y396" s="53" t="s">
        <v>90</v>
      </c>
      <c r="Z396" s="53" t="s">
        <v>42</v>
      </c>
      <c r="AA396" s="113"/>
    </row>
    <row r="397" spans="6:27" s="52" customFormat="1" ht="22.8" outlineLevel="2">
      <c r="F397" s="20">
        <v>435</v>
      </c>
      <c r="G397" s="21" t="s">
        <v>8</v>
      </c>
      <c r="H397" s="53" t="s">
        <v>470</v>
      </c>
      <c r="I397" s="53"/>
      <c r="J397" s="54" t="s">
        <v>1090</v>
      </c>
      <c r="K397" s="21" t="s">
        <v>77</v>
      </c>
      <c r="L397" s="55">
        <v>1</v>
      </c>
      <c r="M397" s="57">
        <v>0</v>
      </c>
      <c r="N397" s="55">
        <f t="shared" si="120"/>
        <v>1</v>
      </c>
      <c r="O397" s="24"/>
      <c r="P397" s="25">
        <f t="shared" si="121"/>
        <v>0</v>
      </c>
      <c r="Q397" s="56">
        <v>0.03</v>
      </c>
      <c r="R397" s="57">
        <f t="shared" si="122"/>
        <v>0.03</v>
      </c>
      <c r="S397" s="56"/>
      <c r="T397" s="57">
        <f t="shared" si="123"/>
        <v>0</v>
      </c>
      <c r="U397" s="25">
        <v>21</v>
      </c>
      <c r="V397" s="25">
        <f t="shared" si="124"/>
        <v>0</v>
      </c>
      <c r="W397" s="25">
        <f t="shared" si="125"/>
        <v>0</v>
      </c>
      <c r="X397" s="54"/>
      <c r="Y397" s="53" t="s">
        <v>90</v>
      </c>
      <c r="Z397" s="53" t="s">
        <v>42</v>
      </c>
      <c r="AA397" s="113"/>
    </row>
    <row r="398" spans="6:27" s="52" customFormat="1" ht="22.8" outlineLevel="2">
      <c r="F398" s="20">
        <v>436</v>
      </c>
      <c r="G398" s="21" t="s">
        <v>8</v>
      </c>
      <c r="H398" s="53" t="s">
        <v>471</v>
      </c>
      <c r="I398" s="53"/>
      <c r="J398" s="54" t="s">
        <v>1091</v>
      </c>
      <c r="K398" s="21" t="s">
        <v>77</v>
      </c>
      <c r="L398" s="55">
        <v>2</v>
      </c>
      <c r="M398" s="57">
        <v>0</v>
      </c>
      <c r="N398" s="55">
        <f t="shared" si="120"/>
        <v>2</v>
      </c>
      <c r="O398" s="24"/>
      <c r="P398" s="25">
        <f t="shared" si="121"/>
        <v>0</v>
      </c>
      <c r="Q398" s="56">
        <v>0.03</v>
      </c>
      <c r="R398" s="57">
        <f t="shared" si="122"/>
        <v>0.06</v>
      </c>
      <c r="S398" s="56"/>
      <c r="T398" s="57">
        <f t="shared" si="123"/>
        <v>0</v>
      </c>
      <c r="U398" s="25">
        <v>21</v>
      </c>
      <c r="V398" s="25">
        <f t="shared" si="124"/>
        <v>0</v>
      </c>
      <c r="W398" s="25">
        <f t="shared" si="125"/>
        <v>0</v>
      </c>
      <c r="X398" s="54"/>
      <c r="Y398" s="53" t="s">
        <v>90</v>
      </c>
      <c r="Z398" s="53" t="s">
        <v>42</v>
      </c>
      <c r="AA398" s="113"/>
    </row>
    <row r="399" spans="6:27" s="52" customFormat="1" ht="22.8" outlineLevel="2">
      <c r="F399" s="20">
        <v>437</v>
      </c>
      <c r="G399" s="21" t="s">
        <v>8</v>
      </c>
      <c r="H399" s="53" t="s">
        <v>472</v>
      </c>
      <c r="I399" s="53"/>
      <c r="J399" s="54" t="s">
        <v>1092</v>
      </c>
      <c r="K399" s="21" t="s">
        <v>77</v>
      </c>
      <c r="L399" s="55">
        <v>1</v>
      </c>
      <c r="M399" s="57">
        <v>0</v>
      </c>
      <c r="N399" s="55">
        <f t="shared" si="120"/>
        <v>1</v>
      </c>
      <c r="O399" s="24"/>
      <c r="P399" s="25">
        <f t="shared" si="121"/>
        <v>0</v>
      </c>
      <c r="Q399" s="56">
        <v>0.04</v>
      </c>
      <c r="R399" s="57">
        <f t="shared" si="122"/>
        <v>0.04</v>
      </c>
      <c r="S399" s="56"/>
      <c r="T399" s="57">
        <f t="shared" si="123"/>
        <v>0</v>
      </c>
      <c r="U399" s="25">
        <v>21</v>
      </c>
      <c r="V399" s="25">
        <f t="shared" si="124"/>
        <v>0</v>
      </c>
      <c r="W399" s="25">
        <f t="shared" si="125"/>
        <v>0</v>
      </c>
      <c r="X399" s="54"/>
      <c r="Y399" s="53" t="s">
        <v>90</v>
      </c>
      <c r="Z399" s="53" t="s">
        <v>42</v>
      </c>
      <c r="AA399" s="113"/>
    </row>
    <row r="400" spans="6:27" s="52" customFormat="1" ht="22.8" outlineLevel="2">
      <c r="F400" s="20">
        <v>438</v>
      </c>
      <c r="G400" s="21" t="s">
        <v>8</v>
      </c>
      <c r="H400" s="53" t="s">
        <v>473</v>
      </c>
      <c r="I400" s="53"/>
      <c r="J400" s="54" t="s">
        <v>1093</v>
      </c>
      <c r="K400" s="21" t="s">
        <v>77</v>
      </c>
      <c r="L400" s="55">
        <v>1</v>
      </c>
      <c r="M400" s="57">
        <v>0</v>
      </c>
      <c r="N400" s="55">
        <f t="shared" si="120"/>
        <v>1</v>
      </c>
      <c r="O400" s="24"/>
      <c r="P400" s="25">
        <f t="shared" si="121"/>
        <v>0</v>
      </c>
      <c r="Q400" s="56">
        <v>0.03</v>
      </c>
      <c r="R400" s="57">
        <f t="shared" si="122"/>
        <v>0.03</v>
      </c>
      <c r="S400" s="56"/>
      <c r="T400" s="57">
        <f t="shared" si="123"/>
        <v>0</v>
      </c>
      <c r="U400" s="25">
        <v>21</v>
      </c>
      <c r="V400" s="25">
        <f t="shared" si="124"/>
        <v>0</v>
      </c>
      <c r="W400" s="25">
        <f t="shared" si="125"/>
        <v>0</v>
      </c>
      <c r="X400" s="54"/>
      <c r="Y400" s="53" t="s">
        <v>90</v>
      </c>
      <c r="Z400" s="53" t="s">
        <v>42</v>
      </c>
      <c r="AA400" s="113"/>
    </row>
    <row r="401" spans="6:27" s="52" customFormat="1" ht="22.8" outlineLevel="2">
      <c r="F401" s="20">
        <v>439</v>
      </c>
      <c r="G401" s="21" t="s">
        <v>8</v>
      </c>
      <c r="H401" s="53" t="s">
        <v>474</v>
      </c>
      <c r="I401" s="53"/>
      <c r="J401" s="54" t="s">
        <v>1079</v>
      </c>
      <c r="K401" s="21" t="s">
        <v>77</v>
      </c>
      <c r="L401" s="55">
        <v>1</v>
      </c>
      <c r="M401" s="57">
        <v>0</v>
      </c>
      <c r="N401" s="55">
        <f t="shared" si="120"/>
        <v>1</v>
      </c>
      <c r="O401" s="24"/>
      <c r="P401" s="25">
        <f t="shared" si="121"/>
        <v>0</v>
      </c>
      <c r="Q401" s="56">
        <v>0.01</v>
      </c>
      <c r="R401" s="57">
        <f t="shared" si="122"/>
        <v>0.01</v>
      </c>
      <c r="S401" s="56"/>
      <c r="T401" s="57">
        <f t="shared" si="123"/>
        <v>0</v>
      </c>
      <c r="U401" s="25">
        <v>21</v>
      </c>
      <c r="V401" s="25">
        <f t="shared" si="124"/>
        <v>0</v>
      </c>
      <c r="W401" s="25">
        <f t="shared" si="125"/>
        <v>0</v>
      </c>
      <c r="X401" s="54"/>
      <c r="Y401" s="53" t="s">
        <v>90</v>
      </c>
      <c r="Z401" s="53" t="s">
        <v>42</v>
      </c>
      <c r="AA401" s="113"/>
    </row>
    <row r="402" spans="6:27" s="52" customFormat="1" ht="22.8" outlineLevel="2">
      <c r="F402" s="20">
        <v>440</v>
      </c>
      <c r="G402" s="21" t="s">
        <v>8</v>
      </c>
      <c r="H402" s="53" t="s">
        <v>475</v>
      </c>
      <c r="I402" s="53"/>
      <c r="J402" s="54" t="s">
        <v>1080</v>
      </c>
      <c r="K402" s="21" t="s">
        <v>77</v>
      </c>
      <c r="L402" s="55">
        <v>1</v>
      </c>
      <c r="M402" s="57">
        <v>0</v>
      </c>
      <c r="N402" s="55">
        <f t="shared" si="120"/>
        <v>1</v>
      </c>
      <c r="O402" s="24"/>
      <c r="P402" s="25">
        <f t="shared" si="121"/>
        <v>0</v>
      </c>
      <c r="Q402" s="56">
        <v>0.02</v>
      </c>
      <c r="R402" s="57">
        <f t="shared" si="122"/>
        <v>0.02</v>
      </c>
      <c r="S402" s="56"/>
      <c r="T402" s="57">
        <f t="shared" si="123"/>
        <v>0</v>
      </c>
      <c r="U402" s="25">
        <v>21</v>
      </c>
      <c r="V402" s="25">
        <f t="shared" si="124"/>
        <v>0</v>
      </c>
      <c r="W402" s="25">
        <f t="shared" si="125"/>
        <v>0</v>
      </c>
      <c r="X402" s="54"/>
      <c r="Y402" s="53" t="s">
        <v>90</v>
      </c>
      <c r="Z402" s="53" t="s">
        <v>42</v>
      </c>
      <c r="AA402" s="113"/>
    </row>
    <row r="403" spans="6:27" s="52" customFormat="1" ht="22.8" outlineLevel="2">
      <c r="F403" s="20">
        <v>441</v>
      </c>
      <c r="G403" s="21" t="s">
        <v>8</v>
      </c>
      <c r="H403" s="53" t="s">
        <v>476</v>
      </c>
      <c r="I403" s="53"/>
      <c r="J403" s="54" t="s">
        <v>1081</v>
      </c>
      <c r="K403" s="21" t="s">
        <v>77</v>
      </c>
      <c r="L403" s="55">
        <v>2</v>
      </c>
      <c r="M403" s="57">
        <v>0</v>
      </c>
      <c r="N403" s="55">
        <f t="shared" si="120"/>
        <v>2</v>
      </c>
      <c r="O403" s="24"/>
      <c r="P403" s="25">
        <f t="shared" si="121"/>
        <v>0</v>
      </c>
      <c r="Q403" s="56">
        <v>0.02</v>
      </c>
      <c r="R403" s="57">
        <f t="shared" si="122"/>
        <v>0.04</v>
      </c>
      <c r="S403" s="56"/>
      <c r="T403" s="57">
        <f t="shared" si="123"/>
        <v>0</v>
      </c>
      <c r="U403" s="25">
        <v>21</v>
      </c>
      <c r="V403" s="25">
        <f t="shared" si="124"/>
        <v>0</v>
      </c>
      <c r="W403" s="25">
        <f t="shared" si="125"/>
        <v>0</v>
      </c>
      <c r="X403" s="54"/>
      <c r="Y403" s="53" t="s">
        <v>90</v>
      </c>
      <c r="Z403" s="53" t="s">
        <v>42</v>
      </c>
      <c r="AA403" s="113"/>
    </row>
    <row r="404" spans="6:27" s="52" customFormat="1" ht="22.8" outlineLevel="2">
      <c r="F404" s="20">
        <v>442</v>
      </c>
      <c r="G404" s="21" t="s">
        <v>8</v>
      </c>
      <c r="H404" s="53" t="s">
        <v>477</v>
      </c>
      <c r="I404" s="53"/>
      <c r="J404" s="54" t="s">
        <v>1095</v>
      </c>
      <c r="K404" s="21" t="s">
        <v>77</v>
      </c>
      <c r="L404" s="55">
        <v>1</v>
      </c>
      <c r="M404" s="57">
        <v>0</v>
      </c>
      <c r="N404" s="55">
        <f t="shared" si="120"/>
        <v>1</v>
      </c>
      <c r="O404" s="24"/>
      <c r="P404" s="25">
        <f t="shared" si="121"/>
        <v>0</v>
      </c>
      <c r="Q404" s="56">
        <v>0.03</v>
      </c>
      <c r="R404" s="57">
        <f t="shared" si="122"/>
        <v>0.03</v>
      </c>
      <c r="S404" s="56"/>
      <c r="T404" s="57">
        <f t="shared" si="123"/>
        <v>0</v>
      </c>
      <c r="U404" s="25">
        <v>21</v>
      </c>
      <c r="V404" s="25">
        <f t="shared" si="124"/>
        <v>0</v>
      </c>
      <c r="W404" s="25">
        <f t="shared" si="125"/>
        <v>0</v>
      </c>
      <c r="X404" s="54"/>
      <c r="Y404" s="53" t="s">
        <v>90</v>
      </c>
      <c r="Z404" s="53" t="s">
        <v>42</v>
      </c>
      <c r="AA404" s="113"/>
    </row>
    <row r="405" spans="6:27" s="52" customFormat="1" ht="22.8" outlineLevel="2">
      <c r="F405" s="20">
        <v>443</v>
      </c>
      <c r="G405" s="21" t="s">
        <v>8</v>
      </c>
      <c r="H405" s="53" t="s">
        <v>478</v>
      </c>
      <c r="I405" s="53"/>
      <c r="J405" s="54" t="s">
        <v>1096</v>
      </c>
      <c r="K405" s="21" t="s">
        <v>77</v>
      </c>
      <c r="L405" s="55">
        <v>4</v>
      </c>
      <c r="M405" s="57">
        <v>0</v>
      </c>
      <c r="N405" s="55">
        <f t="shared" si="120"/>
        <v>4</v>
      </c>
      <c r="O405" s="24"/>
      <c r="P405" s="25">
        <f t="shared" si="121"/>
        <v>0</v>
      </c>
      <c r="Q405" s="56">
        <v>0.03</v>
      </c>
      <c r="R405" s="57">
        <f t="shared" si="122"/>
        <v>0.12</v>
      </c>
      <c r="S405" s="56"/>
      <c r="T405" s="57">
        <f t="shared" si="123"/>
        <v>0</v>
      </c>
      <c r="U405" s="25">
        <v>21</v>
      </c>
      <c r="V405" s="25">
        <f t="shared" si="124"/>
        <v>0</v>
      </c>
      <c r="W405" s="25">
        <f t="shared" si="125"/>
        <v>0</v>
      </c>
      <c r="X405" s="54"/>
      <c r="Y405" s="53" t="s">
        <v>90</v>
      </c>
      <c r="Z405" s="53" t="s">
        <v>42</v>
      </c>
      <c r="AA405" s="113"/>
    </row>
    <row r="406" spans="6:27" s="52" customFormat="1" ht="22.8" outlineLevel="2">
      <c r="F406" s="20">
        <v>444</v>
      </c>
      <c r="G406" s="21" t="s">
        <v>8</v>
      </c>
      <c r="H406" s="53" t="s">
        <v>479</v>
      </c>
      <c r="I406" s="53"/>
      <c r="J406" s="54" t="s">
        <v>1094</v>
      </c>
      <c r="K406" s="21" t="s">
        <v>77</v>
      </c>
      <c r="L406" s="55">
        <v>2</v>
      </c>
      <c r="M406" s="57">
        <v>0</v>
      </c>
      <c r="N406" s="55">
        <f t="shared" si="120"/>
        <v>2</v>
      </c>
      <c r="O406" s="24"/>
      <c r="P406" s="25">
        <f t="shared" si="121"/>
        <v>0</v>
      </c>
      <c r="Q406" s="56">
        <v>0.03</v>
      </c>
      <c r="R406" s="57">
        <f t="shared" si="122"/>
        <v>0.06</v>
      </c>
      <c r="S406" s="56"/>
      <c r="T406" s="57">
        <f t="shared" si="123"/>
        <v>0</v>
      </c>
      <c r="U406" s="25">
        <v>21</v>
      </c>
      <c r="V406" s="25">
        <f t="shared" si="124"/>
        <v>0</v>
      </c>
      <c r="W406" s="25">
        <f t="shared" si="125"/>
        <v>0</v>
      </c>
      <c r="X406" s="54"/>
      <c r="Y406" s="53" t="s">
        <v>90</v>
      </c>
      <c r="Z406" s="53" t="s">
        <v>42</v>
      </c>
      <c r="AA406" s="113"/>
    </row>
    <row r="407" spans="6:27" s="52" customFormat="1" ht="22.8" outlineLevel="2">
      <c r="F407" s="20">
        <v>445</v>
      </c>
      <c r="G407" s="21" t="s">
        <v>8</v>
      </c>
      <c r="H407" s="53" t="s">
        <v>480</v>
      </c>
      <c r="I407" s="53"/>
      <c r="J407" s="54" t="s">
        <v>1097</v>
      </c>
      <c r="K407" s="21" t="s">
        <v>77</v>
      </c>
      <c r="L407" s="55">
        <v>1</v>
      </c>
      <c r="M407" s="57">
        <v>0</v>
      </c>
      <c r="N407" s="55">
        <f t="shared" si="120"/>
        <v>1</v>
      </c>
      <c r="O407" s="24"/>
      <c r="P407" s="25">
        <f t="shared" si="121"/>
        <v>0</v>
      </c>
      <c r="Q407" s="56">
        <v>0.04</v>
      </c>
      <c r="R407" s="57">
        <f t="shared" si="122"/>
        <v>0.04</v>
      </c>
      <c r="S407" s="56"/>
      <c r="T407" s="57">
        <f t="shared" si="123"/>
        <v>0</v>
      </c>
      <c r="U407" s="25">
        <v>21</v>
      </c>
      <c r="V407" s="25">
        <f t="shared" si="124"/>
        <v>0</v>
      </c>
      <c r="W407" s="25">
        <f t="shared" si="125"/>
        <v>0</v>
      </c>
      <c r="X407" s="54"/>
      <c r="Y407" s="53" t="s">
        <v>90</v>
      </c>
      <c r="Z407" s="53" t="s">
        <v>42</v>
      </c>
      <c r="AA407" s="113"/>
    </row>
    <row r="408" spans="6:27" s="52" customFormat="1" ht="22.8" outlineLevel="2">
      <c r="F408" s="20">
        <v>446</v>
      </c>
      <c r="G408" s="21" t="s">
        <v>8</v>
      </c>
      <c r="H408" s="53" t="s">
        <v>481</v>
      </c>
      <c r="I408" s="53"/>
      <c r="J408" s="54" t="s">
        <v>1104</v>
      </c>
      <c r="K408" s="21" t="s">
        <v>77</v>
      </c>
      <c r="L408" s="55">
        <v>1</v>
      </c>
      <c r="M408" s="57">
        <v>0</v>
      </c>
      <c r="N408" s="55">
        <f t="shared" si="120"/>
        <v>1</v>
      </c>
      <c r="O408" s="24"/>
      <c r="P408" s="25">
        <f t="shared" si="121"/>
        <v>0</v>
      </c>
      <c r="Q408" s="56">
        <v>0.02</v>
      </c>
      <c r="R408" s="57">
        <f t="shared" si="122"/>
        <v>0.02</v>
      </c>
      <c r="S408" s="56"/>
      <c r="T408" s="57">
        <f t="shared" si="123"/>
        <v>0</v>
      </c>
      <c r="U408" s="25">
        <v>21</v>
      </c>
      <c r="V408" s="25">
        <f t="shared" si="124"/>
        <v>0</v>
      </c>
      <c r="W408" s="25">
        <f t="shared" si="125"/>
        <v>0</v>
      </c>
      <c r="X408" s="54"/>
      <c r="Y408" s="53" t="s">
        <v>90</v>
      </c>
      <c r="Z408" s="53" t="s">
        <v>42</v>
      </c>
      <c r="AA408" s="113"/>
    </row>
    <row r="409" spans="6:27" s="52" customFormat="1" ht="22.8" outlineLevel="2">
      <c r="F409" s="20">
        <v>447</v>
      </c>
      <c r="G409" s="21" t="s">
        <v>8</v>
      </c>
      <c r="H409" s="53" t="s">
        <v>482</v>
      </c>
      <c r="I409" s="53"/>
      <c r="J409" s="54" t="s">
        <v>1098</v>
      </c>
      <c r="K409" s="21" t="s">
        <v>77</v>
      </c>
      <c r="L409" s="55">
        <v>1</v>
      </c>
      <c r="M409" s="57">
        <v>0</v>
      </c>
      <c r="N409" s="55">
        <f t="shared" si="120"/>
        <v>1</v>
      </c>
      <c r="O409" s="24"/>
      <c r="P409" s="25">
        <f t="shared" si="121"/>
        <v>0</v>
      </c>
      <c r="Q409" s="56">
        <v>0.03</v>
      </c>
      <c r="R409" s="57">
        <f t="shared" si="122"/>
        <v>0.03</v>
      </c>
      <c r="S409" s="56"/>
      <c r="T409" s="57">
        <f t="shared" si="123"/>
        <v>0</v>
      </c>
      <c r="U409" s="25">
        <v>21</v>
      </c>
      <c r="V409" s="25">
        <f t="shared" si="124"/>
        <v>0</v>
      </c>
      <c r="W409" s="25">
        <f t="shared" si="125"/>
        <v>0</v>
      </c>
      <c r="X409" s="54"/>
      <c r="Y409" s="53" t="s">
        <v>90</v>
      </c>
      <c r="Z409" s="53" t="s">
        <v>42</v>
      </c>
      <c r="AA409" s="113"/>
    </row>
    <row r="410" spans="6:27" s="52" customFormat="1" ht="22.8" outlineLevel="2">
      <c r="F410" s="20">
        <v>448</v>
      </c>
      <c r="G410" s="21" t="s">
        <v>8</v>
      </c>
      <c r="H410" s="53" t="s">
        <v>483</v>
      </c>
      <c r="I410" s="53"/>
      <c r="J410" s="54" t="s">
        <v>1103</v>
      </c>
      <c r="K410" s="21" t="s">
        <v>77</v>
      </c>
      <c r="L410" s="55">
        <v>7</v>
      </c>
      <c r="M410" s="57">
        <v>0</v>
      </c>
      <c r="N410" s="55">
        <f t="shared" si="120"/>
        <v>7</v>
      </c>
      <c r="O410" s="24"/>
      <c r="P410" s="25">
        <f t="shared" si="121"/>
        <v>0</v>
      </c>
      <c r="Q410" s="56"/>
      <c r="R410" s="57">
        <f t="shared" si="122"/>
        <v>0</v>
      </c>
      <c r="S410" s="56"/>
      <c r="T410" s="57">
        <f t="shared" si="123"/>
        <v>0</v>
      </c>
      <c r="U410" s="25">
        <v>21</v>
      </c>
      <c r="V410" s="25">
        <f t="shared" si="124"/>
        <v>0</v>
      </c>
      <c r="W410" s="25">
        <f t="shared" si="125"/>
        <v>0</v>
      </c>
      <c r="X410" s="54"/>
      <c r="Y410" s="53" t="s">
        <v>90</v>
      </c>
      <c r="Z410" s="53" t="s">
        <v>42</v>
      </c>
      <c r="AA410" s="113"/>
    </row>
    <row r="411" spans="6:27" s="52" customFormat="1" ht="22.8" outlineLevel="2">
      <c r="F411" s="20">
        <v>449</v>
      </c>
      <c r="G411" s="21" t="s">
        <v>8</v>
      </c>
      <c r="H411" s="53" t="s">
        <v>484</v>
      </c>
      <c r="I411" s="53"/>
      <c r="J411" s="54" t="s">
        <v>1086</v>
      </c>
      <c r="K411" s="21" t="s">
        <v>77</v>
      </c>
      <c r="L411" s="55">
        <v>17</v>
      </c>
      <c r="M411" s="57">
        <v>0</v>
      </c>
      <c r="N411" s="55">
        <f t="shared" si="120"/>
        <v>17</v>
      </c>
      <c r="O411" s="24"/>
      <c r="P411" s="25">
        <f t="shared" si="121"/>
        <v>0</v>
      </c>
      <c r="Q411" s="56"/>
      <c r="R411" s="57">
        <f t="shared" si="122"/>
        <v>0</v>
      </c>
      <c r="S411" s="56"/>
      <c r="T411" s="57">
        <f t="shared" si="123"/>
        <v>0</v>
      </c>
      <c r="U411" s="25">
        <v>21</v>
      </c>
      <c r="V411" s="25">
        <f t="shared" si="124"/>
        <v>0</v>
      </c>
      <c r="W411" s="25">
        <f t="shared" si="125"/>
        <v>0</v>
      </c>
      <c r="X411" s="54"/>
      <c r="Y411" s="53" t="s">
        <v>90</v>
      </c>
      <c r="Z411" s="53" t="s">
        <v>42</v>
      </c>
      <c r="AA411" s="113"/>
    </row>
    <row r="412" spans="6:27" s="52" customFormat="1" ht="22.8" outlineLevel="2">
      <c r="F412" s="20">
        <v>450</v>
      </c>
      <c r="G412" s="21" t="s">
        <v>8</v>
      </c>
      <c r="H412" s="53" t="s">
        <v>485</v>
      </c>
      <c r="I412" s="53"/>
      <c r="J412" s="54" t="s">
        <v>1087</v>
      </c>
      <c r="K412" s="21" t="s">
        <v>77</v>
      </c>
      <c r="L412" s="55">
        <v>12</v>
      </c>
      <c r="M412" s="57">
        <v>0</v>
      </c>
      <c r="N412" s="55">
        <f t="shared" si="120"/>
        <v>12</v>
      </c>
      <c r="O412" s="24"/>
      <c r="P412" s="25">
        <f t="shared" si="121"/>
        <v>0</v>
      </c>
      <c r="Q412" s="56"/>
      <c r="R412" s="57">
        <f t="shared" si="122"/>
        <v>0</v>
      </c>
      <c r="S412" s="56"/>
      <c r="T412" s="57">
        <f t="shared" si="123"/>
        <v>0</v>
      </c>
      <c r="U412" s="25">
        <v>21</v>
      </c>
      <c r="V412" s="25">
        <f t="shared" si="124"/>
        <v>0</v>
      </c>
      <c r="W412" s="25">
        <f t="shared" si="125"/>
        <v>0</v>
      </c>
      <c r="X412" s="54"/>
      <c r="Y412" s="53" t="s">
        <v>90</v>
      </c>
      <c r="Z412" s="53" t="s">
        <v>42</v>
      </c>
      <c r="AA412" s="113"/>
    </row>
    <row r="413" spans="6:27" s="52" customFormat="1" ht="22.8" outlineLevel="2">
      <c r="F413" s="20">
        <v>451</v>
      </c>
      <c r="G413" s="21" t="s">
        <v>8</v>
      </c>
      <c r="H413" s="53" t="s">
        <v>486</v>
      </c>
      <c r="I413" s="53"/>
      <c r="J413" s="54" t="s">
        <v>1088</v>
      </c>
      <c r="K413" s="21" t="s">
        <v>77</v>
      </c>
      <c r="L413" s="55">
        <v>4</v>
      </c>
      <c r="M413" s="57">
        <v>0</v>
      </c>
      <c r="N413" s="55">
        <f t="shared" si="120"/>
        <v>4</v>
      </c>
      <c r="O413" s="24"/>
      <c r="P413" s="25">
        <f t="shared" si="121"/>
        <v>0</v>
      </c>
      <c r="Q413" s="56"/>
      <c r="R413" s="57">
        <f t="shared" si="122"/>
        <v>0</v>
      </c>
      <c r="S413" s="56"/>
      <c r="T413" s="57">
        <f t="shared" si="123"/>
        <v>0</v>
      </c>
      <c r="U413" s="25">
        <v>21</v>
      </c>
      <c r="V413" s="25">
        <f t="shared" si="124"/>
        <v>0</v>
      </c>
      <c r="W413" s="25">
        <f t="shared" si="125"/>
        <v>0</v>
      </c>
      <c r="X413" s="54"/>
      <c r="Y413" s="53" t="s">
        <v>90</v>
      </c>
      <c r="Z413" s="53" t="s">
        <v>42</v>
      </c>
      <c r="AA413" s="113"/>
    </row>
    <row r="414" spans="6:27" s="52" customFormat="1" ht="22.8" outlineLevel="2">
      <c r="F414" s="20">
        <v>452</v>
      </c>
      <c r="G414" s="21" t="s">
        <v>8</v>
      </c>
      <c r="H414" s="53" t="s">
        <v>487</v>
      </c>
      <c r="I414" s="53"/>
      <c r="J414" s="54" t="s">
        <v>1069</v>
      </c>
      <c r="K414" s="21" t="s">
        <v>77</v>
      </c>
      <c r="L414" s="55">
        <v>1</v>
      </c>
      <c r="M414" s="57">
        <v>0</v>
      </c>
      <c r="N414" s="55">
        <f t="shared" si="120"/>
        <v>1</v>
      </c>
      <c r="O414" s="24"/>
      <c r="P414" s="25">
        <f t="shared" si="121"/>
        <v>0</v>
      </c>
      <c r="Q414" s="56"/>
      <c r="R414" s="57">
        <f t="shared" si="122"/>
        <v>0</v>
      </c>
      <c r="S414" s="56"/>
      <c r="T414" s="57">
        <f t="shared" si="123"/>
        <v>0</v>
      </c>
      <c r="U414" s="25">
        <v>21</v>
      </c>
      <c r="V414" s="25">
        <f t="shared" si="124"/>
        <v>0</v>
      </c>
      <c r="W414" s="25">
        <f t="shared" si="125"/>
        <v>0</v>
      </c>
      <c r="X414" s="54"/>
      <c r="Y414" s="53" t="s">
        <v>90</v>
      </c>
      <c r="Z414" s="53" t="s">
        <v>42</v>
      </c>
      <c r="AA414" s="113"/>
    </row>
    <row r="415" spans="6:27" s="52" customFormat="1" ht="11.4" outlineLevel="2">
      <c r="F415" s="20">
        <v>453</v>
      </c>
      <c r="G415" s="21" t="s">
        <v>8</v>
      </c>
      <c r="H415" s="53" t="s">
        <v>488</v>
      </c>
      <c r="I415" s="53"/>
      <c r="J415" s="54" t="s">
        <v>724</v>
      </c>
      <c r="K415" s="21" t="s">
        <v>77</v>
      </c>
      <c r="L415" s="55">
        <v>40</v>
      </c>
      <c r="M415" s="57">
        <v>0</v>
      </c>
      <c r="N415" s="55">
        <f t="shared" si="120"/>
        <v>40</v>
      </c>
      <c r="O415" s="24"/>
      <c r="P415" s="25">
        <f t="shared" si="121"/>
        <v>0</v>
      </c>
      <c r="Q415" s="56"/>
      <c r="R415" s="57">
        <f t="shared" si="122"/>
        <v>0</v>
      </c>
      <c r="S415" s="56"/>
      <c r="T415" s="57">
        <f t="shared" si="123"/>
        <v>0</v>
      </c>
      <c r="U415" s="25">
        <v>21</v>
      </c>
      <c r="V415" s="25">
        <f t="shared" si="124"/>
        <v>0</v>
      </c>
      <c r="W415" s="25">
        <f t="shared" si="125"/>
        <v>0</v>
      </c>
      <c r="X415" s="54"/>
      <c r="Y415" s="53" t="s">
        <v>90</v>
      </c>
      <c r="Z415" s="53" t="s">
        <v>42</v>
      </c>
      <c r="AA415" s="113"/>
    </row>
    <row r="416" spans="6:27" s="52" customFormat="1" ht="11.4" outlineLevel="2">
      <c r="F416" s="20">
        <v>454</v>
      </c>
      <c r="G416" s="21" t="s">
        <v>8</v>
      </c>
      <c r="H416" s="53" t="s">
        <v>489</v>
      </c>
      <c r="I416" s="53"/>
      <c r="J416" s="54" t="s">
        <v>758</v>
      </c>
      <c r="K416" s="21" t="s">
        <v>19</v>
      </c>
      <c r="L416" s="55">
        <v>210</v>
      </c>
      <c r="M416" s="57">
        <v>0</v>
      </c>
      <c r="N416" s="55">
        <f t="shared" si="120"/>
        <v>210</v>
      </c>
      <c r="O416" s="24"/>
      <c r="P416" s="25">
        <f t="shared" si="121"/>
        <v>0</v>
      </c>
      <c r="Q416" s="56"/>
      <c r="R416" s="57">
        <f t="shared" si="122"/>
        <v>0</v>
      </c>
      <c r="S416" s="56"/>
      <c r="T416" s="57">
        <f t="shared" si="123"/>
        <v>0</v>
      </c>
      <c r="U416" s="25">
        <v>21</v>
      </c>
      <c r="V416" s="25">
        <f t="shared" si="124"/>
        <v>0</v>
      </c>
      <c r="W416" s="25">
        <f t="shared" si="125"/>
        <v>0</v>
      </c>
      <c r="X416" s="54"/>
      <c r="Y416" s="53" t="s">
        <v>90</v>
      </c>
      <c r="Z416" s="53" t="s">
        <v>42</v>
      </c>
      <c r="AA416" s="113"/>
    </row>
    <row r="417" spans="6:27" s="52" customFormat="1" ht="22.8" outlineLevel="2">
      <c r="F417" s="20">
        <v>455</v>
      </c>
      <c r="G417" s="21" t="s">
        <v>8</v>
      </c>
      <c r="H417" s="53" t="s">
        <v>490</v>
      </c>
      <c r="I417" s="53"/>
      <c r="J417" s="54" t="s">
        <v>1048</v>
      </c>
      <c r="K417" s="21" t="s">
        <v>77</v>
      </c>
      <c r="L417" s="55">
        <v>80</v>
      </c>
      <c r="M417" s="57">
        <v>0</v>
      </c>
      <c r="N417" s="55">
        <f t="shared" si="120"/>
        <v>80</v>
      </c>
      <c r="O417" s="24"/>
      <c r="P417" s="25">
        <f t="shared" si="121"/>
        <v>0</v>
      </c>
      <c r="Q417" s="56">
        <v>1.0000000000000001E-5</v>
      </c>
      <c r="R417" s="57">
        <f t="shared" si="122"/>
        <v>8.0000000000000004E-4</v>
      </c>
      <c r="S417" s="56">
        <v>7.5000000000000002E-4</v>
      </c>
      <c r="T417" s="57">
        <f t="shared" si="123"/>
        <v>0.06</v>
      </c>
      <c r="U417" s="25">
        <v>21</v>
      </c>
      <c r="V417" s="25">
        <f t="shared" si="124"/>
        <v>0</v>
      </c>
      <c r="W417" s="25">
        <f t="shared" si="125"/>
        <v>0</v>
      </c>
      <c r="X417" s="54"/>
      <c r="Y417" s="53" t="s">
        <v>90</v>
      </c>
      <c r="Z417" s="53" t="s">
        <v>42</v>
      </c>
      <c r="AA417" s="113"/>
    </row>
    <row r="418" spans="6:27" s="52" customFormat="1" ht="11.4" outlineLevel="2">
      <c r="F418" s="20">
        <v>456</v>
      </c>
      <c r="G418" s="21" t="s">
        <v>8</v>
      </c>
      <c r="H418" s="53" t="s">
        <v>491</v>
      </c>
      <c r="I418" s="53"/>
      <c r="J418" s="54" t="s">
        <v>751</v>
      </c>
      <c r="K418" s="21" t="s">
        <v>19</v>
      </c>
      <c r="L418" s="55">
        <v>140</v>
      </c>
      <c r="M418" s="57">
        <v>0</v>
      </c>
      <c r="N418" s="55">
        <f t="shared" si="120"/>
        <v>140</v>
      </c>
      <c r="O418" s="24"/>
      <c r="P418" s="25">
        <f t="shared" si="121"/>
        <v>0</v>
      </c>
      <c r="Q418" s="56"/>
      <c r="R418" s="57">
        <f t="shared" si="122"/>
        <v>0</v>
      </c>
      <c r="S418" s="56"/>
      <c r="T418" s="57">
        <f t="shared" si="123"/>
        <v>0</v>
      </c>
      <c r="U418" s="25">
        <v>21</v>
      </c>
      <c r="V418" s="25">
        <f t="shared" si="124"/>
        <v>0</v>
      </c>
      <c r="W418" s="25">
        <f t="shared" si="125"/>
        <v>0</v>
      </c>
      <c r="X418" s="54"/>
      <c r="Y418" s="53" t="s">
        <v>90</v>
      </c>
      <c r="Z418" s="53" t="s">
        <v>42</v>
      </c>
      <c r="AA418" s="113"/>
    </row>
    <row r="419" spans="6:27" s="52" customFormat="1" ht="11.4" outlineLevel="2">
      <c r="F419" s="20">
        <v>457</v>
      </c>
      <c r="G419" s="21" t="s">
        <v>8</v>
      </c>
      <c r="H419" s="53" t="s">
        <v>586</v>
      </c>
      <c r="I419" s="53"/>
      <c r="J419" s="54" t="s">
        <v>906</v>
      </c>
      <c r="K419" s="21" t="s">
        <v>5</v>
      </c>
      <c r="L419" s="55">
        <v>0.70928000000000002</v>
      </c>
      <c r="M419" s="57">
        <v>51.703135574103321</v>
      </c>
      <c r="N419" s="55">
        <f t="shared" si="120"/>
        <v>1.0760000000000001</v>
      </c>
      <c r="O419" s="24"/>
      <c r="P419" s="25">
        <f t="shared" si="121"/>
        <v>0</v>
      </c>
      <c r="Q419" s="56"/>
      <c r="R419" s="57">
        <f t="shared" si="122"/>
        <v>0</v>
      </c>
      <c r="S419" s="56"/>
      <c r="T419" s="57">
        <f t="shared" si="123"/>
        <v>0</v>
      </c>
      <c r="U419" s="25">
        <v>21</v>
      </c>
      <c r="V419" s="25">
        <f t="shared" si="124"/>
        <v>0</v>
      </c>
      <c r="W419" s="25">
        <f t="shared" si="125"/>
        <v>0</v>
      </c>
      <c r="X419" s="54"/>
      <c r="Y419" s="53" t="s">
        <v>90</v>
      </c>
      <c r="Z419" s="53" t="s">
        <v>42</v>
      </c>
      <c r="AA419" s="113"/>
    </row>
    <row r="420" spans="6:27" s="52" customFormat="1" ht="22.8" outlineLevel="2">
      <c r="F420" s="20">
        <v>708</v>
      </c>
      <c r="G420" s="21" t="s">
        <v>2</v>
      </c>
      <c r="H420" s="53" t="s">
        <v>598</v>
      </c>
      <c r="I420" s="53"/>
      <c r="J420" s="54" t="s">
        <v>1062</v>
      </c>
      <c r="K420" s="21" t="s">
        <v>77</v>
      </c>
      <c r="L420" s="55">
        <v>3</v>
      </c>
      <c r="M420" s="57">
        <v>0</v>
      </c>
      <c r="N420" s="55">
        <f t="shared" si="120"/>
        <v>3</v>
      </c>
      <c r="O420" s="24"/>
      <c r="P420" s="25">
        <f t="shared" si="121"/>
        <v>0</v>
      </c>
      <c r="Q420" s="56"/>
      <c r="R420" s="57">
        <f t="shared" si="122"/>
        <v>0</v>
      </c>
      <c r="S420" s="56"/>
      <c r="T420" s="57">
        <f t="shared" si="123"/>
        <v>0</v>
      </c>
      <c r="U420" s="25">
        <v>21</v>
      </c>
      <c r="V420" s="25">
        <f t="shared" si="124"/>
        <v>0</v>
      </c>
      <c r="W420" s="25">
        <f t="shared" si="125"/>
        <v>0</v>
      </c>
      <c r="X420" s="54"/>
      <c r="Y420" s="53" t="s">
        <v>90</v>
      </c>
      <c r="Z420" s="53" t="s">
        <v>42</v>
      </c>
      <c r="AA420" s="113"/>
    </row>
    <row r="421" spans="6:27" s="52" customFormat="1" ht="22.8" outlineLevel="2">
      <c r="F421" s="20">
        <v>709</v>
      </c>
      <c r="G421" s="21" t="s">
        <v>2</v>
      </c>
      <c r="H421" s="53" t="s">
        <v>601</v>
      </c>
      <c r="I421" s="53"/>
      <c r="J421" s="54" t="s">
        <v>1063</v>
      </c>
      <c r="K421" s="21" t="s">
        <v>77</v>
      </c>
      <c r="L421" s="55">
        <v>1</v>
      </c>
      <c r="M421" s="57">
        <v>0</v>
      </c>
      <c r="N421" s="55">
        <f t="shared" si="120"/>
        <v>1</v>
      </c>
      <c r="O421" s="24"/>
      <c r="P421" s="25">
        <f t="shared" si="121"/>
        <v>0</v>
      </c>
      <c r="Q421" s="56"/>
      <c r="R421" s="57">
        <f t="shared" si="122"/>
        <v>0</v>
      </c>
      <c r="S421" s="56"/>
      <c r="T421" s="57">
        <f t="shared" si="123"/>
        <v>0</v>
      </c>
      <c r="U421" s="25">
        <v>21</v>
      </c>
      <c r="V421" s="25">
        <f t="shared" si="124"/>
        <v>0</v>
      </c>
      <c r="W421" s="25">
        <f t="shared" si="125"/>
        <v>0</v>
      </c>
      <c r="X421" s="54"/>
      <c r="Y421" s="53" t="s">
        <v>90</v>
      </c>
      <c r="Z421" s="53" t="s">
        <v>42</v>
      </c>
      <c r="AA421" s="113"/>
    </row>
    <row r="422" spans="6:27" s="52" customFormat="1" ht="22.8" outlineLevel="2">
      <c r="F422" s="20">
        <v>710</v>
      </c>
      <c r="G422" s="21" t="s">
        <v>2</v>
      </c>
      <c r="H422" s="53" t="s">
        <v>599</v>
      </c>
      <c r="I422" s="53"/>
      <c r="J422" s="54" t="s">
        <v>1064</v>
      </c>
      <c r="K422" s="21" t="s">
        <v>77</v>
      </c>
      <c r="L422" s="55">
        <v>2</v>
      </c>
      <c r="M422" s="57">
        <v>0</v>
      </c>
      <c r="N422" s="55">
        <f t="shared" si="120"/>
        <v>2</v>
      </c>
      <c r="O422" s="24"/>
      <c r="P422" s="25">
        <f t="shared" si="121"/>
        <v>0</v>
      </c>
      <c r="Q422" s="56"/>
      <c r="R422" s="57">
        <f t="shared" si="122"/>
        <v>0</v>
      </c>
      <c r="S422" s="56"/>
      <c r="T422" s="57">
        <f t="shared" si="123"/>
        <v>0</v>
      </c>
      <c r="U422" s="25">
        <v>21</v>
      </c>
      <c r="V422" s="25">
        <f t="shared" si="124"/>
        <v>0</v>
      </c>
      <c r="W422" s="25">
        <f t="shared" si="125"/>
        <v>0</v>
      </c>
      <c r="X422" s="54"/>
      <c r="Y422" s="53" t="s">
        <v>90</v>
      </c>
      <c r="Z422" s="53" t="s">
        <v>42</v>
      </c>
      <c r="AA422" s="113"/>
    </row>
    <row r="423" spans="6:27" s="52" customFormat="1" ht="11.4" outlineLevel="2">
      <c r="F423" s="20">
        <v>711</v>
      </c>
      <c r="G423" s="21" t="s">
        <v>2</v>
      </c>
      <c r="H423" s="53" t="s">
        <v>600</v>
      </c>
      <c r="I423" s="53"/>
      <c r="J423" s="54"/>
      <c r="K423" s="21"/>
      <c r="L423" s="55">
        <v>1</v>
      </c>
      <c r="M423" s="57">
        <v>0</v>
      </c>
      <c r="N423" s="55">
        <f t="shared" si="120"/>
        <v>1</v>
      </c>
      <c r="O423" s="24"/>
      <c r="P423" s="25">
        <f t="shared" si="121"/>
        <v>0</v>
      </c>
      <c r="Q423" s="56"/>
      <c r="R423" s="57">
        <f t="shared" si="122"/>
        <v>0</v>
      </c>
      <c r="S423" s="56"/>
      <c r="T423" s="57">
        <f t="shared" si="123"/>
        <v>0</v>
      </c>
      <c r="U423" s="25">
        <v>21</v>
      </c>
      <c r="V423" s="25">
        <f t="shared" si="124"/>
        <v>0</v>
      </c>
      <c r="W423" s="25">
        <f t="shared" si="125"/>
        <v>0</v>
      </c>
      <c r="X423" s="54"/>
      <c r="Y423" s="53" t="s">
        <v>90</v>
      </c>
      <c r="Z423" s="53" t="s">
        <v>42</v>
      </c>
      <c r="AA423" s="113"/>
    </row>
    <row r="424" spans="6:27" s="87" customFormat="1" ht="12.75" customHeight="1" outlineLevel="2">
      <c r="F424" s="88"/>
      <c r="G424" s="89"/>
      <c r="H424" s="89"/>
      <c r="I424" s="89"/>
      <c r="J424" s="90"/>
      <c r="K424" s="89"/>
      <c r="L424" s="91"/>
      <c r="M424" s="92"/>
      <c r="N424" s="91"/>
      <c r="O424" s="92"/>
      <c r="P424" s="93"/>
      <c r="Q424" s="94"/>
      <c r="R424" s="92"/>
      <c r="S424" s="92"/>
      <c r="T424" s="92"/>
      <c r="U424" s="95" t="s">
        <v>3</v>
      </c>
      <c r="V424" s="92"/>
      <c r="W424" s="92"/>
      <c r="X424" s="92"/>
      <c r="Y424" s="89"/>
      <c r="Z424" s="89"/>
    </row>
    <row r="425" spans="6:27" s="87" customFormat="1" ht="12.75" customHeight="1" outlineLevel="1">
      <c r="F425" s="88"/>
      <c r="G425" s="89"/>
      <c r="H425" s="89"/>
      <c r="I425" s="89"/>
      <c r="J425" s="90"/>
      <c r="K425" s="89"/>
      <c r="L425" s="91"/>
      <c r="M425" s="92"/>
      <c r="N425" s="91"/>
      <c r="O425" s="92"/>
      <c r="P425" s="93"/>
      <c r="Q425" s="94"/>
      <c r="R425" s="92"/>
      <c r="S425" s="92"/>
      <c r="T425" s="92"/>
      <c r="U425" s="95" t="s">
        <v>3</v>
      </c>
      <c r="V425" s="92"/>
      <c r="W425" s="92"/>
      <c r="X425" s="92"/>
      <c r="Y425" s="89"/>
      <c r="Z425" s="89"/>
    </row>
    <row r="426" spans="6:27" s="32" customFormat="1" ht="17.25" customHeight="1">
      <c r="F426" s="33"/>
      <c r="G426" s="34"/>
      <c r="H426" s="35"/>
      <c r="I426" s="35"/>
      <c r="J426" s="35" t="s">
        <v>657</v>
      </c>
      <c r="K426" s="34"/>
      <c r="L426" s="36"/>
      <c r="M426" s="37"/>
      <c r="N426" s="36"/>
      <c r="O426" s="37"/>
      <c r="P426" s="38">
        <f>SUBTOTAL(9,P427:P475)</f>
        <v>0</v>
      </c>
      <c r="Q426" s="39"/>
      <c r="R426" s="40">
        <f>SUBTOTAL(9,R427:R475)</f>
        <v>3.1232500000000001</v>
      </c>
      <c r="S426" s="37"/>
      <c r="T426" s="40">
        <f>SUBTOTAL(9,T427:T475)</f>
        <v>1.6560000000000001</v>
      </c>
      <c r="U426" s="85" t="s">
        <v>3</v>
      </c>
      <c r="V426" s="38">
        <f>SUBTOTAL(9,V427:V475)</f>
        <v>0</v>
      </c>
      <c r="W426" s="38">
        <f>SUBTOTAL(9,W427:W475)</f>
        <v>0</v>
      </c>
      <c r="X426" s="41"/>
      <c r="Y426" s="42"/>
      <c r="Z426" s="42"/>
    </row>
    <row r="427" spans="6:27" s="43" customFormat="1" ht="16.5" customHeight="1" outlineLevel="1">
      <c r="F427" s="44"/>
      <c r="G427" s="6"/>
      <c r="H427" s="45"/>
      <c r="I427" s="45"/>
      <c r="J427" s="45" t="s">
        <v>650</v>
      </c>
      <c r="K427" s="6"/>
      <c r="L427" s="46"/>
      <c r="M427" s="47"/>
      <c r="N427" s="46"/>
      <c r="O427" s="47"/>
      <c r="P427" s="48">
        <f>SUBTOTAL(9,P428:P429)</f>
        <v>0</v>
      </c>
      <c r="Q427" s="49"/>
      <c r="R427" s="50">
        <f>SUBTOTAL(9,R428:R429)</f>
        <v>2.16</v>
      </c>
      <c r="S427" s="47"/>
      <c r="T427" s="50">
        <f>SUBTOTAL(9,T428:T429)</f>
        <v>0</v>
      </c>
      <c r="U427" s="86" t="s">
        <v>3</v>
      </c>
      <c r="V427" s="48">
        <f>SUBTOTAL(9,V428:V429)</f>
        <v>0</v>
      </c>
      <c r="W427" s="48">
        <f>SUBTOTAL(9,W428:W429)</f>
        <v>0</v>
      </c>
      <c r="X427" s="51"/>
      <c r="Y427" s="29"/>
      <c r="Z427" s="29"/>
    </row>
    <row r="428" spans="6:27" s="52" customFormat="1" ht="22.8" outlineLevel="2">
      <c r="F428" s="20">
        <v>655</v>
      </c>
      <c r="G428" s="21" t="s">
        <v>8</v>
      </c>
      <c r="H428" s="53" t="s">
        <v>330</v>
      </c>
      <c r="I428" s="53"/>
      <c r="J428" s="54" t="s">
        <v>1067</v>
      </c>
      <c r="K428" s="21" t="s">
        <v>77</v>
      </c>
      <c r="L428" s="55">
        <v>12</v>
      </c>
      <c r="M428" s="57">
        <v>0</v>
      </c>
      <c r="N428" s="55">
        <f>L428*(1+M428/100)</f>
        <v>12</v>
      </c>
      <c r="O428" s="24"/>
      <c r="P428" s="25">
        <f>N428*O428</f>
        <v>0</v>
      </c>
      <c r="Q428" s="56">
        <v>0.18</v>
      </c>
      <c r="R428" s="57">
        <f>N428*Q428</f>
        <v>2.16</v>
      </c>
      <c r="S428" s="56"/>
      <c r="T428" s="57">
        <f>N428*S428</f>
        <v>0</v>
      </c>
      <c r="U428" s="25">
        <v>21</v>
      </c>
      <c r="V428" s="25">
        <f>P428*(U428/100)</f>
        <v>0</v>
      </c>
      <c r="W428" s="25">
        <f>P428+V428</f>
        <v>0</v>
      </c>
      <c r="X428" s="54"/>
      <c r="Y428" s="53" t="s">
        <v>91</v>
      </c>
      <c r="Z428" s="53" t="s">
        <v>22</v>
      </c>
      <c r="AA428" s="113"/>
    </row>
    <row r="429" spans="6:27" s="87" customFormat="1" ht="12.75" customHeight="1" outlineLevel="2">
      <c r="F429" s="88"/>
      <c r="G429" s="89"/>
      <c r="H429" s="89"/>
      <c r="I429" s="89"/>
      <c r="J429" s="90"/>
      <c r="K429" s="89"/>
      <c r="L429" s="91"/>
      <c r="M429" s="92"/>
      <c r="N429" s="91"/>
      <c r="O429" s="92"/>
      <c r="P429" s="93"/>
      <c r="Q429" s="94"/>
      <c r="R429" s="92"/>
      <c r="S429" s="92"/>
      <c r="T429" s="92"/>
      <c r="U429" s="95" t="s">
        <v>3</v>
      </c>
      <c r="V429" s="92"/>
      <c r="W429" s="92"/>
      <c r="X429" s="92"/>
      <c r="Y429" s="89"/>
      <c r="Z429" s="89"/>
    </row>
    <row r="430" spans="6:27" s="43" customFormat="1" ht="16.5" customHeight="1" outlineLevel="1">
      <c r="F430" s="44"/>
      <c r="G430" s="6"/>
      <c r="H430" s="45"/>
      <c r="I430" s="45"/>
      <c r="J430" s="45" t="s">
        <v>638</v>
      </c>
      <c r="K430" s="6"/>
      <c r="L430" s="46"/>
      <c r="M430" s="47"/>
      <c r="N430" s="46"/>
      <c r="O430" s="47"/>
      <c r="P430" s="48">
        <f>SUBTOTAL(9,P431:P432)</f>
        <v>0</v>
      </c>
      <c r="Q430" s="49"/>
      <c r="R430" s="50">
        <f>SUBTOTAL(9,R431:R432)</f>
        <v>0.96</v>
      </c>
      <c r="S430" s="47"/>
      <c r="T430" s="50">
        <f>SUBTOTAL(9,T431:T432)</f>
        <v>0</v>
      </c>
      <c r="U430" s="86" t="s">
        <v>3</v>
      </c>
      <c r="V430" s="48">
        <f>SUBTOTAL(9,V431:V432)</f>
        <v>0</v>
      </c>
      <c r="W430" s="48">
        <f>SUBTOTAL(9,W431:W432)</f>
        <v>0</v>
      </c>
      <c r="X430" s="51"/>
      <c r="Y430" s="29"/>
      <c r="Z430" s="29"/>
    </row>
    <row r="431" spans="6:27" s="52" customFormat="1" ht="11.4" outlineLevel="2">
      <c r="F431" s="20">
        <v>656</v>
      </c>
      <c r="G431" s="21" t="s">
        <v>8</v>
      </c>
      <c r="H431" s="53" t="s">
        <v>362</v>
      </c>
      <c r="I431" s="53"/>
      <c r="J431" s="54" t="s">
        <v>950</v>
      </c>
      <c r="K431" s="21" t="s">
        <v>77</v>
      </c>
      <c r="L431" s="55">
        <v>24</v>
      </c>
      <c r="M431" s="57">
        <v>0</v>
      </c>
      <c r="N431" s="55">
        <f>L431*(1+M431/100)</f>
        <v>24</v>
      </c>
      <c r="O431" s="24"/>
      <c r="P431" s="25">
        <f>N431*O431</f>
        <v>0</v>
      </c>
      <c r="Q431" s="56">
        <v>0.04</v>
      </c>
      <c r="R431" s="57">
        <f>N431*Q431</f>
        <v>0.96</v>
      </c>
      <c r="S431" s="56"/>
      <c r="T431" s="57">
        <f>N431*S431</f>
        <v>0</v>
      </c>
      <c r="U431" s="25">
        <v>21</v>
      </c>
      <c r="V431" s="25">
        <f>P431*(U431/100)</f>
        <v>0</v>
      </c>
      <c r="W431" s="25">
        <f>P431+V431</f>
        <v>0</v>
      </c>
      <c r="X431" s="54"/>
      <c r="Y431" s="53" t="s">
        <v>91</v>
      </c>
      <c r="Z431" s="53" t="s">
        <v>24</v>
      </c>
      <c r="AA431" s="113"/>
    </row>
    <row r="432" spans="6:27" s="87" customFormat="1" ht="12.75" customHeight="1" outlineLevel="2">
      <c r="F432" s="88"/>
      <c r="G432" s="89"/>
      <c r="H432" s="89"/>
      <c r="I432" s="89"/>
      <c r="J432" s="90"/>
      <c r="K432" s="89"/>
      <c r="L432" s="91"/>
      <c r="M432" s="92"/>
      <c r="N432" s="91"/>
      <c r="O432" s="92"/>
      <c r="P432" s="93"/>
      <c r="Q432" s="94"/>
      <c r="R432" s="92"/>
      <c r="S432" s="92"/>
      <c r="T432" s="92"/>
      <c r="U432" s="95" t="s">
        <v>3</v>
      </c>
      <c r="V432" s="92"/>
      <c r="W432" s="92"/>
      <c r="X432" s="92"/>
      <c r="Y432" s="89"/>
      <c r="Z432" s="89"/>
    </row>
    <row r="433" spans="6:27" s="43" customFormat="1" ht="16.5" customHeight="1" outlineLevel="1">
      <c r="F433" s="44"/>
      <c r="G433" s="6"/>
      <c r="H433" s="45"/>
      <c r="I433" s="45"/>
      <c r="J433" s="45" t="s">
        <v>677</v>
      </c>
      <c r="K433" s="6"/>
      <c r="L433" s="46"/>
      <c r="M433" s="47"/>
      <c r="N433" s="46"/>
      <c r="O433" s="47"/>
      <c r="P433" s="48">
        <f>SUBTOTAL(9,P434:P436)</f>
        <v>0</v>
      </c>
      <c r="Q433" s="49"/>
      <c r="R433" s="50">
        <f>SUBTOTAL(9,R434:R436)</f>
        <v>3.2499999999999999E-3</v>
      </c>
      <c r="S433" s="47"/>
      <c r="T433" s="50">
        <f>SUBTOTAL(9,T434:T436)</f>
        <v>1.6560000000000001</v>
      </c>
      <c r="U433" s="86" t="s">
        <v>3</v>
      </c>
      <c r="V433" s="48">
        <f>SUBTOTAL(9,V434:V436)</f>
        <v>0</v>
      </c>
      <c r="W433" s="48">
        <f>SUBTOTAL(9,W434:W436)</f>
        <v>0</v>
      </c>
      <c r="X433" s="51"/>
      <c r="Y433" s="29"/>
      <c r="Z433" s="29"/>
    </row>
    <row r="434" spans="6:27" s="52" customFormat="1" ht="22.8" outlineLevel="2">
      <c r="F434" s="20">
        <v>653</v>
      </c>
      <c r="G434" s="21" t="s">
        <v>8</v>
      </c>
      <c r="H434" s="53" t="s">
        <v>535</v>
      </c>
      <c r="I434" s="53"/>
      <c r="J434" s="54" t="s">
        <v>1146</v>
      </c>
      <c r="K434" s="21" t="s">
        <v>19</v>
      </c>
      <c r="L434" s="55">
        <v>25</v>
      </c>
      <c r="M434" s="57">
        <v>0</v>
      </c>
      <c r="N434" s="55">
        <f>L434*(1+M434/100)</f>
        <v>25</v>
      </c>
      <c r="O434" s="24"/>
      <c r="P434" s="25">
        <f>N434*O434</f>
        <v>0</v>
      </c>
      <c r="Q434" s="56">
        <v>1.2999999999999999E-4</v>
      </c>
      <c r="R434" s="57">
        <f>N434*Q434</f>
        <v>3.2499999999999999E-3</v>
      </c>
      <c r="S434" s="56"/>
      <c r="T434" s="57">
        <f>N434*S434</f>
        <v>0</v>
      </c>
      <c r="U434" s="25">
        <v>21</v>
      </c>
      <c r="V434" s="25">
        <f>P434*(U434/100)</f>
        <v>0</v>
      </c>
      <c r="W434" s="25">
        <f>P434+V434</f>
        <v>0</v>
      </c>
      <c r="X434" s="54"/>
      <c r="Y434" s="53" t="s">
        <v>91</v>
      </c>
      <c r="Z434" s="53" t="s">
        <v>25</v>
      </c>
      <c r="AA434" s="113"/>
    </row>
    <row r="435" spans="6:27" s="52" customFormat="1" ht="22.8" outlineLevel="2">
      <c r="F435" s="20">
        <v>654</v>
      </c>
      <c r="G435" s="21" t="s">
        <v>8</v>
      </c>
      <c r="H435" s="53" t="s">
        <v>559</v>
      </c>
      <c r="I435" s="53"/>
      <c r="J435" s="54" t="s">
        <v>1037</v>
      </c>
      <c r="K435" s="21" t="s">
        <v>77</v>
      </c>
      <c r="L435" s="55">
        <v>12</v>
      </c>
      <c r="M435" s="57">
        <v>0</v>
      </c>
      <c r="N435" s="55">
        <f>L435*(1+M435/100)</f>
        <v>12</v>
      </c>
      <c r="O435" s="24"/>
      <c r="P435" s="25">
        <f>N435*O435</f>
        <v>0</v>
      </c>
      <c r="Q435" s="56"/>
      <c r="R435" s="57">
        <f>N435*Q435</f>
        <v>0</v>
      </c>
      <c r="S435" s="56">
        <v>0.13800000000000001</v>
      </c>
      <c r="T435" s="57">
        <f>N435*S435</f>
        <v>1.6560000000000001</v>
      </c>
      <c r="U435" s="25">
        <v>21</v>
      </c>
      <c r="V435" s="25">
        <f>P435*(U435/100)</f>
        <v>0</v>
      </c>
      <c r="W435" s="25">
        <f>P435+V435</f>
        <v>0</v>
      </c>
      <c r="X435" s="54"/>
      <c r="Y435" s="53" t="s">
        <v>91</v>
      </c>
      <c r="Z435" s="53" t="s">
        <v>25</v>
      </c>
      <c r="AA435" s="113"/>
    </row>
    <row r="436" spans="6:27" s="87" customFormat="1" ht="12.75" customHeight="1" outlineLevel="2">
      <c r="F436" s="88"/>
      <c r="G436" s="89"/>
      <c r="H436" s="89"/>
      <c r="I436" s="89"/>
      <c r="J436" s="90"/>
      <c r="K436" s="89"/>
      <c r="L436" s="91"/>
      <c r="M436" s="92"/>
      <c r="N436" s="91"/>
      <c r="O436" s="92"/>
      <c r="P436" s="93"/>
      <c r="Q436" s="94"/>
      <c r="R436" s="92"/>
      <c r="S436" s="92"/>
      <c r="T436" s="92"/>
      <c r="U436" s="95" t="s">
        <v>3</v>
      </c>
      <c r="V436" s="92"/>
      <c r="W436" s="92"/>
      <c r="X436" s="92"/>
      <c r="Y436" s="89"/>
      <c r="Z436" s="89"/>
    </row>
    <row r="437" spans="6:27" s="43" customFormat="1" ht="16.5" customHeight="1" outlineLevel="1">
      <c r="F437" s="44"/>
      <c r="G437" s="6"/>
      <c r="H437" s="45"/>
      <c r="I437" s="45"/>
      <c r="J437" s="45" t="s">
        <v>721</v>
      </c>
      <c r="K437" s="6"/>
      <c r="L437" s="46"/>
      <c r="M437" s="47"/>
      <c r="N437" s="46"/>
      <c r="O437" s="47"/>
      <c r="P437" s="48">
        <f>SUBTOTAL(9,P438:P474)</f>
        <v>0</v>
      </c>
      <c r="Q437" s="49"/>
      <c r="R437" s="50">
        <f>SUBTOTAL(9,R438:R474)</f>
        <v>0</v>
      </c>
      <c r="S437" s="47"/>
      <c r="T437" s="50">
        <f>SUBTOTAL(9,T438:T474)</f>
        <v>0</v>
      </c>
      <c r="U437" s="86" t="s">
        <v>3</v>
      </c>
      <c r="V437" s="48">
        <f>SUBTOTAL(9,V438:V474)</f>
        <v>0</v>
      </c>
      <c r="W437" s="48">
        <f>SUBTOTAL(9,W438:W474)</f>
        <v>0</v>
      </c>
      <c r="X437" s="51"/>
      <c r="Y437" s="29"/>
      <c r="Z437" s="29"/>
    </row>
    <row r="438" spans="6:27" s="52" customFormat="1" ht="22.8" outlineLevel="2">
      <c r="F438" s="20">
        <v>459</v>
      </c>
      <c r="G438" s="21" t="s">
        <v>1</v>
      </c>
      <c r="H438" s="53" t="s">
        <v>199</v>
      </c>
      <c r="I438" s="53"/>
      <c r="J438" s="54" t="s">
        <v>1187</v>
      </c>
      <c r="K438" s="21" t="s">
        <v>77</v>
      </c>
      <c r="L438" s="55">
        <v>2</v>
      </c>
      <c r="M438" s="57">
        <v>0</v>
      </c>
      <c r="N438" s="55">
        <f t="shared" ref="N438:N473" si="126">L438*(1+M438/100)</f>
        <v>2</v>
      </c>
      <c r="O438" s="24"/>
      <c r="P438" s="25">
        <f t="shared" ref="P438:P473" si="127">N438*O438</f>
        <v>0</v>
      </c>
      <c r="Q438" s="56"/>
      <c r="R438" s="57">
        <f t="shared" ref="R438:R473" si="128">N438*Q438</f>
        <v>0</v>
      </c>
      <c r="S438" s="56"/>
      <c r="T438" s="57">
        <f t="shared" ref="T438:T473" si="129">N438*S438</f>
        <v>0</v>
      </c>
      <c r="U438" s="25">
        <v>21</v>
      </c>
      <c r="V438" s="25">
        <f t="shared" ref="V438:V473" si="130">P438*(U438/100)</f>
        <v>0</v>
      </c>
      <c r="W438" s="25">
        <f t="shared" ref="W438:W473" si="131">P438+V438</f>
        <v>0</v>
      </c>
      <c r="X438" s="54"/>
      <c r="Y438" s="53" t="s">
        <v>91</v>
      </c>
      <c r="Z438" s="53" t="s">
        <v>44</v>
      </c>
      <c r="AA438" s="113"/>
    </row>
    <row r="439" spans="6:27" s="52" customFormat="1" ht="34.200000000000003" outlineLevel="2">
      <c r="F439" s="20">
        <v>460</v>
      </c>
      <c r="G439" s="21" t="s">
        <v>1</v>
      </c>
      <c r="H439" s="53" t="s">
        <v>200</v>
      </c>
      <c r="I439" s="53"/>
      <c r="J439" s="54" t="s">
        <v>1207</v>
      </c>
      <c r="K439" s="21" t="s">
        <v>77</v>
      </c>
      <c r="L439" s="55">
        <v>1</v>
      </c>
      <c r="M439" s="57">
        <v>0</v>
      </c>
      <c r="N439" s="55">
        <f t="shared" si="126"/>
        <v>1</v>
      </c>
      <c r="O439" s="24"/>
      <c r="P439" s="25">
        <f t="shared" si="127"/>
        <v>0</v>
      </c>
      <c r="Q439" s="56"/>
      <c r="R439" s="57">
        <f t="shared" si="128"/>
        <v>0</v>
      </c>
      <c r="S439" s="56"/>
      <c r="T439" s="57">
        <f t="shared" si="129"/>
        <v>0</v>
      </c>
      <c r="U439" s="25">
        <v>21</v>
      </c>
      <c r="V439" s="25">
        <f t="shared" si="130"/>
        <v>0</v>
      </c>
      <c r="W439" s="25">
        <f t="shared" si="131"/>
        <v>0</v>
      </c>
      <c r="X439" s="54"/>
      <c r="Y439" s="53" t="s">
        <v>91</v>
      </c>
      <c r="Z439" s="53" t="s">
        <v>44</v>
      </c>
      <c r="AA439" s="113"/>
    </row>
    <row r="440" spans="6:27" s="52" customFormat="1" ht="11.4" outlineLevel="2">
      <c r="F440" s="20">
        <v>461</v>
      </c>
      <c r="G440" s="21" t="s">
        <v>1</v>
      </c>
      <c r="H440" s="53" t="s">
        <v>201</v>
      </c>
      <c r="I440" s="53"/>
      <c r="J440" s="54" t="s">
        <v>802</v>
      </c>
      <c r="K440" s="21" t="s">
        <v>77</v>
      </c>
      <c r="L440" s="55">
        <v>1</v>
      </c>
      <c r="M440" s="57">
        <v>0</v>
      </c>
      <c r="N440" s="55">
        <f t="shared" si="126"/>
        <v>1</v>
      </c>
      <c r="O440" s="24"/>
      <c r="P440" s="25">
        <f t="shared" si="127"/>
        <v>0</v>
      </c>
      <c r="Q440" s="56"/>
      <c r="R440" s="57">
        <f t="shared" si="128"/>
        <v>0</v>
      </c>
      <c r="S440" s="56"/>
      <c r="T440" s="57">
        <f t="shared" si="129"/>
        <v>0</v>
      </c>
      <c r="U440" s="25">
        <v>21</v>
      </c>
      <c r="V440" s="25">
        <f t="shared" si="130"/>
        <v>0</v>
      </c>
      <c r="W440" s="25">
        <f t="shared" si="131"/>
        <v>0</v>
      </c>
      <c r="X440" s="54"/>
      <c r="Y440" s="53" t="s">
        <v>91</v>
      </c>
      <c r="Z440" s="53" t="s">
        <v>44</v>
      </c>
      <c r="AA440" s="113"/>
    </row>
    <row r="441" spans="6:27" s="52" customFormat="1" ht="11.4" outlineLevel="2">
      <c r="F441" s="20">
        <v>462</v>
      </c>
      <c r="G441" s="21" t="s">
        <v>1</v>
      </c>
      <c r="H441" s="53" t="s">
        <v>202</v>
      </c>
      <c r="I441" s="53"/>
      <c r="J441" s="54" t="s">
        <v>725</v>
      </c>
      <c r="K441" s="21" t="s">
        <v>77</v>
      </c>
      <c r="L441" s="55">
        <v>2</v>
      </c>
      <c r="M441" s="57">
        <v>0</v>
      </c>
      <c r="N441" s="55">
        <f t="shared" si="126"/>
        <v>2</v>
      </c>
      <c r="O441" s="24"/>
      <c r="P441" s="25">
        <f t="shared" si="127"/>
        <v>0</v>
      </c>
      <c r="Q441" s="56"/>
      <c r="R441" s="57">
        <f t="shared" si="128"/>
        <v>0</v>
      </c>
      <c r="S441" s="56"/>
      <c r="T441" s="57">
        <f t="shared" si="129"/>
        <v>0</v>
      </c>
      <c r="U441" s="25">
        <v>21</v>
      </c>
      <c r="V441" s="25">
        <f t="shared" si="130"/>
        <v>0</v>
      </c>
      <c r="W441" s="25">
        <f t="shared" si="131"/>
        <v>0</v>
      </c>
      <c r="X441" s="54"/>
      <c r="Y441" s="53" t="s">
        <v>91</v>
      </c>
      <c r="Z441" s="53" t="s">
        <v>44</v>
      </c>
      <c r="AA441" s="113"/>
    </row>
    <row r="442" spans="6:27" s="52" customFormat="1" ht="11.4" outlineLevel="2">
      <c r="F442" s="20">
        <v>463</v>
      </c>
      <c r="G442" s="21" t="s">
        <v>1</v>
      </c>
      <c r="H442" s="53" t="s">
        <v>203</v>
      </c>
      <c r="I442" s="53"/>
      <c r="J442" s="54" t="s">
        <v>654</v>
      </c>
      <c r="K442" s="21" t="s">
        <v>77</v>
      </c>
      <c r="L442" s="55">
        <v>2</v>
      </c>
      <c r="M442" s="57">
        <v>0</v>
      </c>
      <c r="N442" s="55">
        <f t="shared" si="126"/>
        <v>2</v>
      </c>
      <c r="O442" s="24"/>
      <c r="P442" s="25">
        <f t="shared" si="127"/>
        <v>0</v>
      </c>
      <c r="Q442" s="56"/>
      <c r="R442" s="57">
        <f t="shared" si="128"/>
        <v>0</v>
      </c>
      <c r="S442" s="56"/>
      <c r="T442" s="57">
        <f t="shared" si="129"/>
        <v>0</v>
      </c>
      <c r="U442" s="25">
        <v>21</v>
      </c>
      <c r="V442" s="25">
        <f t="shared" si="130"/>
        <v>0</v>
      </c>
      <c r="W442" s="25">
        <f t="shared" si="131"/>
        <v>0</v>
      </c>
      <c r="X442" s="54"/>
      <c r="Y442" s="53" t="s">
        <v>91</v>
      </c>
      <c r="Z442" s="53" t="s">
        <v>44</v>
      </c>
      <c r="AA442" s="113"/>
    </row>
    <row r="443" spans="6:27" s="52" customFormat="1" ht="11.4" outlineLevel="2">
      <c r="F443" s="20">
        <v>464</v>
      </c>
      <c r="G443" s="21" t="s">
        <v>1</v>
      </c>
      <c r="H443" s="53" t="s">
        <v>264</v>
      </c>
      <c r="I443" s="53"/>
      <c r="J443" s="54" t="s">
        <v>972</v>
      </c>
      <c r="K443" s="21" t="s">
        <v>77</v>
      </c>
      <c r="L443" s="55">
        <v>2</v>
      </c>
      <c r="M443" s="57">
        <v>0</v>
      </c>
      <c r="N443" s="55">
        <f t="shared" si="126"/>
        <v>2</v>
      </c>
      <c r="O443" s="24"/>
      <c r="P443" s="25">
        <f t="shared" si="127"/>
        <v>0</v>
      </c>
      <c r="Q443" s="56"/>
      <c r="R443" s="57">
        <f t="shared" si="128"/>
        <v>0</v>
      </c>
      <c r="S443" s="56"/>
      <c r="T443" s="57">
        <f t="shared" si="129"/>
        <v>0</v>
      </c>
      <c r="U443" s="25">
        <v>21</v>
      </c>
      <c r="V443" s="25">
        <f t="shared" si="130"/>
        <v>0</v>
      </c>
      <c r="W443" s="25">
        <f t="shared" si="131"/>
        <v>0</v>
      </c>
      <c r="X443" s="54"/>
      <c r="Y443" s="53" t="s">
        <v>91</v>
      </c>
      <c r="Z443" s="53" t="s">
        <v>44</v>
      </c>
      <c r="AA443" s="113"/>
    </row>
    <row r="444" spans="6:27" s="52" customFormat="1" ht="11.4" outlineLevel="2">
      <c r="F444" s="20">
        <v>465</v>
      </c>
      <c r="G444" s="21" t="s">
        <v>1</v>
      </c>
      <c r="H444" s="53" t="s">
        <v>204</v>
      </c>
      <c r="I444" s="53"/>
      <c r="J444" s="54" t="s">
        <v>803</v>
      </c>
      <c r="K444" s="21" t="s">
        <v>77</v>
      </c>
      <c r="L444" s="55">
        <v>2</v>
      </c>
      <c r="M444" s="57">
        <v>0</v>
      </c>
      <c r="N444" s="55">
        <f t="shared" si="126"/>
        <v>2</v>
      </c>
      <c r="O444" s="24"/>
      <c r="P444" s="25">
        <f t="shared" si="127"/>
        <v>0</v>
      </c>
      <c r="Q444" s="56"/>
      <c r="R444" s="57">
        <f t="shared" si="128"/>
        <v>0</v>
      </c>
      <c r="S444" s="56"/>
      <c r="T444" s="57">
        <f t="shared" si="129"/>
        <v>0</v>
      </c>
      <c r="U444" s="25">
        <v>21</v>
      </c>
      <c r="V444" s="25">
        <f t="shared" si="130"/>
        <v>0</v>
      </c>
      <c r="W444" s="25">
        <f t="shared" si="131"/>
        <v>0</v>
      </c>
      <c r="X444" s="54"/>
      <c r="Y444" s="53" t="s">
        <v>91</v>
      </c>
      <c r="Z444" s="53" t="s">
        <v>44</v>
      </c>
      <c r="AA444" s="113"/>
    </row>
    <row r="445" spans="6:27" s="52" customFormat="1" ht="22.8" outlineLevel="2">
      <c r="F445" s="20">
        <v>466</v>
      </c>
      <c r="G445" s="21" t="s">
        <v>1</v>
      </c>
      <c r="H445" s="53" t="s">
        <v>205</v>
      </c>
      <c r="I445" s="53"/>
      <c r="J445" s="54" t="s">
        <v>1101</v>
      </c>
      <c r="K445" s="21" t="s">
        <v>77</v>
      </c>
      <c r="L445" s="55">
        <v>9</v>
      </c>
      <c r="M445" s="57">
        <v>0</v>
      </c>
      <c r="N445" s="55">
        <f t="shared" si="126"/>
        <v>9</v>
      </c>
      <c r="O445" s="24"/>
      <c r="P445" s="25">
        <f t="shared" si="127"/>
        <v>0</v>
      </c>
      <c r="Q445" s="56"/>
      <c r="R445" s="57">
        <f t="shared" si="128"/>
        <v>0</v>
      </c>
      <c r="S445" s="56"/>
      <c r="T445" s="57">
        <f t="shared" si="129"/>
        <v>0</v>
      </c>
      <c r="U445" s="25">
        <v>21</v>
      </c>
      <c r="V445" s="25">
        <f t="shared" si="130"/>
        <v>0</v>
      </c>
      <c r="W445" s="25">
        <f t="shared" si="131"/>
        <v>0</v>
      </c>
      <c r="X445" s="54"/>
      <c r="Y445" s="53" t="s">
        <v>91</v>
      </c>
      <c r="Z445" s="53" t="s">
        <v>44</v>
      </c>
      <c r="AA445" s="113"/>
    </row>
    <row r="446" spans="6:27" s="52" customFormat="1" ht="22.8" outlineLevel="2">
      <c r="F446" s="20">
        <v>467</v>
      </c>
      <c r="G446" s="21" t="s">
        <v>1</v>
      </c>
      <c r="H446" s="53" t="s">
        <v>206</v>
      </c>
      <c r="I446" s="53"/>
      <c r="J446" s="54" t="s">
        <v>1084</v>
      </c>
      <c r="K446" s="21" t="s">
        <v>77</v>
      </c>
      <c r="L446" s="55">
        <v>2</v>
      </c>
      <c r="M446" s="57">
        <v>0</v>
      </c>
      <c r="N446" s="55">
        <f t="shared" si="126"/>
        <v>2</v>
      </c>
      <c r="O446" s="24"/>
      <c r="P446" s="25">
        <f t="shared" si="127"/>
        <v>0</v>
      </c>
      <c r="Q446" s="56"/>
      <c r="R446" s="57">
        <f t="shared" si="128"/>
        <v>0</v>
      </c>
      <c r="S446" s="56"/>
      <c r="T446" s="57">
        <f t="shared" si="129"/>
        <v>0</v>
      </c>
      <c r="U446" s="25">
        <v>21</v>
      </c>
      <c r="V446" s="25">
        <f t="shared" si="130"/>
        <v>0</v>
      </c>
      <c r="W446" s="25">
        <f t="shared" si="131"/>
        <v>0</v>
      </c>
      <c r="X446" s="54"/>
      <c r="Y446" s="53" t="s">
        <v>91</v>
      </c>
      <c r="Z446" s="53" t="s">
        <v>44</v>
      </c>
      <c r="AA446" s="113"/>
    </row>
    <row r="447" spans="6:27" s="52" customFormat="1" ht="22.8" outlineLevel="2">
      <c r="F447" s="20">
        <v>468</v>
      </c>
      <c r="G447" s="21" t="s">
        <v>1</v>
      </c>
      <c r="H447" s="53" t="s">
        <v>207</v>
      </c>
      <c r="I447" s="53"/>
      <c r="J447" s="54" t="s">
        <v>1008</v>
      </c>
      <c r="K447" s="21" t="s">
        <v>77</v>
      </c>
      <c r="L447" s="55">
        <v>16</v>
      </c>
      <c r="M447" s="57">
        <v>0</v>
      </c>
      <c r="N447" s="55">
        <f t="shared" si="126"/>
        <v>16</v>
      </c>
      <c r="O447" s="24"/>
      <c r="P447" s="25">
        <f t="shared" si="127"/>
        <v>0</v>
      </c>
      <c r="Q447" s="56"/>
      <c r="R447" s="57">
        <f t="shared" si="128"/>
        <v>0</v>
      </c>
      <c r="S447" s="56"/>
      <c r="T447" s="57">
        <f t="shared" si="129"/>
        <v>0</v>
      </c>
      <c r="U447" s="25">
        <v>21</v>
      </c>
      <c r="V447" s="25">
        <f t="shared" si="130"/>
        <v>0</v>
      </c>
      <c r="W447" s="25">
        <f t="shared" si="131"/>
        <v>0</v>
      </c>
      <c r="X447" s="54"/>
      <c r="Y447" s="53" t="s">
        <v>91</v>
      </c>
      <c r="Z447" s="53" t="s">
        <v>44</v>
      </c>
      <c r="AA447" s="113"/>
    </row>
    <row r="448" spans="6:27" s="52" customFormat="1" ht="11.4" outlineLevel="2">
      <c r="F448" s="20">
        <v>469</v>
      </c>
      <c r="G448" s="21" t="s">
        <v>1</v>
      </c>
      <c r="H448" s="53" t="s">
        <v>208</v>
      </c>
      <c r="I448" s="53"/>
      <c r="J448" s="54" t="s">
        <v>859</v>
      </c>
      <c r="K448" s="21" t="s">
        <v>4</v>
      </c>
      <c r="L448" s="55">
        <v>1</v>
      </c>
      <c r="M448" s="57">
        <v>0</v>
      </c>
      <c r="N448" s="55">
        <f t="shared" si="126"/>
        <v>1</v>
      </c>
      <c r="O448" s="24"/>
      <c r="P448" s="25">
        <f t="shared" si="127"/>
        <v>0</v>
      </c>
      <c r="Q448" s="56"/>
      <c r="R448" s="57">
        <f t="shared" si="128"/>
        <v>0</v>
      </c>
      <c r="S448" s="56"/>
      <c r="T448" s="57">
        <f t="shared" si="129"/>
        <v>0</v>
      </c>
      <c r="U448" s="25">
        <v>21</v>
      </c>
      <c r="V448" s="25">
        <f t="shared" si="130"/>
        <v>0</v>
      </c>
      <c r="W448" s="25">
        <f t="shared" si="131"/>
        <v>0</v>
      </c>
      <c r="X448" s="54"/>
      <c r="Y448" s="53" t="s">
        <v>91</v>
      </c>
      <c r="Z448" s="53" t="s">
        <v>44</v>
      </c>
      <c r="AA448" s="113"/>
    </row>
    <row r="449" spans="6:27" s="52" customFormat="1" ht="11.4" outlineLevel="2">
      <c r="F449" s="20">
        <v>470</v>
      </c>
      <c r="G449" s="21" t="s">
        <v>1</v>
      </c>
      <c r="H449" s="53" t="s">
        <v>209</v>
      </c>
      <c r="I449" s="53"/>
      <c r="J449" s="54" t="s">
        <v>863</v>
      </c>
      <c r="K449" s="21" t="s">
        <v>4</v>
      </c>
      <c r="L449" s="55">
        <v>1</v>
      </c>
      <c r="M449" s="57">
        <v>0</v>
      </c>
      <c r="N449" s="55">
        <f t="shared" si="126"/>
        <v>1</v>
      </c>
      <c r="O449" s="24"/>
      <c r="P449" s="25">
        <f t="shared" si="127"/>
        <v>0</v>
      </c>
      <c r="Q449" s="56"/>
      <c r="R449" s="57">
        <f t="shared" si="128"/>
        <v>0</v>
      </c>
      <c r="S449" s="56"/>
      <c r="T449" s="57">
        <f t="shared" si="129"/>
        <v>0</v>
      </c>
      <c r="U449" s="25">
        <v>21</v>
      </c>
      <c r="V449" s="25">
        <f t="shared" si="130"/>
        <v>0</v>
      </c>
      <c r="W449" s="25">
        <f t="shared" si="131"/>
        <v>0</v>
      </c>
      <c r="X449" s="54"/>
      <c r="Y449" s="53" t="s">
        <v>91</v>
      </c>
      <c r="Z449" s="53" t="s">
        <v>44</v>
      </c>
      <c r="AA449" s="113"/>
    </row>
    <row r="450" spans="6:27" s="52" customFormat="1" ht="11.4" outlineLevel="2">
      <c r="F450" s="20">
        <v>471</v>
      </c>
      <c r="G450" s="21" t="s">
        <v>1</v>
      </c>
      <c r="H450" s="53" t="s">
        <v>210</v>
      </c>
      <c r="I450" s="53"/>
      <c r="J450" s="54" t="s">
        <v>862</v>
      </c>
      <c r="K450" s="21" t="s">
        <v>4</v>
      </c>
      <c r="L450" s="55">
        <v>40</v>
      </c>
      <c r="M450" s="57">
        <v>0</v>
      </c>
      <c r="N450" s="55">
        <f t="shared" si="126"/>
        <v>40</v>
      </c>
      <c r="O450" s="24"/>
      <c r="P450" s="25">
        <f t="shared" si="127"/>
        <v>0</v>
      </c>
      <c r="Q450" s="56"/>
      <c r="R450" s="57">
        <f t="shared" si="128"/>
        <v>0</v>
      </c>
      <c r="S450" s="56"/>
      <c r="T450" s="57">
        <f t="shared" si="129"/>
        <v>0</v>
      </c>
      <c r="U450" s="25">
        <v>21</v>
      </c>
      <c r="V450" s="25">
        <f t="shared" si="130"/>
        <v>0</v>
      </c>
      <c r="W450" s="25">
        <f t="shared" si="131"/>
        <v>0</v>
      </c>
      <c r="X450" s="54"/>
      <c r="Y450" s="53" t="s">
        <v>91</v>
      </c>
      <c r="Z450" s="53" t="s">
        <v>44</v>
      </c>
      <c r="AA450" s="113"/>
    </row>
    <row r="451" spans="6:27" s="52" customFormat="1" ht="11.4" outlineLevel="2">
      <c r="F451" s="20">
        <v>472</v>
      </c>
      <c r="G451" s="21" t="s">
        <v>1</v>
      </c>
      <c r="H451" s="53" t="s">
        <v>211</v>
      </c>
      <c r="I451" s="53"/>
      <c r="J451" s="54" t="s">
        <v>869</v>
      </c>
      <c r="K451" s="21" t="s">
        <v>4</v>
      </c>
      <c r="L451" s="55">
        <v>15</v>
      </c>
      <c r="M451" s="57">
        <v>0</v>
      </c>
      <c r="N451" s="55">
        <f t="shared" si="126"/>
        <v>15</v>
      </c>
      <c r="O451" s="24"/>
      <c r="P451" s="25">
        <f t="shared" si="127"/>
        <v>0</v>
      </c>
      <c r="Q451" s="56"/>
      <c r="R451" s="57">
        <f t="shared" si="128"/>
        <v>0</v>
      </c>
      <c r="S451" s="56"/>
      <c r="T451" s="57">
        <f t="shared" si="129"/>
        <v>0</v>
      </c>
      <c r="U451" s="25">
        <v>21</v>
      </c>
      <c r="V451" s="25">
        <f t="shared" si="130"/>
        <v>0</v>
      </c>
      <c r="W451" s="25">
        <f t="shared" si="131"/>
        <v>0</v>
      </c>
      <c r="X451" s="54"/>
      <c r="Y451" s="53" t="s">
        <v>91</v>
      </c>
      <c r="Z451" s="53" t="s">
        <v>44</v>
      </c>
      <c r="AA451" s="113"/>
    </row>
    <row r="452" spans="6:27" s="52" customFormat="1" ht="11.4" outlineLevel="2">
      <c r="F452" s="20">
        <v>473</v>
      </c>
      <c r="G452" s="21" t="s">
        <v>1</v>
      </c>
      <c r="H452" s="53" t="s">
        <v>212</v>
      </c>
      <c r="I452" s="53"/>
      <c r="J452" s="54" t="s">
        <v>742</v>
      </c>
      <c r="K452" s="21" t="s">
        <v>4</v>
      </c>
      <c r="L452" s="55">
        <v>10</v>
      </c>
      <c r="M452" s="57">
        <v>0</v>
      </c>
      <c r="N452" s="55">
        <f t="shared" si="126"/>
        <v>10</v>
      </c>
      <c r="O452" s="24"/>
      <c r="P452" s="25">
        <f t="shared" si="127"/>
        <v>0</v>
      </c>
      <c r="Q452" s="56"/>
      <c r="R452" s="57">
        <f t="shared" si="128"/>
        <v>0</v>
      </c>
      <c r="S452" s="56"/>
      <c r="T452" s="57">
        <f t="shared" si="129"/>
        <v>0</v>
      </c>
      <c r="U452" s="25">
        <v>21</v>
      </c>
      <c r="V452" s="25">
        <f t="shared" si="130"/>
        <v>0</v>
      </c>
      <c r="W452" s="25">
        <f t="shared" si="131"/>
        <v>0</v>
      </c>
      <c r="X452" s="54"/>
      <c r="Y452" s="53" t="s">
        <v>91</v>
      </c>
      <c r="Z452" s="53" t="s">
        <v>44</v>
      </c>
      <c r="AA452" s="113"/>
    </row>
    <row r="453" spans="6:27" s="52" customFormat="1" ht="11.4" outlineLevel="2">
      <c r="F453" s="20">
        <v>474</v>
      </c>
      <c r="G453" s="21" t="s">
        <v>1</v>
      </c>
      <c r="H453" s="53" t="s">
        <v>213</v>
      </c>
      <c r="I453" s="53"/>
      <c r="J453" s="54" t="s">
        <v>743</v>
      </c>
      <c r="K453" s="21" t="s">
        <v>4</v>
      </c>
      <c r="L453" s="55">
        <v>45</v>
      </c>
      <c r="M453" s="57">
        <v>0</v>
      </c>
      <c r="N453" s="55">
        <f t="shared" si="126"/>
        <v>45</v>
      </c>
      <c r="O453" s="24"/>
      <c r="P453" s="25">
        <f t="shared" si="127"/>
        <v>0</v>
      </c>
      <c r="Q453" s="56"/>
      <c r="R453" s="57">
        <f t="shared" si="128"/>
        <v>0</v>
      </c>
      <c r="S453" s="56"/>
      <c r="T453" s="57">
        <f t="shared" si="129"/>
        <v>0</v>
      </c>
      <c r="U453" s="25">
        <v>21</v>
      </c>
      <c r="V453" s="25">
        <f t="shared" si="130"/>
        <v>0</v>
      </c>
      <c r="W453" s="25">
        <f t="shared" si="131"/>
        <v>0</v>
      </c>
      <c r="X453" s="54"/>
      <c r="Y453" s="53" t="s">
        <v>91</v>
      </c>
      <c r="Z453" s="53" t="s">
        <v>44</v>
      </c>
      <c r="AA453" s="113"/>
    </row>
    <row r="454" spans="6:27" s="52" customFormat="1" ht="11.4" outlineLevel="2">
      <c r="F454" s="20">
        <v>475</v>
      </c>
      <c r="G454" s="21" t="s">
        <v>1</v>
      </c>
      <c r="H454" s="53" t="s">
        <v>214</v>
      </c>
      <c r="I454" s="53"/>
      <c r="J454" s="54" t="s">
        <v>744</v>
      </c>
      <c r="K454" s="21" t="s">
        <v>4</v>
      </c>
      <c r="L454" s="55">
        <v>5</v>
      </c>
      <c r="M454" s="57">
        <v>0</v>
      </c>
      <c r="N454" s="55">
        <f t="shared" si="126"/>
        <v>5</v>
      </c>
      <c r="O454" s="24"/>
      <c r="P454" s="25">
        <f t="shared" si="127"/>
        <v>0</v>
      </c>
      <c r="Q454" s="56"/>
      <c r="R454" s="57">
        <f t="shared" si="128"/>
        <v>0</v>
      </c>
      <c r="S454" s="56"/>
      <c r="T454" s="57">
        <f t="shared" si="129"/>
        <v>0</v>
      </c>
      <c r="U454" s="25">
        <v>21</v>
      </c>
      <c r="V454" s="25">
        <f t="shared" si="130"/>
        <v>0</v>
      </c>
      <c r="W454" s="25">
        <f t="shared" si="131"/>
        <v>0</v>
      </c>
      <c r="X454" s="54"/>
      <c r="Y454" s="53" t="s">
        <v>91</v>
      </c>
      <c r="Z454" s="53" t="s">
        <v>44</v>
      </c>
      <c r="AA454" s="113"/>
    </row>
    <row r="455" spans="6:27" s="52" customFormat="1" ht="11.4" outlineLevel="2">
      <c r="F455" s="20">
        <v>476</v>
      </c>
      <c r="G455" s="21" t="s">
        <v>1</v>
      </c>
      <c r="H455" s="53" t="s">
        <v>215</v>
      </c>
      <c r="I455" s="53"/>
      <c r="J455" s="54" t="s">
        <v>745</v>
      </c>
      <c r="K455" s="21" t="s">
        <v>4</v>
      </c>
      <c r="L455" s="55">
        <v>30</v>
      </c>
      <c r="M455" s="57">
        <v>0</v>
      </c>
      <c r="N455" s="55">
        <f t="shared" si="126"/>
        <v>30</v>
      </c>
      <c r="O455" s="24"/>
      <c r="P455" s="25">
        <f t="shared" si="127"/>
        <v>0</v>
      </c>
      <c r="Q455" s="56"/>
      <c r="R455" s="57">
        <f t="shared" si="128"/>
        <v>0</v>
      </c>
      <c r="S455" s="56"/>
      <c r="T455" s="57">
        <f t="shared" si="129"/>
        <v>0</v>
      </c>
      <c r="U455" s="25">
        <v>21</v>
      </c>
      <c r="V455" s="25">
        <f t="shared" si="130"/>
        <v>0</v>
      </c>
      <c r="W455" s="25">
        <f t="shared" si="131"/>
        <v>0</v>
      </c>
      <c r="X455" s="54"/>
      <c r="Y455" s="53" t="s">
        <v>91</v>
      </c>
      <c r="Z455" s="53" t="s">
        <v>44</v>
      </c>
      <c r="AA455" s="113"/>
    </row>
    <row r="456" spans="6:27" s="52" customFormat="1" ht="11.4" outlineLevel="2">
      <c r="F456" s="20">
        <v>477</v>
      </c>
      <c r="G456" s="21" t="s">
        <v>1</v>
      </c>
      <c r="H456" s="53" t="s">
        <v>216</v>
      </c>
      <c r="I456" s="53"/>
      <c r="J456" s="54" t="s">
        <v>672</v>
      </c>
      <c r="K456" s="21" t="s">
        <v>4</v>
      </c>
      <c r="L456" s="55">
        <v>4</v>
      </c>
      <c r="M456" s="57">
        <v>0</v>
      </c>
      <c r="N456" s="55">
        <f t="shared" si="126"/>
        <v>4</v>
      </c>
      <c r="O456" s="24"/>
      <c r="P456" s="25">
        <f t="shared" si="127"/>
        <v>0</v>
      </c>
      <c r="Q456" s="56"/>
      <c r="R456" s="57">
        <f t="shared" si="128"/>
        <v>0</v>
      </c>
      <c r="S456" s="56"/>
      <c r="T456" s="57">
        <f t="shared" si="129"/>
        <v>0</v>
      </c>
      <c r="U456" s="25">
        <v>21</v>
      </c>
      <c r="V456" s="25">
        <f t="shared" si="130"/>
        <v>0</v>
      </c>
      <c r="W456" s="25">
        <f t="shared" si="131"/>
        <v>0</v>
      </c>
      <c r="X456" s="54"/>
      <c r="Y456" s="53" t="s">
        <v>91</v>
      </c>
      <c r="Z456" s="53" t="s">
        <v>44</v>
      </c>
      <c r="AA456" s="113"/>
    </row>
    <row r="457" spans="6:27" s="52" customFormat="1" ht="22.8" outlineLevel="2">
      <c r="F457" s="20">
        <v>478</v>
      </c>
      <c r="G457" s="21" t="s">
        <v>1</v>
      </c>
      <c r="H457" s="53" t="s">
        <v>217</v>
      </c>
      <c r="I457" s="53"/>
      <c r="J457" s="54" t="s">
        <v>817</v>
      </c>
      <c r="K457" s="21" t="s">
        <v>4</v>
      </c>
      <c r="L457" s="55">
        <v>6</v>
      </c>
      <c r="M457" s="57">
        <v>0</v>
      </c>
      <c r="N457" s="55">
        <f t="shared" si="126"/>
        <v>6</v>
      </c>
      <c r="O457" s="24"/>
      <c r="P457" s="25">
        <f t="shared" si="127"/>
        <v>0</v>
      </c>
      <c r="Q457" s="56"/>
      <c r="R457" s="57">
        <f t="shared" si="128"/>
        <v>0</v>
      </c>
      <c r="S457" s="56"/>
      <c r="T457" s="57">
        <f t="shared" si="129"/>
        <v>0</v>
      </c>
      <c r="U457" s="25">
        <v>21</v>
      </c>
      <c r="V457" s="25">
        <f t="shared" si="130"/>
        <v>0</v>
      </c>
      <c r="W457" s="25">
        <f t="shared" si="131"/>
        <v>0</v>
      </c>
      <c r="X457" s="54"/>
      <c r="Y457" s="53" t="s">
        <v>91</v>
      </c>
      <c r="Z457" s="53" t="s">
        <v>44</v>
      </c>
      <c r="AA457" s="113"/>
    </row>
    <row r="458" spans="6:27" s="52" customFormat="1" ht="11.4" outlineLevel="2">
      <c r="F458" s="20">
        <v>479</v>
      </c>
      <c r="G458" s="21" t="s">
        <v>1</v>
      </c>
      <c r="H458" s="53" t="s">
        <v>218</v>
      </c>
      <c r="I458" s="53"/>
      <c r="J458" s="54" t="s">
        <v>971</v>
      </c>
      <c r="K458" s="21" t="s">
        <v>4</v>
      </c>
      <c r="L458" s="55">
        <v>1</v>
      </c>
      <c r="M458" s="57">
        <v>0</v>
      </c>
      <c r="N458" s="55">
        <f t="shared" si="126"/>
        <v>1</v>
      </c>
      <c r="O458" s="24"/>
      <c r="P458" s="25">
        <f t="shared" si="127"/>
        <v>0</v>
      </c>
      <c r="Q458" s="56"/>
      <c r="R458" s="57">
        <f t="shared" si="128"/>
        <v>0</v>
      </c>
      <c r="S458" s="56"/>
      <c r="T458" s="57">
        <f t="shared" si="129"/>
        <v>0</v>
      </c>
      <c r="U458" s="25">
        <v>21</v>
      </c>
      <c r="V458" s="25">
        <f t="shared" si="130"/>
        <v>0</v>
      </c>
      <c r="W458" s="25">
        <f t="shared" si="131"/>
        <v>0</v>
      </c>
      <c r="X458" s="54"/>
      <c r="Y458" s="53" t="s">
        <v>91</v>
      </c>
      <c r="Z458" s="53" t="s">
        <v>44</v>
      </c>
      <c r="AA458" s="113"/>
    </row>
    <row r="459" spans="6:27" s="52" customFormat="1" ht="11.4" outlineLevel="2">
      <c r="F459" s="20">
        <v>480</v>
      </c>
      <c r="G459" s="21" t="s">
        <v>1</v>
      </c>
      <c r="H459" s="53" t="s">
        <v>219</v>
      </c>
      <c r="I459" s="53"/>
      <c r="J459" s="54" t="s">
        <v>663</v>
      </c>
      <c r="K459" s="21" t="s">
        <v>4</v>
      </c>
      <c r="L459" s="55">
        <v>55</v>
      </c>
      <c r="M459" s="57">
        <v>0</v>
      </c>
      <c r="N459" s="55">
        <f t="shared" si="126"/>
        <v>55</v>
      </c>
      <c r="O459" s="24"/>
      <c r="P459" s="25">
        <f t="shared" si="127"/>
        <v>0</v>
      </c>
      <c r="Q459" s="56"/>
      <c r="R459" s="57">
        <f t="shared" si="128"/>
        <v>0</v>
      </c>
      <c r="S459" s="56"/>
      <c r="T459" s="57">
        <f t="shared" si="129"/>
        <v>0</v>
      </c>
      <c r="U459" s="25">
        <v>21</v>
      </c>
      <c r="V459" s="25">
        <f t="shared" si="130"/>
        <v>0</v>
      </c>
      <c r="W459" s="25">
        <f t="shared" si="131"/>
        <v>0</v>
      </c>
      <c r="X459" s="54"/>
      <c r="Y459" s="53" t="s">
        <v>91</v>
      </c>
      <c r="Z459" s="53" t="s">
        <v>44</v>
      </c>
      <c r="AA459" s="113"/>
    </row>
    <row r="460" spans="6:27" s="52" customFormat="1" ht="11.4" outlineLevel="2">
      <c r="F460" s="20">
        <v>481</v>
      </c>
      <c r="G460" s="21" t="s">
        <v>1</v>
      </c>
      <c r="H460" s="53" t="s">
        <v>220</v>
      </c>
      <c r="I460" s="53"/>
      <c r="J460" s="54" t="s">
        <v>664</v>
      </c>
      <c r="K460" s="21" t="s">
        <v>4</v>
      </c>
      <c r="L460" s="55">
        <v>2</v>
      </c>
      <c r="M460" s="57">
        <v>0</v>
      </c>
      <c r="N460" s="55">
        <f t="shared" si="126"/>
        <v>2</v>
      </c>
      <c r="O460" s="24"/>
      <c r="P460" s="25">
        <f t="shared" si="127"/>
        <v>0</v>
      </c>
      <c r="Q460" s="56"/>
      <c r="R460" s="57">
        <f t="shared" si="128"/>
        <v>0</v>
      </c>
      <c r="S460" s="56"/>
      <c r="T460" s="57">
        <f t="shared" si="129"/>
        <v>0</v>
      </c>
      <c r="U460" s="25">
        <v>21</v>
      </c>
      <c r="V460" s="25">
        <f t="shared" si="130"/>
        <v>0</v>
      </c>
      <c r="W460" s="25">
        <f t="shared" si="131"/>
        <v>0</v>
      </c>
      <c r="X460" s="54"/>
      <c r="Y460" s="53" t="s">
        <v>91</v>
      </c>
      <c r="Z460" s="53" t="s">
        <v>44</v>
      </c>
      <c r="AA460" s="113"/>
    </row>
    <row r="461" spans="6:27" s="52" customFormat="1" ht="22.8" outlineLevel="2">
      <c r="F461" s="20">
        <v>482</v>
      </c>
      <c r="G461" s="21" t="s">
        <v>1</v>
      </c>
      <c r="H461" s="53" t="s">
        <v>221</v>
      </c>
      <c r="I461" s="53"/>
      <c r="J461" s="54" t="s">
        <v>1039</v>
      </c>
      <c r="K461" s="21" t="s">
        <v>77</v>
      </c>
      <c r="L461" s="55">
        <v>1</v>
      </c>
      <c r="M461" s="57"/>
      <c r="N461" s="55">
        <f t="shared" si="126"/>
        <v>1</v>
      </c>
      <c r="O461" s="24"/>
      <c r="P461" s="25">
        <f t="shared" si="127"/>
        <v>0</v>
      </c>
      <c r="Q461" s="56"/>
      <c r="R461" s="57">
        <f t="shared" si="128"/>
        <v>0</v>
      </c>
      <c r="S461" s="56"/>
      <c r="T461" s="57">
        <f t="shared" si="129"/>
        <v>0</v>
      </c>
      <c r="U461" s="25">
        <v>21</v>
      </c>
      <c r="V461" s="25">
        <f t="shared" si="130"/>
        <v>0</v>
      </c>
      <c r="W461" s="25">
        <f t="shared" si="131"/>
        <v>0</v>
      </c>
      <c r="X461" s="54"/>
      <c r="Y461" s="53" t="s">
        <v>91</v>
      </c>
      <c r="Z461" s="53" t="s">
        <v>44</v>
      </c>
      <c r="AA461" s="113"/>
    </row>
    <row r="462" spans="6:27" s="52" customFormat="1" ht="11.4" outlineLevel="2">
      <c r="F462" s="20">
        <v>483</v>
      </c>
      <c r="G462" s="21" t="s">
        <v>1</v>
      </c>
      <c r="H462" s="53" t="s">
        <v>222</v>
      </c>
      <c r="I462" s="53"/>
      <c r="J462" s="54" t="s">
        <v>673</v>
      </c>
      <c r="K462" s="21" t="s">
        <v>77</v>
      </c>
      <c r="L462" s="55">
        <v>1</v>
      </c>
      <c r="M462" s="57">
        <v>0</v>
      </c>
      <c r="N462" s="55">
        <f t="shared" si="126"/>
        <v>1</v>
      </c>
      <c r="O462" s="24"/>
      <c r="P462" s="25">
        <f t="shared" si="127"/>
        <v>0</v>
      </c>
      <c r="Q462" s="56"/>
      <c r="R462" s="57">
        <f t="shared" si="128"/>
        <v>0</v>
      </c>
      <c r="S462" s="56"/>
      <c r="T462" s="57">
        <f t="shared" si="129"/>
        <v>0</v>
      </c>
      <c r="U462" s="25">
        <v>21</v>
      </c>
      <c r="V462" s="25">
        <f t="shared" si="130"/>
        <v>0</v>
      </c>
      <c r="W462" s="25">
        <f t="shared" si="131"/>
        <v>0</v>
      </c>
      <c r="X462" s="54"/>
      <c r="Y462" s="53" t="s">
        <v>91</v>
      </c>
      <c r="Z462" s="53" t="s">
        <v>44</v>
      </c>
      <c r="AA462" s="113"/>
    </row>
    <row r="463" spans="6:27" s="52" customFormat="1" ht="11.4" outlineLevel="2">
      <c r="F463" s="20">
        <v>484</v>
      </c>
      <c r="G463" s="21" t="s">
        <v>1</v>
      </c>
      <c r="H463" s="53" t="s">
        <v>223</v>
      </c>
      <c r="I463" s="53"/>
      <c r="J463" s="54" t="s">
        <v>752</v>
      </c>
      <c r="K463" s="21" t="s">
        <v>77</v>
      </c>
      <c r="L463" s="55">
        <v>1</v>
      </c>
      <c r="M463" s="57">
        <v>0</v>
      </c>
      <c r="N463" s="55">
        <f t="shared" si="126"/>
        <v>1</v>
      </c>
      <c r="O463" s="24"/>
      <c r="P463" s="25">
        <f t="shared" si="127"/>
        <v>0</v>
      </c>
      <c r="Q463" s="56"/>
      <c r="R463" s="57">
        <f t="shared" si="128"/>
        <v>0</v>
      </c>
      <c r="S463" s="56"/>
      <c r="T463" s="57">
        <f t="shared" si="129"/>
        <v>0</v>
      </c>
      <c r="U463" s="25">
        <v>21</v>
      </c>
      <c r="V463" s="25">
        <f t="shared" si="130"/>
        <v>0</v>
      </c>
      <c r="W463" s="25">
        <f t="shared" si="131"/>
        <v>0</v>
      </c>
      <c r="X463" s="54"/>
      <c r="Y463" s="53" t="s">
        <v>91</v>
      </c>
      <c r="Z463" s="53" t="s">
        <v>44</v>
      </c>
      <c r="AA463" s="113"/>
    </row>
    <row r="464" spans="6:27" s="52" customFormat="1" ht="11.4" outlineLevel="2">
      <c r="F464" s="20">
        <v>485</v>
      </c>
      <c r="G464" s="21" t="s">
        <v>1</v>
      </c>
      <c r="H464" s="53" t="s">
        <v>224</v>
      </c>
      <c r="I464" s="53"/>
      <c r="J464" s="54" t="s">
        <v>881</v>
      </c>
      <c r="K464" s="21" t="s">
        <v>77</v>
      </c>
      <c r="L464" s="55">
        <v>1</v>
      </c>
      <c r="M464" s="57">
        <v>0</v>
      </c>
      <c r="N464" s="55">
        <f t="shared" si="126"/>
        <v>1</v>
      </c>
      <c r="O464" s="24"/>
      <c r="P464" s="25">
        <f t="shared" si="127"/>
        <v>0</v>
      </c>
      <c r="Q464" s="56"/>
      <c r="R464" s="57">
        <f t="shared" si="128"/>
        <v>0</v>
      </c>
      <c r="S464" s="56"/>
      <c r="T464" s="57">
        <f t="shared" si="129"/>
        <v>0</v>
      </c>
      <c r="U464" s="25">
        <v>21</v>
      </c>
      <c r="V464" s="25">
        <f t="shared" si="130"/>
        <v>0</v>
      </c>
      <c r="W464" s="25">
        <f t="shared" si="131"/>
        <v>0</v>
      </c>
      <c r="X464" s="54"/>
      <c r="Y464" s="53" t="s">
        <v>91</v>
      </c>
      <c r="Z464" s="53" t="s">
        <v>44</v>
      </c>
      <c r="AA464" s="113"/>
    </row>
    <row r="465" spans="6:27" s="52" customFormat="1" ht="11.4" outlineLevel="2">
      <c r="F465" s="20">
        <v>486</v>
      </c>
      <c r="G465" s="21" t="s">
        <v>1</v>
      </c>
      <c r="H465" s="53" t="s">
        <v>225</v>
      </c>
      <c r="I465" s="53"/>
      <c r="J465" s="54" t="s">
        <v>889</v>
      </c>
      <c r="K465" s="21" t="s">
        <v>77</v>
      </c>
      <c r="L465" s="55">
        <v>1</v>
      </c>
      <c r="M465" s="57">
        <v>0</v>
      </c>
      <c r="N465" s="55">
        <f t="shared" si="126"/>
        <v>1</v>
      </c>
      <c r="O465" s="24"/>
      <c r="P465" s="25">
        <f t="shared" si="127"/>
        <v>0</v>
      </c>
      <c r="Q465" s="56"/>
      <c r="R465" s="57">
        <f t="shared" si="128"/>
        <v>0</v>
      </c>
      <c r="S465" s="56"/>
      <c r="T465" s="57">
        <f t="shared" si="129"/>
        <v>0</v>
      </c>
      <c r="U465" s="25">
        <v>21</v>
      </c>
      <c r="V465" s="25">
        <f t="shared" si="130"/>
        <v>0</v>
      </c>
      <c r="W465" s="25">
        <f t="shared" si="131"/>
        <v>0</v>
      </c>
      <c r="X465" s="54"/>
      <c r="Y465" s="53" t="s">
        <v>91</v>
      </c>
      <c r="Z465" s="53" t="s">
        <v>44</v>
      </c>
      <c r="AA465" s="113"/>
    </row>
    <row r="466" spans="6:27" s="52" customFormat="1" ht="11.4" outlineLevel="2">
      <c r="F466" s="20">
        <v>487</v>
      </c>
      <c r="G466" s="21" t="s">
        <v>1</v>
      </c>
      <c r="H466" s="53" t="s">
        <v>226</v>
      </c>
      <c r="I466" s="53"/>
      <c r="J466" s="54" t="s">
        <v>674</v>
      </c>
      <c r="K466" s="21" t="s">
        <v>77</v>
      </c>
      <c r="L466" s="55">
        <v>1</v>
      </c>
      <c r="M466" s="57">
        <v>0</v>
      </c>
      <c r="N466" s="55">
        <f t="shared" si="126"/>
        <v>1</v>
      </c>
      <c r="O466" s="24"/>
      <c r="P466" s="25">
        <f t="shared" si="127"/>
        <v>0</v>
      </c>
      <c r="Q466" s="56"/>
      <c r="R466" s="57">
        <f t="shared" si="128"/>
        <v>0</v>
      </c>
      <c r="S466" s="56"/>
      <c r="T466" s="57">
        <f t="shared" si="129"/>
        <v>0</v>
      </c>
      <c r="U466" s="25">
        <v>21</v>
      </c>
      <c r="V466" s="25">
        <f t="shared" si="130"/>
        <v>0</v>
      </c>
      <c r="W466" s="25">
        <f t="shared" si="131"/>
        <v>0</v>
      </c>
      <c r="X466" s="54"/>
      <c r="Y466" s="53" t="s">
        <v>91</v>
      </c>
      <c r="Z466" s="53" t="s">
        <v>44</v>
      </c>
      <c r="AA466" s="113"/>
    </row>
    <row r="467" spans="6:27" s="52" customFormat="1" ht="11.4" outlineLevel="2">
      <c r="F467" s="20">
        <v>488</v>
      </c>
      <c r="G467" s="21" t="s">
        <v>1</v>
      </c>
      <c r="H467" s="53" t="s">
        <v>227</v>
      </c>
      <c r="I467" s="53"/>
      <c r="J467" s="54" t="s">
        <v>635</v>
      </c>
      <c r="K467" s="21" t="s">
        <v>77</v>
      </c>
      <c r="L467" s="55">
        <v>1</v>
      </c>
      <c r="M467" s="57">
        <v>0</v>
      </c>
      <c r="N467" s="55">
        <f t="shared" si="126"/>
        <v>1</v>
      </c>
      <c r="O467" s="24"/>
      <c r="P467" s="25">
        <f t="shared" si="127"/>
        <v>0</v>
      </c>
      <c r="Q467" s="56"/>
      <c r="R467" s="57">
        <f t="shared" si="128"/>
        <v>0</v>
      </c>
      <c r="S467" s="56"/>
      <c r="T467" s="57">
        <f t="shared" si="129"/>
        <v>0</v>
      </c>
      <c r="U467" s="25">
        <v>21</v>
      </c>
      <c r="V467" s="25">
        <f t="shared" si="130"/>
        <v>0</v>
      </c>
      <c r="W467" s="25">
        <f t="shared" si="131"/>
        <v>0</v>
      </c>
      <c r="X467" s="54"/>
      <c r="Y467" s="53" t="s">
        <v>91</v>
      </c>
      <c r="Z467" s="53" t="s">
        <v>44</v>
      </c>
      <c r="AA467" s="113"/>
    </row>
    <row r="468" spans="6:27" s="52" customFormat="1" ht="11.4" outlineLevel="2">
      <c r="F468" s="20">
        <v>489</v>
      </c>
      <c r="G468" s="21" t="s">
        <v>1</v>
      </c>
      <c r="H468" s="53" t="s">
        <v>228</v>
      </c>
      <c r="I468" s="53"/>
      <c r="J468" s="54" t="s">
        <v>698</v>
      </c>
      <c r="K468" s="21" t="s">
        <v>4</v>
      </c>
      <c r="L468" s="55">
        <v>15</v>
      </c>
      <c r="M468" s="57">
        <v>0</v>
      </c>
      <c r="N468" s="55">
        <f t="shared" si="126"/>
        <v>15</v>
      </c>
      <c r="O468" s="24"/>
      <c r="P468" s="25">
        <f t="shared" si="127"/>
        <v>0</v>
      </c>
      <c r="Q468" s="56"/>
      <c r="R468" s="57">
        <f t="shared" si="128"/>
        <v>0</v>
      </c>
      <c r="S468" s="56"/>
      <c r="T468" s="57">
        <f t="shared" si="129"/>
        <v>0</v>
      </c>
      <c r="U468" s="25">
        <v>21</v>
      </c>
      <c r="V468" s="25">
        <f t="shared" si="130"/>
        <v>0</v>
      </c>
      <c r="W468" s="25">
        <f t="shared" si="131"/>
        <v>0</v>
      </c>
      <c r="X468" s="54"/>
      <c r="Y468" s="53" t="s">
        <v>91</v>
      </c>
      <c r="Z468" s="53" t="s">
        <v>44</v>
      </c>
      <c r="AA468" s="113"/>
    </row>
    <row r="469" spans="6:27" s="52" customFormat="1" ht="11.4" outlineLevel="2">
      <c r="F469" s="20">
        <v>490</v>
      </c>
      <c r="G469" s="21" t="s">
        <v>7</v>
      </c>
      <c r="H469" s="53" t="s">
        <v>229</v>
      </c>
      <c r="I469" s="53"/>
      <c r="J469" s="54" t="s">
        <v>784</v>
      </c>
      <c r="K469" s="21" t="s">
        <v>96</v>
      </c>
      <c r="L469" s="55">
        <v>1</v>
      </c>
      <c r="M469" s="57">
        <v>0</v>
      </c>
      <c r="N469" s="55">
        <f t="shared" si="126"/>
        <v>1</v>
      </c>
      <c r="O469" s="24"/>
      <c r="P469" s="25">
        <f t="shared" si="127"/>
        <v>0</v>
      </c>
      <c r="Q469" s="56"/>
      <c r="R469" s="57">
        <f t="shared" si="128"/>
        <v>0</v>
      </c>
      <c r="S469" s="56"/>
      <c r="T469" s="57">
        <f t="shared" si="129"/>
        <v>0</v>
      </c>
      <c r="U469" s="25">
        <v>21</v>
      </c>
      <c r="V469" s="25">
        <f t="shared" si="130"/>
        <v>0</v>
      </c>
      <c r="W469" s="25">
        <f t="shared" si="131"/>
        <v>0</v>
      </c>
      <c r="X469" s="54"/>
      <c r="Y469" s="53" t="s">
        <v>91</v>
      </c>
      <c r="Z469" s="53" t="s">
        <v>44</v>
      </c>
      <c r="AA469" s="113"/>
    </row>
    <row r="470" spans="6:27" s="52" customFormat="1" ht="11.4" outlineLevel="2">
      <c r="F470" s="20">
        <v>491</v>
      </c>
      <c r="G470" s="21" t="s">
        <v>7</v>
      </c>
      <c r="H470" s="53" t="s">
        <v>230</v>
      </c>
      <c r="I470" s="53"/>
      <c r="J470" s="54" t="s">
        <v>982</v>
      </c>
      <c r="K470" s="21" t="s">
        <v>77</v>
      </c>
      <c r="L470" s="55">
        <v>2</v>
      </c>
      <c r="M470" s="57">
        <v>0</v>
      </c>
      <c r="N470" s="55">
        <f t="shared" si="126"/>
        <v>2</v>
      </c>
      <c r="O470" s="24"/>
      <c r="P470" s="25">
        <f t="shared" si="127"/>
        <v>0</v>
      </c>
      <c r="Q470" s="56"/>
      <c r="R470" s="57">
        <f t="shared" si="128"/>
        <v>0</v>
      </c>
      <c r="S470" s="56"/>
      <c r="T470" s="57">
        <f t="shared" si="129"/>
        <v>0</v>
      </c>
      <c r="U470" s="25">
        <v>21</v>
      </c>
      <c r="V470" s="25">
        <f t="shared" si="130"/>
        <v>0</v>
      </c>
      <c r="W470" s="25">
        <f t="shared" si="131"/>
        <v>0</v>
      </c>
      <c r="X470" s="54"/>
      <c r="Y470" s="53" t="s">
        <v>91</v>
      </c>
      <c r="Z470" s="53" t="s">
        <v>44</v>
      </c>
      <c r="AA470" s="113"/>
    </row>
    <row r="471" spans="6:27" s="52" customFormat="1" ht="11.4" outlineLevel="2">
      <c r="F471" s="20">
        <v>492</v>
      </c>
      <c r="G471" s="21" t="s">
        <v>7</v>
      </c>
      <c r="H471" s="53" t="s">
        <v>231</v>
      </c>
      <c r="I471" s="53"/>
      <c r="J471" s="54" t="s">
        <v>887</v>
      </c>
      <c r="K471" s="21" t="s">
        <v>76</v>
      </c>
      <c r="L471" s="55">
        <v>10</v>
      </c>
      <c r="M471" s="57">
        <v>0</v>
      </c>
      <c r="N471" s="55">
        <f t="shared" si="126"/>
        <v>10</v>
      </c>
      <c r="O471" s="24"/>
      <c r="P471" s="25">
        <f t="shared" si="127"/>
        <v>0</v>
      </c>
      <c r="Q471" s="56"/>
      <c r="R471" s="57">
        <f t="shared" si="128"/>
        <v>0</v>
      </c>
      <c r="S471" s="56"/>
      <c r="T471" s="57">
        <f t="shared" si="129"/>
        <v>0</v>
      </c>
      <c r="U471" s="25">
        <v>21</v>
      </c>
      <c r="V471" s="25">
        <f t="shared" si="130"/>
        <v>0</v>
      </c>
      <c r="W471" s="25">
        <f t="shared" si="131"/>
        <v>0</v>
      </c>
      <c r="X471" s="54"/>
      <c r="Y471" s="53" t="s">
        <v>91</v>
      </c>
      <c r="Z471" s="53" t="s">
        <v>44</v>
      </c>
      <c r="AA471" s="113"/>
    </row>
    <row r="472" spans="6:27" s="52" customFormat="1" ht="11.4" outlineLevel="2">
      <c r="F472" s="20">
        <v>678</v>
      </c>
      <c r="G472" s="21" t="s">
        <v>1</v>
      </c>
      <c r="H472" s="53" t="s">
        <v>232</v>
      </c>
      <c r="I472" s="53"/>
      <c r="J472" s="54" t="s">
        <v>826</v>
      </c>
      <c r="K472" s="21" t="s">
        <v>96</v>
      </c>
      <c r="L472" s="55">
        <v>1</v>
      </c>
      <c r="M472" s="57">
        <v>0</v>
      </c>
      <c r="N472" s="55">
        <f t="shared" si="126"/>
        <v>1</v>
      </c>
      <c r="O472" s="24"/>
      <c r="P472" s="25">
        <f t="shared" si="127"/>
        <v>0</v>
      </c>
      <c r="Q472" s="56"/>
      <c r="R472" s="57">
        <f t="shared" si="128"/>
        <v>0</v>
      </c>
      <c r="S472" s="56"/>
      <c r="T472" s="57">
        <f t="shared" si="129"/>
        <v>0</v>
      </c>
      <c r="U472" s="25">
        <v>21</v>
      </c>
      <c r="V472" s="25">
        <f t="shared" si="130"/>
        <v>0</v>
      </c>
      <c r="W472" s="25">
        <f t="shared" si="131"/>
        <v>0</v>
      </c>
      <c r="X472" s="54"/>
      <c r="Y472" s="53" t="s">
        <v>91</v>
      </c>
      <c r="Z472" s="53" t="s">
        <v>44</v>
      </c>
      <c r="AA472" s="113"/>
    </row>
    <row r="473" spans="6:27" s="52" customFormat="1" ht="22.8" outlineLevel="2">
      <c r="F473" s="20">
        <v>679</v>
      </c>
      <c r="G473" s="21" t="s">
        <v>1</v>
      </c>
      <c r="H473" s="53" t="s">
        <v>267</v>
      </c>
      <c r="I473" s="53"/>
      <c r="J473" s="54" t="s">
        <v>1191</v>
      </c>
      <c r="K473" s="21" t="s">
        <v>5</v>
      </c>
      <c r="L473" s="55">
        <v>0.15</v>
      </c>
      <c r="M473" s="57">
        <v>0</v>
      </c>
      <c r="N473" s="55">
        <f t="shared" si="126"/>
        <v>0.15</v>
      </c>
      <c r="O473" s="24"/>
      <c r="P473" s="25">
        <f t="shared" si="127"/>
        <v>0</v>
      </c>
      <c r="Q473" s="56"/>
      <c r="R473" s="57">
        <f t="shared" si="128"/>
        <v>0</v>
      </c>
      <c r="S473" s="56"/>
      <c r="T473" s="57">
        <f t="shared" si="129"/>
        <v>0</v>
      </c>
      <c r="U473" s="25">
        <v>21</v>
      </c>
      <c r="V473" s="25">
        <f t="shared" si="130"/>
        <v>0</v>
      </c>
      <c r="W473" s="25">
        <f t="shared" si="131"/>
        <v>0</v>
      </c>
      <c r="X473" s="54"/>
      <c r="Y473" s="53" t="s">
        <v>91</v>
      </c>
      <c r="Z473" s="53" t="s">
        <v>44</v>
      </c>
      <c r="AA473" s="113"/>
    </row>
    <row r="474" spans="6:27" s="87" customFormat="1" ht="12.75" customHeight="1" outlineLevel="2">
      <c r="F474" s="88"/>
      <c r="G474" s="89"/>
      <c r="H474" s="89"/>
      <c r="I474" s="89"/>
      <c r="J474" s="90"/>
      <c r="K474" s="89"/>
      <c r="L474" s="91"/>
      <c r="M474" s="92"/>
      <c r="N474" s="91"/>
      <c r="O474" s="92"/>
      <c r="P474" s="93"/>
      <c r="Q474" s="94"/>
      <c r="R474" s="92"/>
      <c r="S474" s="92"/>
      <c r="T474" s="92"/>
      <c r="U474" s="95" t="s">
        <v>3</v>
      </c>
      <c r="V474" s="92"/>
      <c r="W474" s="92"/>
      <c r="X474" s="92"/>
      <c r="Y474" s="89"/>
      <c r="Z474" s="89"/>
    </row>
    <row r="475" spans="6:27" s="87" customFormat="1" ht="12.75" customHeight="1" outlineLevel="1">
      <c r="F475" s="88"/>
      <c r="G475" s="89"/>
      <c r="H475" s="89"/>
      <c r="I475" s="89"/>
      <c r="J475" s="90"/>
      <c r="K475" s="89"/>
      <c r="L475" s="91"/>
      <c r="M475" s="92"/>
      <c r="N475" s="91"/>
      <c r="O475" s="92"/>
      <c r="P475" s="93"/>
      <c r="Q475" s="94"/>
      <c r="R475" s="92"/>
      <c r="S475" s="92"/>
      <c r="T475" s="92"/>
      <c r="U475" s="95" t="s">
        <v>3</v>
      </c>
      <c r="V475" s="92"/>
      <c r="W475" s="92"/>
      <c r="X475" s="92"/>
      <c r="Y475" s="89"/>
      <c r="Z475" s="89"/>
    </row>
    <row r="476" spans="6:27" s="32" customFormat="1" ht="17.25" customHeight="1">
      <c r="F476" s="33"/>
      <c r="G476" s="34"/>
      <c r="H476" s="35"/>
      <c r="I476" s="35"/>
      <c r="J476" s="35" t="s">
        <v>660</v>
      </c>
      <c r="K476" s="34"/>
      <c r="L476" s="36"/>
      <c r="M476" s="37"/>
      <c r="N476" s="36"/>
      <c r="O476" s="37"/>
      <c r="P476" s="38">
        <f>SUBTOTAL(9,P477:P665)</f>
        <v>0</v>
      </c>
      <c r="Q476" s="39"/>
      <c r="R476" s="40">
        <f>SUBTOTAL(9,R477:R665)</f>
        <v>4.4818000000000007</v>
      </c>
      <c r="S476" s="37"/>
      <c r="T476" s="40">
        <f>SUBTOTAL(9,T477:T665)</f>
        <v>2.262</v>
      </c>
      <c r="U476" s="85" t="s">
        <v>3</v>
      </c>
      <c r="V476" s="38">
        <f>SUBTOTAL(9,V477:V665)</f>
        <v>0</v>
      </c>
      <c r="W476" s="38">
        <f>SUBTOTAL(9,W477:W665)</f>
        <v>0</v>
      </c>
      <c r="X476" s="41"/>
      <c r="Y476" s="42"/>
      <c r="Z476" s="42"/>
    </row>
    <row r="477" spans="6:27" s="43" customFormat="1" ht="16.5" customHeight="1" outlineLevel="1">
      <c r="F477" s="44"/>
      <c r="G477" s="6"/>
      <c r="H477" s="45"/>
      <c r="I477" s="45"/>
      <c r="J477" s="45" t="s">
        <v>638</v>
      </c>
      <c r="K477" s="6"/>
      <c r="L477" s="46"/>
      <c r="M477" s="47"/>
      <c r="N477" s="46"/>
      <c r="O477" s="47"/>
      <c r="P477" s="48">
        <f>SUBTOTAL(9,P478:P483)</f>
        <v>0</v>
      </c>
      <c r="Q477" s="49"/>
      <c r="R477" s="50">
        <f>SUBTOTAL(9,R478:R483)</f>
        <v>4.4806000000000008</v>
      </c>
      <c r="S477" s="47"/>
      <c r="T477" s="50">
        <f>SUBTOTAL(9,T478:T483)</f>
        <v>0</v>
      </c>
      <c r="U477" s="86" t="s">
        <v>3</v>
      </c>
      <c r="V477" s="48">
        <f>SUBTOTAL(9,V478:V483)</f>
        <v>0</v>
      </c>
      <c r="W477" s="48">
        <f>SUBTOTAL(9,W478:W483)</f>
        <v>0</v>
      </c>
      <c r="X477" s="51"/>
      <c r="Y477" s="29"/>
      <c r="Z477" s="29"/>
    </row>
    <row r="478" spans="6:27" s="52" customFormat="1" ht="22.8" outlineLevel="2">
      <c r="F478" s="20">
        <v>650</v>
      </c>
      <c r="G478" s="21" t="s">
        <v>8</v>
      </c>
      <c r="H478" s="53" t="s">
        <v>357</v>
      </c>
      <c r="I478" s="53"/>
      <c r="J478" s="54" t="s">
        <v>1164</v>
      </c>
      <c r="K478" s="21" t="s">
        <v>19</v>
      </c>
      <c r="L478" s="55">
        <v>20</v>
      </c>
      <c r="M478" s="57">
        <v>0</v>
      </c>
      <c r="N478" s="55">
        <f>L478*(1+M478/100)</f>
        <v>20</v>
      </c>
      <c r="O478" s="24"/>
      <c r="P478" s="25">
        <f>N478*O478</f>
        <v>0</v>
      </c>
      <c r="Q478" s="56">
        <v>0.04</v>
      </c>
      <c r="R478" s="57">
        <f>N478*Q478</f>
        <v>0.8</v>
      </c>
      <c r="S478" s="56"/>
      <c r="T478" s="57">
        <f>N478*S478</f>
        <v>0</v>
      </c>
      <c r="U478" s="25">
        <v>21</v>
      </c>
      <c r="V478" s="25">
        <f>P478*(U478/100)</f>
        <v>0</v>
      </c>
      <c r="W478" s="25">
        <f>P478+V478</f>
        <v>0</v>
      </c>
      <c r="X478" s="54"/>
      <c r="Y478" s="53" t="s">
        <v>92</v>
      </c>
      <c r="Z478" s="53" t="s">
        <v>24</v>
      </c>
      <c r="AA478" s="113"/>
    </row>
    <row r="479" spans="6:27" s="52" customFormat="1" ht="11.4" outlineLevel="2">
      <c r="F479" s="20">
        <v>651</v>
      </c>
      <c r="G479" s="21" t="s">
        <v>8</v>
      </c>
      <c r="H479" s="53" t="s">
        <v>361</v>
      </c>
      <c r="I479" s="53"/>
      <c r="J479" s="54" t="s">
        <v>927</v>
      </c>
      <c r="K479" s="21" t="s">
        <v>19</v>
      </c>
      <c r="L479" s="55">
        <v>70</v>
      </c>
      <c r="M479" s="57">
        <v>0</v>
      </c>
      <c r="N479" s="55">
        <f>L479*(1+M479/100)</f>
        <v>70</v>
      </c>
      <c r="O479" s="24"/>
      <c r="P479" s="25">
        <f>N479*O479</f>
        <v>0</v>
      </c>
      <c r="Q479" s="56">
        <v>0.04</v>
      </c>
      <c r="R479" s="57">
        <f>N479*Q479</f>
        <v>2.8000000000000003</v>
      </c>
      <c r="S479" s="56"/>
      <c r="T479" s="57">
        <f>N479*S479</f>
        <v>0</v>
      </c>
      <c r="U479" s="25">
        <v>21</v>
      </c>
      <c r="V479" s="25">
        <f>P479*(U479/100)</f>
        <v>0</v>
      </c>
      <c r="W479" s="25">
        <f>P479+V479</f>
        <v>0</v>
      </c>
      <c r="X479" s="54"/>
      <c r="Y479" s="53" t="s">
        <v>92</v>
      </c>
      <c r="Z479" s="53" t="s">
        <v>24</v>
      </c>
      <c r="AA479" s="113"/>
    </row>
    <row r="480" spans="6:27" s="52" customFormat="1" ht="22.8" outlineLevel="2">
      <c r="F480" s="20">
        <v>651</v>
      </c>
      <c r="G480" s="21" t="s">
        <v>8</v>
      </c>
      <c r="H480" s="53" t="s">
        <v>361</v>
      </c>
      <c r="I480" s="53"/>
      <c r="J480" s="54" t="s">
        <v>1151</v>
      </c>
      <c r="K480" s="21" t="s">
        <v>19</v>
      </c>
      <c r="L480" s="55">
        <v>20</v>
      </c>
      <c r="M480" s="57">
        <v>0</v>
      </c>
      <c r="N480" s="55">
        <f>L480*(1+M480/100)</f>
        <v>20</v>
      </c>
      <c r="O480" s="24"/>
      <c r="P480" s="25">
        <f>N480*O480</f>
        <v>0</v>
      </c>
      <c r="Q480" s="56">
        <v>0.04</v>
      </c>
      <c r="R480" s="57">
        <f>N480*Q480</f>
        <v>0.8</v>
      </c>
      <c r="S480" s="56"/>
      <c r="T480" s="57">
        <f>N480*S480</f>
        <v>0</v>
      </c>
      <c r="U480" s="25">
        <v>21</v>
      </c>
      <c r="V480" s="25">
        <f>P480*(U480/100)</f>
        <v>0</v>
      </c>
      <c r="W480" s="25">
        <f>P480+V480</f>
        <v>0</v>
      </c>
      <c r="X480" s="54"/>
      <c r="Y480" s="53" t="s">
        <v>92</v>
      </c>
      <c r="Z480" s="53" t="s">
        <v>24</v>
      </c>
      <c r="AA480" s="113"/>
    </row>
    <row r="481" spans="6:27" s="52" customFormat="1" ht="22.8" outlineLevel="2">
      <c r="F481" s="20">
        <v>652</v>
      </c>
      <c r="G481" s="21" t="s">
        <v>8</v>
      </c>
      <c r="H481" s="53" t="s">
        <v>535</v>
      </c>
      <c r="I481" s="53"/>
      <c r="J481" s="54" t="s">
        <v>1146</v>
      </c>
      <c r="K481" s="21" t="s">
        <v>19</v>
      </c>
      <c r="L481" s="55">
        <v>500</v>
      </c>
      <c r="M481" s="57">
        <v>0</v>
      </c>
      <c r="N481" s="55">
        <f>L481*(1+M481/100)</f>
        <v>500</v>
      </c>
      <c r="O481" s="24"/>
      <c r="P481" s="25">
        <f>N481*O481</f>
        <v>0</v>
      </c>
      <c r="Q481" s="56">
        <v>1.2999999999999999E-4</v>
      </c>
      <c r="R481" s="57">
        <f>N481*Q481</f>
        <v>6.4999999999999988E-2</v>
      </c>
      <c r="S481" s="56"/>
      <c r="T481" s="57">
        <f>N481*S481</f>
        <v>0</v>
      </c>
      <c r="U481" s="25">
        <v>21</v>
      </c>
      <c r="V481" s="25">
        <f>P481*(U481/100)</f>
        <v>0</v>
      </c>
      <c r="W481" s="25">
        <f>P481+V481</f>
        <v>0</v>
      </c>
      <c r="X481" s="54"/>
      <c r="Y481" s="53" t="s">
        <v>92</v>
      </c>
      <c r="Z481" s="53" t="s">
        <v>24</v>
      </c>
      <c r="AA481" s="113"/>
    </row>
    <row r="482" spans="6:27" s="52" customFormat="1" ht="22.8" outlineLevel="2">
      <c r="F482" s="20">
        <v>652</v>
      </c>
      <c r="G482" s="21" t="s">
        <v>8</v>
      </c>
      <c r="H482" s="53" t="s">
        <v>535</v>
      </c>
      <c r="I482" s="53"/>
      <c r="J482" s="54" t="s">
        <v>1198</v>
      </c>
      <c r="K482" s="21" t="s">
        <v>19</v>
      </c>
      <c r="L482" s="55">
        <v>120</v>
      </c>
      <c r="M482" s="57">
        <v>0</v>
      </c>
      <c r="N482" s="55">
        <f>L482*(1+M482/100)</f>
        <v>120</v>
      </c>
      <c r="O482" s="24"/>
      <c r="P482" s="25">
        <f>N482*O482</f>
        <v>0</v>
      </c>
      <c r="Q482" s="56">
        <v>1.2999999999999999E-4</v>
      </c>
      <c r="R482" s="57">
        <f>N482*Q482</f>
        <v>1.5599999999999999E-2</v>
      </c>
      <c r="S482" s="56"/>
      <c r="T482" s="57">
        <f>N482*S482</f>
        <v>0</v>
      </c>
      <c r="U482" s="25">
        <v>21</v>
      </c>
      <c r="V482" s="25">
        <f>P482*(U482/100)</f>
        <v>0</v>
      </c>
      <c r="W482" s="25">
        <f>P482+V482</f>
        <v>0</v>
      </c>
      <c r="X482" s="54"/>
      <c r="Y482" s="53" t="s">
        <v>92</v>
      </c>
      <c r="Z482" s="53" t="s">
        <v>24</v>
      </c>
      <c r="AA482" s="113"/>
    </row>
    <row r="483" spans="6:27" s="87" customFormat="1" ht="12.75" customHeight="1" outlineLevel="2">
      <c r="F483" s="88"/>
      <c r="G483" s="89"/>
      <c r="H483" s="89"/>
      <c r="I483" s="89"/>
      <c r="J483" s="90"/>
      <c r="K483" s="89"/>
      <c r="L483" s="91"/>
      <c r="M483" s="92"/>
      <c r="N483" s="91"/>
      <c r="O483" s="92"/>
      <c r="P483" s="93"/>
      <c r="Q483" s="94"/>
      <c r="R483" s="92"/>
      <c r="S483" s="92"/>
      <c r="T483" s="92"/>
      <c r="U483" s="95" t="s">
        <v>3</v>
      </c>
      <c r="V483" s="92"/>
      <c r="W483" s="92"/>
      <c r="X483" s="92"/>
      <c r="Y483" s="89"/>
      <c r="Z483" s="89"/>
    </row>
    <row r="484" spans="6:27" s="43" customFormat="1" ht="16.5" customHeight="1" outlineLevel="1">
      <c r="F484" s="44"/>
      <c r="G484" s="6"/>
      <c r="H484" s="45"/>
      <c r="I484" s="45"/>
      <c r="J484" s="45" t="s">
        <v>677</v>
      </c>
      <c r="K484" s="6"/>
      <c r="L484" s="46"/>
      <c r="M484" s="47"/>
      <c r="N484" s="46"/>
      <c r="O484" s="47"/>
      <c r="P484" s="48">
        <f>SUBTOTAL(9,P485:P491)</f>
        <v>0</v>
      </c>
      <c r="Q484" s="49"/>
      <c r="R484" s="50">
        <f>SUBTOTAL(9,R485:R491)</f>
        <v>0</v>
      </c>
      <c r="S484" s="47"/>
      <c r="T484" s="50">
        <f>SUBTOTAL(9,T485:T491)</f>
        <v>2.262</v>
      </c>
      <c r="U484" s="86" t="s">
        <v>3</v>
      </c>
      <c r="V484" s="48">
        <f>SUBTOTAL(9,V485:V491)</f>
        <v>0</v>
      </c>
      <c r="W484" s="48">
        <f>SUBTOTAL(9,W485:W491)</f>
        <v>0</v>
      </c>
      <c r="X484" s="51"/>
      <c r="Y484" s="29"/>
      <c r="Z484" s="29"/>
    </row>
    <row r="485" spans="6:27" s="52" customFormat="1" ht="22.8" outlineLevel="2">
      <c r="F485" s="20">
        <v>555</v>
      </c>
      <c r="G485" s="21" t="s">
        <v>8</v>
      </c>
      <c r="H485" s="53" t="s">
        <v>556</v>
      </c>
      <c r="I485" s="53"/>
      <c r="J485" s="54" t="s">
        <v>1015</v>
      </c>
      <c r="K485" s="21" t="s">
        <v>77</v>
      </c>
      <c r="L485" s="55">
        <v>14</v>
      </c>
      <c r="M485" s="57">
        <v>0</v>
      </c>
      <c r="N485" s="55">
        <f t="shared" ref="N485:N490" si="132">L485*(1+M485/100)</f>
        <v>14</v>
      </c>
      <c r="O485" s="24"/>
      <c r="P485" s="25">
        <f t="shared" ref="P485:P490" si="133">N485*O485</f>
        <v>0</v>
      </c>
      <c r="Q485" s="56"/>
      <c r="R485" s="57">
        <f t="shared" ref="R485:R490" si="134">N485*Q485</f>
        <v>0</v>
      </c>
      <c r="S485" s="56">
        <v>1E-3</v>
      </c>
      <c r="T485" s="57">
        <f t="shared" ref="T485:T490" si="135">N485*S485</f>
        <v>1.4E-2</v>
      </c>
      <c r="U485" s="25">
        <v>21</v>
      </c>
      <c r="V485" s="25">
        <f t="shared" ref="V485:V490" si="136">P485*(U485/100)</f>
        <v>0</v>
      </c>
      <c r="W485" s="25">
        <f t="shared" ref="W485:W490" si="137">P485+V485</f>
        <v>0</v>
      </c>
      <c r="X485" s="54"/>
      <c r="Y485" s="53" t="s">
        <v>92</v>
      </c>
      <c r="Z485" s="53" t="s">
        <v>25</v>
      </c>
      <c r="AA485" s="113"/>
    </row>
    <row r="486" spans="6:27" s="52" customFormat="1" ht="22.8" outlineLevel="2">
      <c r="F486" s="20">
        <v>556</v>
      </c>
      <c r="G486" s="21" t="s">
        <v>8</v>
      </c>
      <c r="H486" s="53" t="s">
        <v>557</v>
      </c>
      <c r="I486" s="53"/>
      <c r="J486" s="54" t="s">
        <v>1016</v>
      </c>
      <c r="K486" s="21" t="s">
        <v>77</v>
      </c>
      <c r="L486" s="55">
        <v>24</v>
      </c>
      <c r="M486" s="57">
        <v>0</v>
      </c>
      <c r="N486" s="55">
        <f t="shared" si="132"/>
        <v>24</v>
      </c>
      <c r="O486" s="24"/>
      <c r="P486" s="25">
        <f t="shared" si="133"/>
        <v>0</v>
      </c>
      <c r="Q486" s="56"/>
      <c r="R486" s="57">
        <f t="shared" si="134"/>
        <v>0</v>
      </c>
      <c r="S486" s="56">
        <v>1E-3</v>
      </c>
      <c r="T486" s="57">
        <f t="shared" si="135"/>
        <v>2.4E-2</v>
      </c>
      <c r="U486" s="25">
        <v>21</v>
      </c>
      <c r="V486" s="25">
        <f t="shared" si="136"/>
        <v>0</v>
      </c>
      <c r="W486" s="25">
        <f t="shared" si="137"/>
        <v>0</v>
      </c>
      <c r="X486" s="54"/>
      <c r="Y486" s="53" t="s">
        <v>92</v>
      </c>
      <c r="Z486" s="53" t="s">
        <v>25</v>
      </c>
      <c r="AA486" s="113"/>
    </row>
    <row r="487" spans="6:27" s="52" customFormat="1" ht="22.8" outlineLevel="2">
      <c r="F487" s="20">
        <v>557</v>
      </c>
      <c r="G487" s="21" t="s">
        <v>8</v>
      </c>
      <c r="H487" s="53" t="s">
        <v>558</v>
      </c>
      <c r="I487" s="53"/>
      <c r="J487" s="54" t="s">
        <v>1036</v>
      </c>
      <c r="K487" s="21" t="s">
        <v>77</v>
      </c>
      <c r="L487" s="55">
        <v>2</v>
      </c>
      <c r="M487" s="57">
        <v>0</v>
      </c>
      <c r="N487" s="55">
        <f t="shared" si="132"/>
        <v>2</v>
      </c>
      <c r="O487" s="24"/>
      <c r="P487" s="25">
        <f t="shared" si="133"/>
        <v>0</v>
      </c>
      <c r="Q487" s="56"/>
      <c r="R487" s="57">
        <f t="shared" si="134"/>
        <v>0</v>
      </c>
      <c r="S487" s="56">
        <v>6.9000000000000006E-2</v>
      </c>
      <c r="T487" s="57">
        <f t="shared" si="135"/>
        <v>0.13800000000000001</v>
      </c>
      <c r="U487" s="25">
        <v>21</v>
      </c>
      <c r="V487" s="25">
        <f t="shared" si="136"/>
        <v>0</v>
      </c>
      <c r="W487" s="25">
        <f t="shared" si="137"/>
        <v>0</v>
      </c>
      <c r="X487" s="54"/>
      <c r="Y487" s="53" t="s">
        <v>92</v>
      </c>
      <c r="Z487" s="53" t="s">
        <v>25</v>
      </c>
      <c r="AA487" s="113"/>
    </row>
    <row r="488" spans="6:27" s="52" customFormat="1" ht="22.8" outlineLevel="2">
      <c r="F488" s="20">
        <v>558</v>
      </c>
      <c r="G488" s="21" t="s">
        <v>8</v>
      </c>
      <c r="H488" s="53" t="s">
        <v>562</v>
      </c>
      <c r="I488" s="53"/>
      <c r="J488" s="54" t="s">
        <v>1038</v>
      </c>
      <c r="K488" s="21" t="s">
        <v>77</v>
      </c>
      <c r="L488" s="55">
        <v>298</v>
      </c>
      <c r="M488" s="57">
        <v>0</v>
      </c>
      <c r="N488" s="55">
        <f t="shared" si="132"/>
        <v>298</v>
      </c>
      <c r="O488" s="24"/>
      <c r="P488" s="25">
        <f t="shared" si="133"/>
        <v>0</v>
      </c>
      <c r="Q488" s="56"/>
      <c r="R488" s="57">
        <f t="shared" si="134"/>
        <v>0</v>
      </c>
      <c r="S488" s="56">
        <v>1E-3</v>
      </c>
      <c r="T488" s="57">
        <f t="shared" si="135"/>
        <v>0.29799999999999999</v>
      </c>
      <c r="U488" s="25">
        <v>21</v>
      </c>
      <c r="V488" s="25">
        <f t="shared" si="136"/>
        <v>0</v>
      </c>
      <c r="W488" s="25">
        <f t="shared" si="137"/>
        <v>0</v>
      </c>
      <c r="X488" s="54"/>
      <c r="Y488" s="53" t="s">
        <v>92</v>
      </c>
      <c r="Z488" s="53" t="s">
        <v>25</v>
      </c>
      <c r="AA488" s="113"/>
    </row>
    <row r="489" spans="6:27" s="52" customFormat="1" ht="11.4" outlineLevel="2">
      <c r="F489" s="20">
        <v>559</v>
      </c>
      <c r="G489" s="21" t="s">
        <v>8</v>
      </c>
      <c r="H489" s="53" t="s">
        <v>563</v>
      </c>
      <c r="I489" s="53"/>
      <c r="J489" s="54" t="s">
        <v>867</v>
      </c>
      <c r="K489" s="21" t="s">
        <v>4</v>
      </c>
      <c r="L489" s="55">
        <v>660</v>
      </c>
      <c r="M489" s="57">
        <v>0</v>
      </c>
      <c r="N489" s="55">
        <f t="shared" si="132"/>
        <v>660</v>
      </c>
      <c r="O489" s="24"/>
      <c r="P489" s="25">
        <f t="shared" si="133"/>
        <v>0</v>
      </c>
      <c r="Q489" s="56"/>
      <c r="R489" s="57">
        <f t="shared" si="134"/>
        <v>0</v>
      </c>
      <c r="S489" s="56">
        <v>2E-3</v>
      </c>
      <c r="T489" s="57">
        <f t="shared" si="135"/>
        <v>1.32</v>
      </c>
      <c r="U489" s="25">
        <v>21</v>
      </c>
      <c r="V489" s="25">
        <f t="shared" si="136"/>
        <v>0</v>
      </c>
      <c r="W489" s="25">
        <f t="shared" si="137"/>
        <v>0</v>
      </c>
      <c r="X489" s="54"/>
      <c r="Y489" s="53" t="s">
        <v>92</v>
      </c>
      <c r="Z489" s="53" t="s">
        <v>25</v>
      </c>
      <c r="AA489" s="113"/>
    </row>
    <row r="490" spans="6:27" s="52" customFormat="1" ht="11.4" outlineLevel="2">
      <c r="F490" s="20">
        <v>560</v>
      </c>
      <c r="G490" s="21" t="s">
        <v>8</v>
      </c>
      <c r="H490" s="53" t="s">
        <v>564</v>
      </c>
      <c r="I490" s="53"/>
      <c r="J490" s="54" t="s">
        <v>876</v>
      </c>
      <c r="K490" s="21" t="s">
        <v>4</v>
      </c>
      <c r="L490" s="55">
        <v>52</v>
      </c>
      <c r="M490" s="57">
        <v>0</v>
      </c>
      <c r="N490" s="55">
        <f t="shared" si="132"/>
        <v>52</v>
      </c>
      <c r="O490" s="24"/>
      <c r="P490" s="25">
        <f t="shared" si="133"/>
        <v>0</v>
      </c>
      <c r="Q490" s="56"/>
      <c r="R490" s="57">
        <f t="shared" si="134"/>
        <v>0</v>
      </c>
      <c r="S490" s="56">
        <v>8.9999999999999993E-3</v>
      </c>
      <c r="T490" s="57">
        <f t="shared" si="135"/>
        <v>0.46799999999999997</v>
      </c>
      <c r="U490" s="25">
        <v>21</v>
      </c>
      <c r="V490" s="25">
        <f t="shared" si="136"/>
        <v>0</v>
      </c>
      <c r="W490" s="25">
        <f t="shared" si="137"/>
        <v>0</v>
      </c>
      <c r="X490" s="54"/>
      <c r="Y490" s="53" t="s">
        <v>92</v>
      </c>
      <c r="Z490" s="53" t="s">
        <v>25</v>
      </c>
      <c r="AA490" s="113"/>
    </row>
    <row r="491" spans="6:27" s="87" customFormat="1" ht="12.75" customHeight="1" outlineLevel="2">
      <c r="F491" s="88"/>
      <c r="G491" s="89"/>
      <c r="H491" s="89"/>
      <c r="I491" s="89"/>
      <c r="J491" s="90"/>
      <c r="K491" s="89"/>
      <c r="L491" s="91"/>
      <c r="M491" s="92"/>
      <c r="N491" s="91"/>
      <c r="O491" s="92"/>
      <c r="P491" s="93"/>
      <c r="Q491" s="94"/>
      <c r="R491" s="92"/>
      <c r="S491" s="92"/>
      <c r="T491" s="92"/>
      <c r="U491" s="95" t="s">
        <v>3</v>
      </c>
      <c r="V491" s="92"/>
      <c r="W491" s="92"/>
      <c r="X491" s="92"/>
      <c r="Y491" s="89"/>
      <c r="Z491" s="89"/>
    </row>
    <row r="492" spans="6:27" s="43" customFormat="1" ht="16.5" customHeight="1" outlineLevel="1">
      <c r="F492" s="44"/>
      <c r="G492" s="6"/>
      <c r="H492" s="45"/>
      <c r="I492" s="45"/>
      <c r="J492" s="45" t="s">
        <v>619</v>
      </c>
      <c r="K492" s="6"/>
      <c r="L492" s="46"/>
      <c r="M492" s="47"/>
      <c r="N492" s="46"/>
      <c r="O492" s="47"/>
      <c r="P492" s="48">
        <f>SUBTOTAL(9,P493:P636)</f>
        <v>0</v>
      </c>
      <c r="Q492" s="49"/>
      <c r="R492" s="50">
        <f>SUBTOTAL(9,R493:R636)</f>
        <v>0</v>
      </c>
      <c r="S492" s="47"/>
      <c r="T492" s="50">
        <f>SUBTOTAL(9,T493:T636)</f>
        <v>0</v>
      </c>
      <c r="U492" s="86" t="s">
        <v>3</v>
      </c>
      <c r="V492" s="48">
        <f>SUBTOTAL(9,V493:V636)</f>
        <v>0</v>
      </c>
      <c r="W492" s="48">
        <f>SUBTOTAL(9,W493:W636)</f>
        <v>0</v>
      </c>
      <c r="X492" s="51"/>
      <c r="Y492" s="29"/>
      <c r="Z492" s="29"/>
    </row>
    <row r="493" spans="6:27" s="52" customFormat="1" ht="11.4" outlineLevel="2">
      <c r="F493" s="20">
        <v>493</v>
      </c>
      <c r="G493" s="21" t="s">
        <v>7</v>
      </c>
      <c r="H493" s="53" t="s">
        <v>277</v>
      </c>
      <c r="I493" s="53"/>
      <c r="J493" s="54" t="s">
        <v>990</v>
      </c>
      <c r="K493" s="21" t="s">
        <v>4</v>
      </c>
      <c r="L493" s="55">
        <v>250</v>
      </c>
      <c r="M493" s="57">
        <v>0</v>
      </c>
      <c r="N493" s="55">
        <f t="shared" ref="N493:N524" si="138">L493*(1+M493/100)</f>
        <v>250</v>
      </c>
      <c r="O493" s="24"/>
      <c r="P493" s="25">
        <f t="shared" ref="P493:P524" si="139">N493*O493</f>
        <v>0</v>
      </c>
      <c r="Q493" s="56"/>
      <c r="R493" s="57">
        <f t="shared" ref="R493:R524" si="140">N493*Q493</f>
        <v>0</v>
      </c>
      <c r="S493" s="56"/>
      <c r="T493" s="57">
        <f t="shared" ref="T493:T524" si="141">N493*S493</f>
        <v>0</v>
      </c>
      <c r="U493" s="25">
        <v>21</v>
      </c>
      <c r="V493" s="25">
        <f t="shared" ref="V493:V524" si="142">P493*(U493/100)</f>
        <v>0</v>
      </c>
      <c r="W493" s="25">
        <f t="shared" ref="W493:W524" si="143">P493+V493</f>
        <v>0</v>
      </c>
      <c r="X493" s="54"/>
      <c r="Y493" s="53" t="s">
        <v>92</v>
      </c>
      <c r="Z493" s="53" t="s">
        <v>26</v>
      </c>
      <c r="AA493" s="113"/>
    </row>
    <row r="494" spans="6:27" s="52" customFormat="1" ht="11.4" outlineLevel="2">
      <c r="F494" s="20">
        <v>494</v>
      </c>
      <c r="G494" s="21" t="s">
        <v>7</v>
      </c>
      <c r="H494" s="53" t="s">
        <v>278</v>
      </c>
      <c r="I494" s="53"/>
      <c r="J494" s="54" t="s">
        <v>931</v>
      </c>
      <c r="K494" s="21" t="s">
        <v>4</v>
      </c>
      <c r="L494" s="55">
        <v>25</v>
      </c>
      <c r="M494" s="57">
        <v>0</v>
      </c>
      <c r="N494" s="55">
        <f t="shared" si="138"/>
        <v>25</v>
      </c>
      <c r="O494" s="24"/>
      <c r="P494" s="25">
        <f t="shared" si="139"/>
        <v>0</v>
      </c>
      <c r="Q494" s="56"/>
      <c r="R494" s="57">
        <f t="shared" si="140"/>
        <v>0</v>
      </c>
      <c r="S494" s="56"/>
      <c r="T494" s="57">
        <f t="shared" si="141"/>
        <v>0</v>
      </c>
      <c r="U494" s="25">
        <v>21</v>
      </c>
      <c r="V494" s="25">
        <f t="shared" si="142"/>
        <v>0</v>
      </c>
      <c r="W494" s="25">
        <f t="shared" si="143"/>
        <v>0</v>
      </c>
      <c r="X494" s="54"/>
      <c r="Y494" s="53" t="s">
        <v>92</v>
      </c>
      <c r="Z494" s="53" t="s">
        <v>26</v>
      </c>
      <c r="AA494" s="113"/>
    </row>
    <row r="495" spans="6:27" s="52" customFormat="1" ht="22.8" outlineLevel="2">
      <c r="F495" s="20">
        <v>495</v>
      </c>
      <c r="G495" s="21" t="s">
        <v>7</v>
      </c>
      <c r="H495" s="53" t="s">
        <v>279</v>
      </c>
      <c r="I495" s="53"/>
      <c r="J495" s="54" t="s">
        <v>1068</v>
      </c>
      <c r="K495" s="21" t="s">
        <v>77</v>
      </c>
      <c r="L495" s="55">
        <v>48</v>
      </c>
      <c r="M495" s="57">
        <v>0</v>
      </c>
      <c r="N495" s="55">
        <f t="shared" si="138"/>
        <v>48</v>
      </c>
      <c r="O495" s="24"/>
      <c r="P495" s="25">
        <f t="shared" si="139"/>
        <v>0</v>
      </c>
      <c r="Q495" s="56"/>
      <c r="R495" s="57">
        <f t="shared" si="140"/>
        <v>0</v>
      </c>
      <c r="S495" s="56"/>
      <c r="T495" s="57">
        <f t="shared" si="141"/>
        <v>0</v>
      </c>
      <c r="U495" s="25">
        <v>21</v>
      </c>
      <c r="V495" s="25">
        <f t="shared" si="142"/>
        <v>0</v>
      </c>
      <c r="W495" s="25">
        <f t="shared" si="143"/>
        <v>0</v>
      </c>
      <c r="X495" s="54"/>
      <c r="Y495" s="53" t="s">
        <v>92</v>
      </c>
      <c r="Z495" s="53" t="s">
        <v>26</v>
      </c>
      <c r="AA495" s="113"/>
    </row>
    <row r="496" spans="6:27" s="52" customFormat="1" ht="11.4" outlineLevel="2">
      <c r="F496" s="20">
        <v>496</v>
      </c>
      <c r="G496" s="21" t="s">
        <v>7</v>
      </c>
      <c r="H496" s="53" t="s">
        <v>280</v>
      </c>
      <c r="I496" s="53"/>
      <c r="J496" s="54" t="s">
        <v>996</v>
      </c>
      <c r="K496" s="21" t="s">
        <v>77</v>
      </c>
      <c r="L496" s="55">
        <v>9</v>
      </c>
      <c r="M496" s="57">
        <v>0</v>
      </c>
      <c r="N496" s="55">
        <f t="shared" si="138"/>
        <v>9</v>
      </c>
      <c r="O496" s="24"/>
      <c r="P496" s="25">
        <f t="shared" si="139"/>
        <v>0</v>
      </c>
      <c r="Q496" s="56"/>
      <c r="R496" s="57">
        <f t="shared" si="140"/>
        <v>0</v>
      </c>
      <c r="S496" s="56"/>
      <c r="T496" s="57">
        <f t="shared" si="141"/>
        <v>0</v>
      </c>
      <c r="U496" s="25">
        <v>21</v>
      </c>
      <c r="V496" s="25">
        <f t="shared" si="142"/>
        <v>0</v>
      </c>
      <c r="W496" s="25">
        <f t="shared" si="143"/>
        <v>0</v>
      </c>
      <c r="X496" s="54"/>
      <c r="Y496" s="53" t="s">
        <v>92</v>
      </c>
      <c r="Z496" s="53" t="s">
        <v>26</v>
      </c>
      <c r="AA496" s="113"/>
    </row>
    <row r="497" spans="6:27" s="52" customFormat="1" ht="11.4" outlineLevel="2">
      <c r="F497" s="20">
        <v>497</v>
      </c>
      <c r="G497" s="21" t="s">
        <v>7</v>
      </c>
      <c r="H497" s="53" t="s">
        <v>281</v>
      </c>
      <c r="I497" s="53"/>
      <c r="J497" s="54" t="s">
        <v>873</v>
      </c>
      <c r="K497" s="21" t="s">
        <v>4</v>
      </c>
      <c r="L497" s="55">
        <v>74</v>
      </c>
      <c r="M497" s="57">
        <v>0</v>
      </c>
      <c r="N497" s="55">
        <f t="shared" si="138"/>
        <v>74</v>
      </c>
      <c r="O497" s="24"/>
      <c r="P497" s="25">
        <f t="shared" si="139"/>
        <v>0</v>
      </c>
      <c r="Q497" s="56"/>
      <c r="R497" s="57">
        <f t="shared" si="140"/>
        <v>0</v>
      </c>
      <c r="S497" s="56"/>
      <c r="T497" s="57">
        <f t="shared" si="141"/>
        <v>0</v>
      </c>
      <c r="U497" s="25">
        <v>21</v>
      </c>
      <c r="V497" s="25">
        <f t="shared" si="142"/>
        <v>0</v>
      </c>
      <c r="W497" s="25">
        <f t="shared" si="143"/>
        <v>0</v>
      </c>
      <c r="X497" s="54"/>
      <c r="Y497" s="53" t="s">
        <v>92</v>
      </c>
      <c r="Z497" s="53" t="s">
        <v>26</v>
      </c>
      <c r="AA497" s="113"/>
    </row>
    <row r="498" spans="6:27" s="52" customFormat="1" ht="11.4" outlineLevel="2">
      <c r="F498" s="20">
        <v>498</v>
      </c>
      <c r="G498" s="21" t="s">
        <v>7</v>
      </c>
      <c r="H498" s="53" t="s">
        <v>282</v>
      </c>
      <c r="I498" s="53"/>
      <c r="J498" s="54" t="s">
        <v>985</v>
      </c>
      <c r="K498" s="21" t="s">
        <v>19</v>
      </c>
      <c r="L498" s="55">
        <v>0.25</v>
      </c>
      <c r="M498" s="57">
        <v>0</v>
      </c>
      <c r="N498" s="55">
        <f t="shared" si="138"/>
        <v>0.25</v>
      </c>
      <c r="O498" s="24"/>
      <c r="P498" s="25">
        <f t="shared" si="139"/>
        <v>0</v>
      </c>
      <c r="Q498" s="56"/>
      <c r="R498" s="57">
        <f t="shared" si="140"/>
        <v>0</v>
      </c>
      <c r="S498" s="56"/>
      <c r="T498" s="57">
        <f t="shared" si="141"/>
        <v>0</v>
      </c>
      <c r="U498" s="25">
        <v>21</v>
      </c>
      <c r="V498" s="25">
        <f t="shared" si="142"/>
        <v>0</v>
      </c>
      <c r="W498" s="25">
        <f t="shared" si="143"/>
        <v>0</v>
      </c>
      <c r="X498" s="54"/>
      <c r="Y498" s="53" t="s">
        <v>92</v>
      </c>
      <c r="Z498" s="53" t="s">
        <v>26</v>
      </c>
      <c r="AA498" s="113"/>
    </row>
    <row r="499" spans="6:27" s="52" customFormat="1" ht="22.8" outlineLevel="2">
      <c r="F499" s="20">
        <v>499</v>
      </c>
      <c r="G499" s="21" t="s">
        <v>7</v>
      </c>
      <c r="H499" s="53" t="s">
        <v>283</v>
      </c>
      <c r="I499" s="53"/>
      <c r="J499" s="54" t="s">
        <v>1106</v>
      </c>
      <c r="K499" s="21" t="s">
        <v>77</v>
      </c>
      <c r="L499" s="55">
        <v>215</v>
      </c>
      <c r="M499" s="57">
        <v>0</v>
      </c>
      <c r="N499" s="55">
        <f t="shared" si="138"/>
        <v>215</v>
      </c>
      <c r="O499" s="24"/>
      <c r="P499" s="25">
        <f t="shared" si="139"/>
        <v>0</v>
      </c>
      <c r="Q499" s="56"/>
      <c r="R499" s="57">
        <f t="shared" si="140"/>
        <v>0</v>
      </c>
      <c r="S499" s="56"/>
      <c r="T499" s="57">
        <f t="shared" si="141"/>
        <v>0</v>
      </c>
      <c r="U499" s="25">
        <v>21</v>
      </c>
      <c r="V499" s="25">
        <f t="shared" si="142"/>
        <v>0</v>
      </c>
      <c r="W499" s="25">
        <f t="shared" si="143"/>
        <v>0</v>
      </c>
      <c r="X499" s="54"/>
      <c r="Y499" s="53" t="s">
        <v>92</v>
      </c>
      <c r="Z499" s="53" t="s">
        <v>26</v>
      </c>
      <c r="AA499" s="113"/>
    </row>
    <row r="500" spans="6:27" s="52" customFormat="1" ht="22.8" outlineLevel="2">
      <c r="F500" s="20">
        <v>500</v>
      </c>
      <c r="G500" s="21" t="s">
        <v>7</v>
      </c>
      <c r="H500" s="53" t="s">
        <v>284</v>
      </c>
      <c r="I500" s="53"/>
      <c r="J500" s="54" t="s">
        <v>1082</v>
      </c>
      <c r="K500" s="21" t="s">
        <v>77</v>
      </c>
      <c r="L500" s="55">
        <v>6</v>
      </c>
      <c r="M500" s="57">
        <v>0</v>
      </c>
      <c r="N500" s="55">
        <f t="shared" si="138"/>
        <v>6</v>
      </c>
      <c r="O500" s="24"/>
      <c r="P500" s="25">
        <f t="shared" si="139"/>
        <v>0</v>
      </c>
      <c r="Q500" s="56"/>
      <c r="R500" s="57">
        <f t="shared" si="140"/>
        <v>0</v>
      </c>
      <c r="S500" s="56"/>
      <c r="T500" s="57">
        <f t="shared" si="141"/>
        <v>0</v>
      </c>
      <c r="U500" s="25">
        <v>21</v>
      </c>
      <c r="V500" s="25">
        <f t="shared" si="142"/>
        <v>0</v>
      </c>
      <c r="W500" s="25">
        <f t="shared" si="143"/>
        <v>0</v>
      </c>
      <c r="X500" s="54"/>
      <c r="Y500" s="53" t="s">
        <v>92</v>
      </c>
      <c r="Z500" s="53" t="s">
        <v>26</v>
      </c>
      <c r="AA500" s="113"/>
    </row>
    <row r="501" spans="6:27" s="52" customFormat="1" ht="22.8" outlineLevel="2">
      <c r="F501" s="20">
        <v>501</v>
      </c>
      <c r="G501" s="21" t="s">
        <v>7</v>
      </c>
      <c r="H501" s="53" t="s">
        <v>285</v>
      </c>
      <c r="I501" s="53"/>
      <c r="J501" s="54" t="s">
        <v>1099</v>
      </c>
      <c r="K501" s="21" t="s">
        <v>77</v>
      </c>
      <c r="L501" s="55">
        <v>29</v>
      </c>
      <c r="M501" s="57">
        <v>0</v>
      </c>
      <c r="N501" s="55">
        <f t="shared" si="138"/>
        <v>29</v>
      </c>
      <c r="O501" s="24"/>
      <c r="P501" s="25">
        <f t="shared" si="139"/>
        <v>0</v>
      </c>
      <c r="Q501" s="56"/>
      <c r="R501" s="57">
        <f t="shared" si="140"/>
        <v>0</v>
      </c>
      <c r="S501" s="56"/>
      <c r="T501" s="57">
        <f t="shared" si="141"/>
        <v>0</v>
      </c>
      <c r="U501" s="25">
        <v>21</v>
      </c>
      <c r="V501" s="25">
        <f t="shared" si="142"/>
        <v>0</v>
      </c>
      <c r="W501" s="25">
        <f t="shared" si="143"/>
        <v>0</v>
      </c>
      <c r="X501" s="54"/>
      <c r="Y501" s="53" t="s">
        <v>92</v>
      </c>
      <c r="Z501" s="53" t="s">
        <v>26</v>
      </c>
      <c r="AA501" s="113"/>
    </row>
    <row r="502" spans="6:27" s="52" customFormat="1" ht="22.8" outlineLevel="2">
      <c r="F502" s="20">
        <v>502</v>
      </c>
      <c r="G502" s="21" t="s">
        <v>7</v>
      </c>
      <c r="H502" s="53" t="s">
        <v>286</v>
      </c>
      <c r="I502" s="53"/>
      <c r="J502" s="54" t="s">
        <v>1100</v>
      </c>
      <c r="K502" s="21" t="s">
        <v>77</v>
      </c>
      <c r="L502" s="55">
        <v>3</v>
      </c>
      <c r="M502" s="57">
        <v>0</v>
      </c>
      <c r="N502" s="55">
        <f t="shared" si="138"/>
        <v>3</v>
      </c>
      <c r="O502" s="24"/>
      <c r="P502" s="25">
        <f t="shared" si="139"/>
        <v>0</v>
      </c>
      <c r="Q502" s="56"/>
      <c r="R502" s="57">
        <f t="shared" si="140"/>
        <v>0</v>
      </c>
      <c r="S502" s="56"/>
      <c r="T502" s="57">
        <f t="shared" si="141"/>
        <v>0</v>
      </c>
      <c r="U502" s="25">
        <v>21</v>
      </c>
      <c r="V502" s="25">
        <f t="shared" si="142"/>
        <v>0</v>
      </c>
      <c r="W502" s="25">
        <f t="shared" si="143"/>
        <v>0</v>
      </c>
      <c r="X502" s="54"/>
      <c r="Y502" s="53" t="s">
        <v>92</v>
      </c>
      <c r="Z502" s="53" t="s">
        <v>26</v>
      </c>
      <c r="AA502" s="113"/>
    </row>
    <row r="503" spans="6:27" s="52" customFormat="1" ht="11.4" outlineLevel="2">
      <c r="F503" s="20">
        <v>503</v>
      </c>
      <c r="G503" s="21" t="s">
        <v>1</v>
      </c>
      <c r="H503" s="53" t="s">
        <v>97</v>
      </c>
      <c r="I503" s="53"/>
      <c r="J503" s="54" t="s">
        <v>790</v>
      </c>
      <c r="K503" s="21" t="s">
        <v>77</v>
      </c>
      <c r="L503" s="55">
        <v>6</v>
      </c>
      <c r="M503" s="57">
        <v>0</v>
      </c>
      <c r="N503" s="55">
        <f t="shared" si="138"/>
        <v>6</v>
      </c>
      <c r="O503" s="24"/>
      <c r="P503" s="25">
        <f t="shared" si="139"/>
        <v>0</v>
      </c>
      <c r="Q503" s="56"/>
      <c r="R503" s="57">
        <f t="shared" si="140"/>
        <v>0</v>
      </c>
      <c r="S503" s="56"/>
      <c r="T503" s="57">
        <f t="shared" si="141"/>
        <v>0</v>
      </c>
      <c r="U503" s="25">
        <v>21</v>
      </c>
      <c r="V503" s="25">
        <f t="shared" si="142"/>
        <v>0</v>
      </c>
      <c r="W503" s="25">
        <f t="shared" si="143"/>
        <v>0</v>
      </c>
      <c r="X503" s="54"/>
      <c r="Y503" s="53" t="s">
        <v>92</v>
      </c>
      <c r="Z503" s="53" t="s">
        <v>26</v>
      </c>
      <c r="AA503" s="113"/>
    </row>
    <row r="504" spans="6:27" s="52" customFormat="1" ht="11.4" outlineLevel="2">
      <c r="F504" s="20">
        <v>504</v>
      </c>
      <c r="G504" s="21" t="s">
        <v>7</v>
      </c>
      <c r="H504" s="53" t="s">
        <v>287</v>
      </c>
      <c r="I504" s="53"/>
      <c r="J504" s="54" t="s">
        <v>905</v>
      </c>
      <c r="K504" s="21" t="s">
        <v>77</v>
      </c>
      <c r="L504" s="55">
        <v>36</v>
      </c>
      <c r="M504" s="57">
        <v>0</v>
      </c>
      <c r="N504" s="55">
        <f t="shared" si="138"/>
        <v>36</v>
      </c>
      <c r="O504" s="24"/>
      <c r="P504" s="25">
        <f t="shared" si="139"/>
        <v>0</v>
      </c>
      <c r="Q504" s="56"/>
      <c r="R504" s="57">
        <f t="shared" si="140"/>
        <v>0</v>
      </c>
      <c r="S504" s="56"/>
      <c r="T504" s="57">
        <f t="shared" si="141"/>
        <v>0</v>
      </c>
      <c r="U504" s="25">
        <v>21</v>
      </c>
      <c r="V504" s="25">
        <f t="shared" si="142"/>
        <v>0</v>
      </c>
      <c r="W504" s="25">
        <f t="shared" si="143"/>
        <v>0</v>
      </c>
      <c r="X504" s="54"/>
      <c r="Y504" s="53" t="s">
        <v>92</v>
      </c>
      <c r="Z504" s="53" t="s">
        <v>26</v>
      </c>
      <c r="AA504" s="113"/>
    </row>
    <row r="505" spans="6:27" s="52" customFormat="1" ht="11.4" outlineLevel="2">
      <c r="F505" s="20">
        <v>505</v>
      </c>
      <c r="G505" s="21" t="s">
        <v>7</v>
      </c>
      <c r="H505" s="53" t="s">
        <v>288</v>
      </c>
      <c r="I505" s="53"/>
      <c r="J505" s="54" t="s">
        <v>899</v>
      </c>
      <c r="K505" s="21" t="s">
        <v>77</v>
      </c>
      <c r="L505" s="55">
        <v>12</v>
      </c>
      <c r="M505" s="57">
        <v>0</v>
      </c>
      <c r="N505" s="55">
        <f t="shared" si="138"/>
        <v>12</v>
      </c>
      <c r="O505" s="24"/>
      <c r="P505" s="25">
        <f t="shared" si="139"/>
        <v>0</v>
      </c>
      <c r="Q505" s="56"/>
      <c r="R505" s="57">
        <f t="shared" si="140"/>
        <v>0</v>
      </c>
      <c r="S505" s="56"/>
      <c r="T505" s="57">
        <f t="shared" si="141"/>
        <v>0</v>
      </c>
      <c r="U505" s="25">
        <v>21</v>
      </c>
      <c r="V505" s="25">
        <f t="shared" si="142"/>
        <v>0</v>
      </c>
      <c r="W505" s="25">
        <f t="shared" si="143"/>
        <v>0</v>
      </c>
      <c r="X505" s="54"/>
      <c r="Y505" s="53" t="s">
        <v>92</v>
      </c>
      <c r="Z505" s="53" t="s">
        <v>26</v>
      </c>
      <c r="AA505" s="113"/>
    </row>
    <row r="506" spans="6:27" s="52" customFormat="1" ht="11.4" outlineLevel="2">
      <c r="F506" s="20">
        <v>506</v>
      </c>
      <c r="G506" s="21" t="s">
        <v>7</v>
      </c>
      <c r="H506" s="53" t="s">
        <v>289</v>
      </c>
      <c r="I506" s="53"/>
      <c r="J506" s="54" t="s">
        <v>975</v>
      </c>
      <c r="K506" s="21" t="s">
        <v>77</v>
      </c>
      <c r="L506" s="55">
        <v>8</v>
      </c>
      <c r="M506" s="57">
        <v>0</v>
      </c>
      <c r="N506" s="55">
        <f t="shared" si="138"/>
        <v>8</v>
      </c>
      <c r="O506" s="24"/>
      <c r="P506" s="25">
        <f t="shared" si="139"/>
        <v>0</v>
      </c>
      <c r="Q506" s="56"/>
      <c r="R506" s="57">
        <f t="shared" si="140"/>
        <v>0</v>
      </c>
      <c r="S506" s="56"/>
      <c r="T506" s="57">
        <f t="shared" si="141"/>
        <v>0</v>
      </c>
      <c r="U506" s="25">
        <v>21</v>
      </c>
      <c r="V506" s="25">
        <f t="shared" si="142"/>
        <v>0</v>
      </c>
      <c r="W506" s="25">
        <f t="shared" si="143"/>
        <v>0</v>
      </c>
      <c r="X506" s="54"/>
      <c r="Y506" s="53" t="s">
        <v>92</v>
      </c>
      <c r="Z506" s="53" t="s">
        <v>26</v>
      </c>
      <c r="AA506" s="113"/>
    </row>
    <row r="507" spans="6:27" s="52" customFormat="1" ht="11.4" outlineLevel="2">
      <c r="F507" s="20">
        <v>507</v>
      </c>
      <c r="G507" s="21" t="s">
        <v>7</v>
      </c>
      <c r="H507" s="53" t="s">
        <v>290</v>
      </c>
      <c r="I507" s="53"/>
      <c r="J507" s="54" t="s">
        <v>904</v>
      </c>
      <c r="K507" s="21" t="s">
        <v>77</v>
      </c>
      <c r="L507" s="55">
        <v>8</v>
      </c>
      <c r="M507" s="57">
        <v>0</v>
      </c>
      <c r="N507" s="55">
        <f t="shared" si="138"/>
        <v>8</v>
      </c>
      <c r="O507" s="24"/>
      <c r="P507" s="25">
        <f t="shared" si="139"/>
        <v>0</v>
      </c>
      <c r="Q507" s="56"/>
      <c r="R507" s="57">
        <f t="shared" si="140"/>
        <v>0</v>
      </c>
      <c r="S507" s="56"/>
      <c r="T507" s="57">
        <f t="shared" si="141"/>
        <v>0</v>
      </c>
      <c r="U507" s="25">
        <v>21</v>
      </c>
      <c r="V507" s="25">
        <f t="shared" si="142"/>
        <v>0</v>
      </c>
      <c r="W507" s="25">
        <f t="shared" si="143"/>
        <v>0</v>
      </c>
      <c r="X507" s="54"/>
      <c r="Y507" s="53" t="s">
        <v>92</v>
      </c>
      <c r="Z507" s="53" t="s">
        <v>26</v>
      </c>
      <c r="AA507" s="113"/>
    </row>
    <row r="508" spans="6:27" s="52" customFormat="1" ht="11.4" outlineLevel="2">
      <c r="F508" s="20">
        <v>508</v>
      </c>
      <c r="G508" s="21" t="s">
        <v>7</v>
      </c>
      <c r="H508" s="53" t="s">
        <v>291</v>
      </c>
      <c r="I508" s="53"/>
      <c r="J508" s="54" t="s">
        <v>900</v>
      </c>
      <c r="K508" s="21" t="s">
        <v>77</v>
      </c>
      <c r="L508" s="55">
        <v>2</v>
      </c>
      <c r="M508" s="57">
        <v>0</v>
      </c>
      <c r="N508" s="55">
        <f t="shared" si="138"/>
        <v>2</v>
      </c>
      <c r="O508" s="24"/>
      <c r="P508" s="25">
        <f t="shared" si="139"/>
        <v>0</v>
      </c>
      <c r="Q508" s="56"/>
      <c r="R508" s="57">
        <f t="shared" si="140"/>
        <v>0</v>
      </c>
      <c r="S508" s="56"/>
      <c r="T508" s="57">
        <f t="shared" si="141"/>
        <v>0</v>
      </c>
      <c r="U508" s="25">
        <v>21</v>
      </c>
      <c r="V508" s="25">
        <f t="shared" si="142"/>
        <v>0</v>
      </c>
      <c r="W508" s="25">
        <f t="shared" si="143"/>
        <v>0</v>
      </c>
      <c r="X508" s="54"/>
      <c r="Y508" s="53" t="s">
        <v>92</v>
      </c>
      <c r="Z508" s="53" t="s">
        <v>26</v>
      </c>
      <c r="AA508" s="113"/>
    </row>
    <row r="509" spans="6:27" s="52" customFormat="1" ht="22.8" outlineLevel="2">
      <c r="F509" s="20">
        <v>509</v>
      </c>
      <c r="G509" s="21" t="s">
        <v>7</v>
      </c>
      <c r="H509" s="53" t="s">
        <v>292</v>
      </c>
      <c r="I509" s="53"/>
      <c r="J509" s="54" t="s">
        <v>1025</v>
      </c>
      <c r="K509" s="21" t="s">
        <v>77</v>
      </c>
      <c r="L509" s="55">
        <v>178</v>
      </c>
      <c r="M509" s="57">
        <v>0</v>
      </c>
      <c r="N509" s="55">
        <f t="shared" si="138"/>
        <v>178</v>
      </c>
      <c r="O509" s="24"/>
      <c r="P509" s="25">
        <f t="shared" si="139"/>
        <v>0</v>
      </c>
      <c r="Q509" s="56"/>
      <c r="R509" s="57">
        <f t="shared" si="140"/>
        <v>0</v>
      </c>
      <c r="S509" s="56"/>
      <c r="T509" s="57">
        <f t="shared" si="141"/>
        <v>0</v>
      </c>
      <c r="U509" s="25">
        <v>21</v>
      </c>
      <c r="V509" s="25">
        <f t="shared" si="142"/>
        <v>0</v>
      </c>
      <c r="W509" s="25">
        <f t="shared" si="143"/>
        <v>0</v>
      </c>
      <c r="X509" s="54"/>
      <c r="Y509" s="53" t="s">
        <v>92</v>
      </c>
      <c r="Z509" s="53" t="s">
        <v>26</v>
      </c>
      <c r="AA509" s="113"/>
    </row>
    <row r="510" spans="6:27" s="52" customFormat="1" ht="11.4" outlineLevel="2">
      <c r="F510" s="20">
        <v>510</v>
      </c>
      <c r="G510" s="21" t="s">
        <v>7</v>
      </c>
      <c r="H510" s="53" t="s">
        <v>293</v>
      </c>
      <c r="I510" s="53"/>
      <c r="J510" s="54" t="s">
        <v>964</v>
      </c>
      <c r="K510" s="21" t="s">
        <v>77</v>
      </c>
      <c r="L510" s="55">
        <v>1</v>
      </c>
      <c r="M510" s="57">
        <v>0</v>
      </c>
      <c r="N510" s="55">
        <f t="shared" si="138"/>
        <v>1</v>
      </c>
      <c r="O510" s="24"/>
      <c r="P510" s="25">
        <f t="shared" si="139"/>
        <v>0</v>
      </c>
      <c r="Q510" s="56"/>
      <c r="R510" s="57">
        <f t="shared" si="140"/>
        <v>0</v>
      </c>
      <c r="S510" s="56"/>
      <c r="T510" s="57">
        <f t="shared" si="141"/>
        <v>0</v>
      </c>
      <c r="U510" s="25">
        <v>21</v>
      </c>
      <c r="V510" s="25">
        <f t="shared" si="142"/>
        <v>0</v>
      </c>
      <c r="W510" s="25">
        <f t="shared" si="143"/>
        <v>0</v>
      </c>
      <c r="X510" s="54"/>
      <c r="Y510" s="53" t="s">
        <v>92</v>
      </c>
      <c r="Z510" s="53" t="s">
        <v>26</v>
      </c>
      <c r="AA510" s="113"/>
    </row>
    <row r="511" spans="6:27" s="52" customFormat="1" ht="11.4" outlineLevel="2">
      <c r="F511" s="20">
        <v>511</v>
      </c>
      <c r="G511" s="21" t="s">
        <v>7</v>
      </c>
      <c r="H511" s="53" t="s">
        <v>294</v>
      </c>
      <c r="I511" s="53"/>
      <c r="J511" s="54" t="s">
        <v>836</v>
      </c>
      <c r="K511" s="21" t="s">
        <v>77</v>
      </c>
      <c r="L511" s="55">
        <v>1</v>
      </c>
      <c r="M511" s="57">
        <v>0</v>
      </c>
      <c r="N511" s="55">
        <f t="shared" si="138"/>
        <v>1</v>
      </c>
      <c r="O511" s="24"/>
      <c r="P511" s="25">
        <f t="shared" si="139"/>
        <v>0</v>
      </c>
      <c r="Q511" s="56"/>
      <c r="R511" s="57">
        <f t="shared" si="140"/>
        <v>0</v>
      </c>
      <c r="S511" s="56"/>
      <c r="T511" s="57">
        <f t="shared" si="141"/>
        <v>0</v>
      </c>
      <c r="U511" s="25">
        <v>21</v>
      </c>
      <c r="V511" s="25">
        <f t="shared" si="142"/>
        <v>0</v>
      </c>
      <c r="W511" s="25">
        <f t="shared" si="143"/>
        <v>0</v>
      </c>
      <c r="X511" s="54"/>
      <c r="Y511" s="53" t="s">
        <v>92</v>
      </c>
      <c r="Z511" s="53" t="s">
        <v>26</v>
      </c>
      <c r="AA511" s="113"/>
    </row>
    <row r="512" spans="6:27" s="52" customFormat="1" ht="11.4" outlineLevel="2">
      <c r="F512" s="20">
        <v>512</v>
      </c>
      <c r="G512" s="21" t="s">
        <v>7</v>
      </c>
      <c r="H512" s="53" t="s">
        <v>295</v>
      </c>
      <c r="I512" s="53"/>
      <c r="J512" s="54" t="s">
        <v>941</v>
      </c>
      <c r="K512" s="21" t="s">
        <v>77</v>
      </c>
      <c r="L512" s="55">
        <v>1</v>
      </c>
      <c r="M512" s="57">
        <v>0</v>
      </c>
      <c r="N512" s="55">
        <f t="shared" si="138"/>
        <v>1</v>
      </c>
      <c r="O512" s="24"/>
      <c r="P512" s="25">
        <f t="shared" si="139"/>
        <v>0</v>
      </c>
      <c r="Q512" s="56"/>
      <c r="R512" s="57">
        <f t="shared" si="140"/>
        <v>0</v>
      </c>
      <c r="S512" s="56"/>
      <c r="T512" s="57">
        <f t="shared" si="141"/>
        <v>0</v>
      </c>
      <c r="U512" s="25">
        <v>21</v>
      </c>
      <c r="V512" s="25">
        <f t="shared" si="142"/>
        <v>0</v>
      </c>
      <c r="W512" s="25">
        <f t="shared" si="143"/>
        <v>0</v>
      </c>
      <c r="X512" s="54"/>
      <c r="Y512" s="53" t="s">
        <v>92</v>
      </c>
      <c r="Z512" s="53" t="s">
        <v>26</v>
      </c>
      <c r="AA512" s="113"/>
    </row>
    <row r="513" spans="6:27" s="52" customFormat="1" ht="11.4" outlineLevel="2">
      <c r="F513" s="20">
        <v>513</v>
      </c>
      <c r="G513" s="21" t="s">
        <v>7</v>
      </c>
      <c r="H513" s="53" t="s">
        <v>296</v>
      </c>
      <c r="I513" s="53"/>
      <c r="J513" s="54" t="s">
        <v>898</v>
      </c>
      <c r="K513" s="21" t="s">
        <v>77</v>
      </c>
      <c r="L513" s="55">
        <v>3</v>
      </c>
      <c r="M513" s="57">
        <v>0</v>
      </c>
      <c r="N513" s="55">
        <f t="shared" si="138"/>
        <v>3</v>
      </c>
      <c r="O513" s="24"/>
      <c r="P513" s="25">
        <f t="shared" si="139"/>
        <v>0</v>
      </c>
      <c r="Q513" s="56"/>
      <c r="R513" s="57">
        <f t="shared" si="140"/>
        <v>0</v>
      </c>
      <c r="S513" s="56"/>
      <c r="T513" s="57">
        <f t="shared" si="141"/>
        <v>0</v>
      </c>
      <c r="U513" s="25">
        <v>21</v>
      </c>
      <c r="V513" s="25">
        <f t="shared" si="142"/>
        <v>0</v>
      </c>
      <c r="W513" s="25">
        <f t="shared" si="143"/>
        <v>0</v>
      </c>
      <c r="X513" s="54"/>
      <c r="Y513" s="53" t="s">
        <v>92</v>
      </c>
      <c r="Z513" s="53" t="s">
        <v>26</v>
      </c>
      <c r="AA513" s="113"/>
    </row>
    <row r="514" spans="6:27" s="52" customFormat="1" ht="11.4" outlineLevel="2">
      <c r="F514" s="20">
        <v>514</v>
      </c>
      <c r="G514" s="21" t="s">
        <v>7</v>
      </c>
      <c r="H514" s="53" t="s">
        <v>297</v>
      </c>
      <c r="I514" s="53"/>
      <c r="J514" s="54" t="s">
        <v>953</v>
      </c>
      <c r="K514" s="21" t="s">
        <v>77</v>
      </c>
      <c r="L514" s="55">
        <v>1</v>
      </c>
      <c r="M514" s="57">
        <v>0</v>
      </c>
      <c r="N514" s="55">
        <f t="shared" si="138"/>
        <v>1</v>
      </c>
      <c r="O514" s="24"/>
      <c r="P514" s="25">
        <f t="shared" si="139"/>
        <v>0</v>
      </c>
      <c r="Q514" s="56"/>
      <c r="R514" s="57">
        <f t="shared" si="140"/>
        <v>0</v>
      </c>
      <c r="S514" s="56"/>
      <c r="T514" s="57">
        <f t="shared" si="141"/>
        <v>0</v>
      </c>
      <c r="U514" s="25">
        <v>21</v>
      </c>
      <c r="V514" s="25">
        <f t="shared" si="142"/>
        <v>0</v>
      </c>
      <c r="W514" s="25">
        <f t="shared" si="143"/>
        <v>0</v>
      </c>
      <c r="X514" s="54"/>
      <c r="Y514" s="53" t="s">
        <v>92</v>
      </c>
      <c r="Z514" s="53" t="s">
        <v>26</v>
      </c>
      <c r="AA514" s="113"/>
    </row>
    <row r="515" spans="6:27" s="52" customFormat="1" ht="11.4" outlineLevel="2">
      <c r="F515" s="20">
        <v>515</v>
      </c>
      <c r="G515" s="21" t="s">
        <v>7</v>
      </c>
      <c r="H515" s="53" t="s">
        <v>298</v>
      </c>
      <c r="I515" s="53"/>
      <c r="J515" s="54" t="s">
        <v>962</v>
      </c>
      <c r="K515" s="21" t="s">
        <v>77</v>
      </c>
      <c r="L515" s="55">
        <v>2</v>
      </c>
      <c r="M515" s="57">
        <v>0</v>
      </c>
      <c r="N515" s="55">
        <f t="shared" si="138"/>
        <v>2</v>
      </c>
      <c r="O515" s="24"/>
      <c r="P515" s="25">
        <f t="shared" si="139"/>
        <v>0</v>
      </c>
      <c r="Q515" s="56"/>
      <c r="R515" s="57">
        <f t="shared" si="140"/>
        <v>0</v>
      </c>
      <c r="S515" s="56"/>
      <c r="T515" s="57">
        <f t="shared" si="141"/>
        <v>0</v>
      </c>
      <c r="U515" s="25">
        <v>21</v>
      </c>
      <c r="V515" s="25">
        <f t="shared" si="142"/>
        <v>0</v>
      </c>
      <c r="W515" s="25">
        <f t="shared" si="143"/>
        <v>0</v>
      </c>
      <c r="X515" s="54"/>
      <c r="Y515" s="53" t="s">
        <v>92</v>
      </c>
      <c r="Z515" s="53" t="s">
        <v>26</v>
      </c>
      <c r="AA515" s="113"/>
    </row>
    <row r="516" spans="6:27" s="52" customFormat="1" ht="22.8" outlineLevel="2">
      <c r="F516" s="20">
        <v>516</v>
      </c>
      <c r="G516" s="21" t="s">
        <v>7</v>
      </c>
      <c r="H516" s="53" t="s">
        <v>299</v>
      </c>
      <c r="I516" s="53"/>
      <c r="J516" s="54" t="s">
        <v>1126</v>
      </c>
      <c r="K516" s="21" t="s">
        <v>4</v>
      </c>
      <c r="L516" s="55">
        <v>36</v>
      </c>
      <c r="M516" s="57">
        <v>0</v>
      </c>
      <c r="N516" s="55">
        <f t="shared" si="138"/>
        <v>36</v>
      </c>
      <c r="O516" s="24"/>
      <c r="P516" s="25">
        <f t="shared" si="139"/>
        <v>0</v>
      </c>
      <c r="Q516" s="56"/>
      <c r="R516" s="57">
        <f t="shared" si="140"/>
        <v>0</v>
      </c>
      <c r="S516" s="56"/>
      <c r="T516" s="57">
        <f t="shared" si="141"/>
        <v>0</v>
      </c>
      <c r="U516" s="25">
        <v>21</v>
      </c>
      <c r="V516" s="25">
        <f t="shared" si="142"/>
        <v>0</v>
      </c>
      <c r="W516" s="25">
        <f t="shared" si="143"/>
        <v>0</v>
      </c>
      <c r="X516" s="54"/>
      <c r="Y516" s="53" t="s">
        <v>92</v>
      </c>
      <c r="Z516" s="53" t="s">
        <v>26</v>
      </c>
      <c r="AA516" s="113"/>
    </row>
    <row r="517" spans="6:27" s="52" customFormat="1" ht="22.8" outlineLevel="2">
      <c r="F517" s="20">
        <v>517</v>
      </c>
      <c r="G517" s="21" t="s">
        <v>7</v>
      </c>
      <c r="H517" s="53" t="s">
        <v>300</v>
      </c>
      <c r="I517" s="53"/>
      <c r="J517" s="54" t="s">
        <v>1156</v>
      </c>
      <c r="K517" s="21" t="s">
        <v>4</v>
      </c>
      <c r="L517" s="55">
        <v>78</v>
      </c>
      <c r="M517" s="57">
        <v>0</v>
      </c>
      <c r="N517" s="55">
        <f t="shared" si="138"/>
        <v>78</v>
      </c>
      <c r="O517" s="24"/>
      <c r="P517" s="25">
        <f t="shared" si="139"/>
        <v>0</v>
      </c>
      <c r="Q517" s="56"/>
      <c r="R517" s="57">
        <f t="shared" si="140"/>
        <v>0</v>
      </c>
      <c r="S517" s="56"/>
      <c r="T517" s="57">
        <f t="shared" si="141"/>
        <v>0</v>
      </c>
      <c r="U517" s="25">
        <v>21</v>
      </c>
      <c r="V517" s="25">
        <f t="shared" si="142"/>
        <v>0</v>
      </c>
      <c r="W517" s="25">
        <f t="shared" si="143"/>
        <v>0</v>
      </c>
      <c r="X517" s="54"/>
      <c r="Y517" s="53" t="s">
        <v>92</v>
      </c>
      <c r="Z517" s="53" t="s">
        <v>26</v>
      </c>
      <c r="AA517" s="113"/>
    </row>
    <row r="518" spans="6:27" s="52" customFormat="1" ht="22.8" outlineLevel="2">
      <c r="F518" s="20">
        <v>518</v>
      </c>
      <c r="G518" s="21" t="s">
        <v>7</v>
      </c>
      <c r="H518" s="53" t="s">
        <v>301</v>
      </c>
      <c r="I518" s="53"/>
      <c r="J518" s="54" t="s">
        <v>1012</v>
      </c>
      <c r="K518" s="21" t="s">
        <v>4</v>
      </c>
      <c r="L518" s="55">
        <v>175</v>
      </c>
      <c r="M518" s="57">
        <v>0</v>
      </c>
      <c r="N518" s="55">
        <f t="shared" si="138"/>
        <v>175</v>
      </c>
      <c r="O518" s="24"/>
      <c r="P518" s="25">
        <f t="shared" si="139"/>
        <v>0</v>
      </c>
      <c r="Q518" s="56"/>
      <c r="R518" s="57">
        <f t="shared" si="140"/>
        <v>0</v>
      </c>
      <c r="S518" s="56"/>
      <c r="T518" s="57">
        <f t="shared" si="141"/>
        <v>0</v>
      </c>
      <c r="U518" s="25">
        <v>21</v>
      </c>
      <c r="V518" s="25">
        <f t="shared" si="142"/>
        <v>0</v>
      </c>
      <c r="W518" s="25">
        <f t="shared" si="143"/>
        <v>0</v>
      </c>
      <c r="X518" s="54"/>
      <c r="Y518" s="53" t="s">
        <v>92</v>
      </c>
      <c r="Z518" s="53" t="s">
        <v>26</v>
      </c>
      <c r="AA518" s="113"/>
    </row>
    <row r="519" spans="6:27" s="52" customFormat="1" ht="11.4" outlineLevel="2">
      <c r="F519" s="20">
        <v>519</v>
      </c>
      <c r="G519" s="21" t="s">
        <v>7</v>
      </c>
      <c r="H519" s="53" t="s">
        <v>302</v>
      </c>
      <c r="I519" s="53"/>
      <c r="J519" s="54" t="s">
        <v>857</v>
      </c>
      <c r="K519" s="21" t="s">
        <v>77</v>
      </c>
      <c r="L519" s="55">
        <v>1</v>
      </c>
      <c r="M519" s="57">
        <v>0</v>
      </c>
      <c r="N519" s="55">
        <f t="shared" si="138"/>
        <v>1</v>
      </c>
      <c r="O519" s="24"/>
      <c r="P519" s="25">
        <f t="shared" si="139"/>
        <v>0</v>
      </c>
      <c r="Q519" s="56"/>
      <c r="R519" s="57">
        <f t="shared" si="140"/>
        <v>0</v>
      </c>
      <c r="S519" s="56"/>
      <c r="T519" s="57">
        <f t="shared" si="141"/>
        <v>0</v>
      </c>
      <c r="U519" s="25">
        <v>21</v>
      </c>
      <c r="V519" s="25">
        <f t="shared" si="142"/>
        <v>0</v>
      </c>
      <c r="W519" s="25">
        <f t="shared" si="143"/>
        <v>0</v>
      </c>
      <c r="X519" s="54"/>
      <c r="Y519" s="53" t="s">
        <v>92</v>
      </c>
      <c r="Z519" s="53" t="s">
        <v>26</v>
      </c>
      <c r="AA519" s="113"/>
    </row>
    <row r="520" spans="6:27" s="52" customFormat="1" ht="11.4" outlineLevel="2">
      <c r="F520" s="20">
        <v>520</v>
      </c>
      <c r="G520" s="21" t="s">
        <v>7</v>
      </c>
      <c r="H520" s="53" t="s">
        <v>303</v>
      </c>
      <c r="I520" s="53"/>
      <c r="J520" s="54" t="s">
        <v>872</v>
      </c>
      <c r="K520" s="21" t="s">
        <v>77</v>
      </c>
      <c r="L520" s="55">
        <v>55</v>
      </c>
      <c r="M520" s="57">
        <v>0</v>
      </c>
      <c r="N520" s="55">
        <f t="shared" si="138"/>
        <v>55</v>
      </c>
      <c r="O520" s="24"/>
      <c r="P520" s="25">
        <f t="shared" si="139"/>
        <v>0</v>
      </c>
      <c r="Q520" s="56"/>
      <c r="R520" s="57">
        <f t="shared" si="140"/>
        <v>0</v>
      </c>
      <c r="S520" s="56"/>
      <c r="T520" s="57">
        <f t="shared" si="141"/>
        <v>0</v>
      </c>
      <c r="U520" s="25">
        <v>21</v>
      </c>
      <c r="V520" s="25">
        <f t="shared" si="142"/>
        <v>0</v>
      </c>
      <c r="W520" s="25">
        <f t="shared" si="143"/>
        <v>0</v>
      </c>
      <c r="X520" s="54"/>
      <c r="Y520" s="53" t="s">
        <v>92</v>
      </c>
      <c r="Z520" s="53" t="s">
        <v>26</v>
      </c>
      <c r="AA520" s="113"/>
    </row>
    <row r="521" spans="6:27" s="52" customFormat="1" ht="22.8" outlineLevel="2">
      <c r="F521" s="20">
        <v>521</v>
      </c>
      <c r="G521" s="21" t="s">
        <v>7</v>
      </c>
      <c r="H521" s="53" t="s">
        <v>304</v>
      </c>
      <c r="I521" s="53"/>
      <c r="J521" s="54" t="s">
        <v>1041</v>
      </c>
      <c r="K521" s="21" t="s">
        <v>77</v>
      </c>
      <c r="L521" s="55">
        <v>12</v>
      </c>
      <c r="M521" s="57">
        <v>0</v>
      </c>
      <c r="N521" s="55">
        <f t="shared" si="138"/>
        <v>12</v>
      </c>
      <c r="O521" s="24"/>
      <c r="P521" s="25">
        <f t="shared" si="139"/>
        <v>0</v>
      </c>
      <c r="Q521" s="56"/>
      <c r="R521" s="57">
        <f t="shared" si="140"/>
        <v>0</v>
      </c>
      <c r="S521" s="56"/>
      <c r="T521" s="57">
        <f t="shared" si="141"/>
        <v>0</v>
      </c>
      <c r="U521" s="25">
        <v>21</v>
      </c>
      <c r="V521" s="25">
        <f t="shared" si="142"/>
        <v>0</v>
      </c>
      <c r="W521" s="25">
        <f t="shared" si="143"/>
        <v>0</v>
      </c>
      <c r="X521" s="54"/>
      <c r="Y521" s="53" t="s">
        <v>92</v>
      </c>
      <c r="Z521" s="53" t="s">
        <v>26</v>
      </c>
      <c r="AA521" s="113"/>
    </row>
    <row r="522" spans="6:27" s="52" customFormat="1" ht="11.4" outlineLevel="2">
      <c r="F522" s="20">
        <v>522</v>
      </c>
      <c r="G522" s="21" t="s">
        <v>7</v>
      </c>
      <c r="H522" s="53" t="s">
        <v>305</v>
      </c>
      <c r="I522" s="53"/>
      <c r="J522" s="54" t="s">
        <v>997</v>
      </c>
      <c r="K522" s="21" t="s">
        <v>77</v>
      </c>
      <c r="L522" s="55">
        <v>22</v>
      </c>
      <c r="M522" s="57">
        <v>0</v>
      </c>
      <c r="N522" s="55">
        <f t="shared" si="138"/>
        <v>22</v>
      </c>
      <c r="O522" s="24"/>
      <c r="P522" s="25">
        <f t="shared" si="139"/>
        <v>0</v>
      </c>
      <c r="Q522" s="56"/>
      <c r="R522" s="57">
        <f t="shared" si="140"/>
        <v>0</v>
      </c>
      <c r="S522" s="56"/>
      <c r="T522" s="57">
        <f t="shared" si="141"/>
        <v>0</v>
      </c>
      <c r="U522" s="25">
        <v>21</v>
      </c>
      <c r="V522" s="25">
        <f t="shared" si="142"/>
        <v>0</v>
      </c>
      <c r="W522" s="25">
        <f t="shared" si="143"/>
        <v>0</v>
      </c>
      <c r="X522" s="54"/>
      <c r="Y522" s="53" t="s">
        <v>92</v>
      </c>
      <c r="Z522" s="53" t="s">
        <v>26</v>
      </c>
      <c r="AA522" s="113"/>
    </row>
    <row r="523" spans="6:27" s="52" customFormat="1" ht="11.4" outlineLevel="2">
      <c r="F523" s="20">
        <v>523</v>
      </c>
      <c r="G523" s="21" t="s">
        <v>7</v>
      </c>
      <c r="H523" s="53" t="s">
        <v>306</v>
      </c>
      <c r="I523" s="53"/>
      <c r="J523" s="54" t="s">
        <v>883</v>
      </c>
      <c r="K523" s="21" t="s">
        <v>77</v>
      </c>
      <c r="L523" s="55">
        <v>6</v>
      </c>
      <c r="M523" s="57">
        <v>0</v>
      </c>
      <c r="N523" s="55">
        <f t="shared" si="138"/>
        <v>6</v>
      </c>
      <c r="O523" s="24"/>
      <c r="P523" s="25">
        <f t="shared" si="139"/>
        <v>0</v>
      </c>
      <c r="Q523" s="56"/>
      <c r="R523" s="57">
        <f t="shared" si="140"/>
        <v>0</v>
      </c>
      <c r="S523" s="56"/>
      <c r="T523" s="57">
        <f t="shared" si="141"/>
        <v>0</v>
      </c>
      <c r="U523" s="25">
        <v>21</v>
      </c>
      <c r="V523" s="25">
        <f t="shared" si="142"/>
        <v>0</v>
      </c>
      <c r="W523" s="25">
        <f t="shared" si="143"/>
        <v>0</v>
      </c>
      <c r="X523" s="54"/>
      <c r="Y523" s="53" t="s">
        <v>92</v>
      </c>
      <c r="Z523" s="53" t="s">
        <v>26</v>
      </c>
      <c r="AA523" s="113"/>
    </row>
    <row r="524" spans="6:27" s="52" customFormat="1" ht="11.4" outlineLevel="2">
      <c r="F524" s="20">
        <v>524</v>
      </c>
      <c r="G524" s="21" t="s">
        <v>7</v>
      </c>
      <c r="H524" s="53" t="s">
        <v>307</v>
      </c>
      <c r="I524" s="53"/>
      <c r="J524" s="54" t="s">
        <v>858</v>
      </c>
      <c r="K524" s="21" t="s">
        <v>77</v>
      </c>
      <c r="L524" s="55">
        <v>6</v>
      </c>
      <c r="M524" s="57">
        <v>0</v>
      </c>
      <c r="N524" s="55">
        <f t="shared" si="138"/>
        <v>6</v>
      </c>
      <c r="O524" s="24"/>
      <c r="P524" s="25">
        <f t="shared" si="139"/>
        <v>0</v>
      </c>
      <c r="Q524" s="56"/>
      <c r="R524" s="57">
        <f t="shared" si="140"/>
        <v>0</v>
      </c>
      <c r="S524" s="56"/>
      <c r="T524" s="57">
        <f t="shared" si="141"/>
        <v>0</v>
      </c>
      <c r="U524" s="25">
        <v>21</v>
      </c>
      <c r="V524" s="25">
        <f t="shared" si="142"/>
        <v>0</v>
      </c>
      <c r="W524" s="25">
        <f t="shared" si="143"/>
        <v>0</v>
      </c>
      <c r="X524" s="54"/>
      <c r="Y524" s="53" t="s">
        <v>92</v>
      </c>
      <c r="Z524" s="53" t="s">
        <v>26</v>
      </c>
      <c r="AA524" s="113"/>
    </row>
    <row r="525" spans="6:27" s="52" customFormat="1" ht="11.4" outlineLevel="2">
      <c r="F525" s="20">
        <v>525</v>
      </c>
      <c r="G525" s="21" t="s">
        <v>7</v>
      </c>
      <c r="H525" s="53" t="s">
        <v>308</v>
      </c>
      <c r="I525" s="53"/>
      <c r="J525" s="54" t="s">
        <v>805</v>
      </c>
      <c r="K525" s="21" t="s">
        <v>77</v>
      </c>
      <c r="L525" s="55">
        <v>6</v>
      </c>
      <c r="M525" s="57">
        <v>0</v>
      </c>
      <c r="N525" s="55">
        <f t="shared" ref="N525:N556" si="144">L525*(1+M525/100)</f>
        <v>6</v>
      </c>
      <c r="O525" s="24"/>
      <c r="P525" s="25">
        <f t="shared" ref="P525:P556" si="145">N525*O525</f>
        <v>0</v>
      </c>
      <c r="Q525" s="56"/>
      <c r="R525" s="57">
        <f t="shared" ref="R525:R556" si="146">N525*Q525</f>
        <v>0</v>
      </c>
      <c r="S525" s="56"/>
      <c r="T525" s="57">
        <f t="shared" ref="T525:T556" si="147">N525*S525</f>
        <v>0</v>
      </c>
      <c r="U525" s="25">
        <v>21</v>
      </c>
      <c r="V525" s="25">
        <f t="shared" ref="V525:V556" si="148">P525*(U525/100)</f>
        <v>0</v>
      </c>
      <c r="W525" s="25">
        <f t="shared" ref="W525:W556" si="149">P525+V525</f>
        <v>0</v>
      </c>
      <c r="X525" s="54"/>
      <c r="Y525" s="53" t="s">
        <v>92</v>
      </c>
      <c r="Z525" s="53" t="s">
        <v>26</v>
      </c>
      <c r="AA525" s="113"/>
    </row>
    <row r="526" spans="6:27" s="52" customFormat="1" ht="11.4" outlineLevel="2">
      <c r="F526" s="20">
        <v>526</v>
      </c>
      <c r="G526" s="21" t="s">
        <v>7</v>
      </c>
      <c r="H526" s="53" t="s">
        <v>309</v>
      </c>
      <c r="I526" s="53"/>
      <c r="J526" s="54" t="s">
        <v>775</v>
      </c>
      <c r="K526" s="21" t="s">
        <v>77</v>
      </c>
      <c r="L526" s="55">
        <v>4</v>
      </c>
      <c r="M526" s="57">
        <v>0</v>
      </c>
      <c r="N526" s="55">
        <f t="shared" si="144"/>
        <v>4</v>
      </c>
      <c r="O526" s="24"/>
      <c r="P526" s="25">
        <f t="shared" si="145"/>
        <v>0</v>
      </c>
      <c r="Q526" s="56"/>
      <c r="R526" s="57">
        <f t="shared" si="146"/>
        <v>0</v>
      </c>
      <c r="S526" s="56"/>
      <c r="T526" s="57">
        <f t="shared" si="147"/>
        <v>0</v>
      </c>
      <c r="U526" s="25">
        <v>21</v>
      </c>
      <c r="V526" s="25">
        <f t="shared" si="148"/>
        <v>0</v>
      </c>
      <c r="W526" s="25">
        <f t="shared" si="149"/>
        <v>0</v>
      </c>
      <c r="X526" s="54"/>
      <c r="Y526" s="53" t="s">
        <v>92</v>
      </c>
      <c r="Z526" s="53" t="s">
        <v>26</v>
      </c>
      <c r="AA526" s="113"/>
    </row>
    <row r="527" spans="6:27" s="52" customFormat="1" ht="22.8" outlineLevel="2">
      <c r="F527" s="20">
        <v>527</v>
      </c>
      <c r="G527" s="21" t="s">
        <v>7</v>
      </c>
      <c r="H527" s="53" t="s">
        <v>313</v>
      </c>
      <c r="I527" s="53"/>
      <c r="J527" s="54" t="s">
        <v>1013</v>
      </c>
      <c r="K527" s="21" t="s">
        <v>4</v>
      </c>
      <c r="L527" s="55">
        <v>35</v>
      </c>
      <c r="M527" s="57">
        <v>0</v>
      </c>
      <c r="N527" s="55">
        <f t="shared" si="144"/>
        <v>35</v>
      </c>
      <c r="O527" s="24"/>
      <c r="P527" s="25">
        <f t="shared" si="145"/>
        <v>0</v>
      </c>
      <c r="Q527" s="56"/>
      <c r="R527" s="57">
        <f t="shared" si="146"/>
        <v>0</v>
      </c>
      <c r="S527" s="56"/>
      <c r="T527" s="57">
        <f t="shared" si="147"/>
        <v>0</v>
      </c>
      <c r="U527" s="25">
        <v>21</v>
      </c>
      <c r="V527" s="25">
        <f t="shared" si="148"/>
        <v>0</v>
      </c>
      <c r="W527" s="25">
        <f t="shared" si="149"/>
        <v>0</v>
      </c>
      <c r="X527" s="54"/>
      <c r="Y527" s="53" t="s">
        <v>92</v>
      </c>
      <c r="Z527" s="53" t="s">
        <v>26</v>
      </c>
      <c r="AA527" s="113"/>
    </row>
    <row r="528" spans="6:27" s="52" customFormat="1" ht="22.8" outlineLevel="2">
      <c r="F528" s="20">
        <v>528</v>
      </c>
      <c r="G528" s="21" t="s">
        <v>7</v>
      </c>
      <c r="H528" s="53" t="s">
        <v>314</v>
      </c>
      <c r="I528" s="53"/>
      <c r="J528" s="54" t="s">
        <v>1014</v>
      </c>
      <c r="K528" s="21" t="s">
        <v>4</v>
      </c>
      <c r="L528" s="55">
        <v>75</v>
      </c>
      <c r="M528" s="57">
        <v>0</v>
      </c>
      <c r="N528" s="55">
        <f t="shared" si="144"/>
        <v>75</v>
      </c>
      <c r="O528" s="24"/>
      <c r="P528" s="25">
        <f t="shared" si="145"/>
        <v>0</v>
      </c>
      <c r="Q528" s="56"/>
      <c r="R528" s="57">
        <f t="shared" si="146"/>
        <v>0</v>
      </c>
      <c r="S528" s="56"/>
      <c r="T528" s="57">
        <f t="shared" si="147"/>
        <v>0</v>
      </c>
      <c r="U528" s="25">
        <v>21</v>
      </c>
      <c r="V528" s="25">
        <f t="shared" si="148"/>
        <v>0</v>
      </c>
      <c r="W528" s="25">
        <f t="shared" si="149"/>
        <v>0</v>
      </c>
      <c r="X528" s="54"/>
      <c r="Y528" s="53" t="s">
        <v>92</v>
      </c>
      <c r="Z528" s="53" t="s">
        <v>26</v>
      </c>
      <c r="AA528" s="113"/>
    </row>
    <row r="529" spans="6:27" s="52" customFormat="1" ht="22.8" outlineLevel="2">
      <c r="F529" s="20">
        <v>529</v>
      </c>
      <c r="G529" s="21" t="s">
        <v>7</v>
      </c>
      <c r="H529" s="53" t="s">
        <v>315</v>
      </c>
      <c r="I529" s="53"/>
      <c r="J529" s="54" t="s">
        <v>1020</v>
      </c>
      <c r="K529" s="21" t="s">
        <v>4</v>
      </c>
      <c r="L529" s="55">
        <v>34</v>
      </c>
      <c r="M529" s="57">
        <v>0</v>
      </c>
      <c r="N529" s="55">
        <f t="shared" si="144"/>
        <v>34</v>
      </c>
      <c r="O529" s="24"/>
      <c r="P529" s="25">
        <f t="shared" si="145"/>
        <v>0</v>
      </c>
      <c r="Q529" s="56"/>
      <c r="R529" s="57">
        <f t="shared" si="146"/>
        <v>0</v>
      </c>
      <c r="S529" s="56"/>
      <c r="T529" s="57">
        <f t="shared" si="147"/>
        <v>0</v>
      </c>
      <c r="U529" s="25">
        <v>21</v>
      </c>
      <c r="V529" s="25">
        <f t="shared" si="148"/>
        <v>0</v>
      </c>
      <c r="W529" s="25">
        <f t="shared" si="149"/>
        <v>0</v>
      </c>
      <c r="X529" s="54"/>
      <c r="Y529" s="53" t="s">
        <v>92</v>
      </c>
      <c r="Z529" s="53" t="s">
        <v>26</v>
      </c>
      <c r="AA529" s="113"/>
    </row>
    <row r="530" spans="6:27" s="52" customFormat="1" ht="22.8" outlineLevel="2">
      <c r="F530" s="20">
        <v>530</v>
      </c>
      <c r="G530" s="21" t="s">
        <v>7</v>
      </c>
      <c r="H530" s="53" t="s">
        <v>316</v>
      </c>
      <c r="I530" s="53"/>
      <c r="J530" s="54" t="s">
        <v>1021</v>
      </c>
      <c r="K530" s="21" t="s">
        <v>4</v>
      </c>
      <c r="L530" s="55">
        <v>12</v>
      </c>
      <c r="M530" s="57">
        <v>0</v>
      </c>
      <c r="N530" s="55">
        <f t="shared" si="144"/>
        <v>12</v>
      </c>
      <c r="O530" s="24"/>
      <c r="P530" s="25">
        <f t="shared" si="145"/>
        <v>0</v>
      </c>
      <c r="Q530" s="56"/>
      <c r="R530" s="57">
        <f t="shared" si="146"/>
        <v>0</v>
      </c>
      <c r="S530" s="56"/>
      <c r="T530" s="57">
        <f t="shared" si="147"/>
        <v>0</v>
      </c>
      <c r="U530" s="25">
        <v>21</v>
      </c>
      <c r="V530" s="25">
        <f t="shared" si="148"/>
        <v>0</v>
      </c>
      <c r="W530" s="25">
        <f t="shared" si="149"/>
        <v>0</v>
      </c>
      <c r="X530" s="54"/>
      <c r="Y530" s="53" t="s">
        <v>92</v>
      </c>
      <c r="Z530" s="53" t="s">
        <v>26</v>
      </c>
      <c r="AA530" s="113"/>
    </row>
    <row r="531" spans="6:27" s="52" customFormat="1" ht="11.4" outlineLevel="2">
      <c r="F531" s="20">
        <v>531</v>
      </c>
      <c r="G531" s="21" t="s">
        <v>7</v>
      </c>
      <c r="H531" s="53" t="s">
        <v>317</v>
      </c>
      <c r="I531" s="53"/>
      <c r="J531" s="54" t="s">
        <v>846</v>
      </c>
      <c r="K531" s="21" t="s">
        <v>4</v>
      </c>
      <c r="L531" s="55">
        <v>32</v>
      </c>
      <c r="M531" s="57">
        <v>0</v>
      </c>
      <c r="N531" s="55">
        <f t="shared" si="144"/>
        <v>32</v>
      </c>
      <c r="O531" s="24"/>
      <c r="P531" s="25">
        <f t="shared" si="145"/>
        <v>0</v>
      </c>
      <c r="Q531" s="56"/>
      <c r="R531" s="57">
        <f t="shared" si="146"/>
        <v>0</v>
      </c>
      <c r="S531" s="56"/>
      <c r="T531" s="57">
        <f t="shared" si="147"/>
        <v>0</v>
      </c>
      <c r="U531" s="25">
        <v>21</v>
      </c>
      <c r="V531" s="25">
        <f t="shared" si="148"/>
        <v>0</v>
      </c>
      <c r="W531" s="25">
        <f t="shared" si="149"/>
        <v>0</v>
      </c>
      <c r="X531" s="54"/>
      <c r="Y531" s="53" t="s">
        <v>92</v>
      </c>
      <c r="Z531" s="53" t="s">
        <v>26</v>
      </c>
      <c r="AA531" s="113"/>
    </row>
    <row r="532" spans="6:27" s="52" customFormat="1" ht="22.8" outlineLevel="2">
      <c r="F532" s="20">
        <v>532</v>
      </c>
      <c r="G532" s="21" t="s">
        <v>7</v>
      </c>
      <c r="H532" s="53" t="s">
        <v>318</v>
      </c>
      <c r="I532" s="53"/>
      <c r="J532" s="54" t="s">
        <v>1121</v>
      </c>
      <c r="K532" s="21" t="s">
        <v>4</v>
      </c>
      <c r="L532" s="55">
        <v>25</v>
      </c>
      <c r="M532" s="57">
        <v>0</v>
      </c>
      <c r="N532" s="55">
        <f t="shared" si="144"/>
        <v>25</v>
      </c>
      <c r="O532" s="24"/>
      <c r="P532" s="25">
        <f t="shared" si="145"/>
        <v>0</v>
      </c>
      <c r="Q532" s="56"/>
      <c r="R532" s="57">
        <f t="shared" si="146"/>
        <v>0</v>
      </c>
      <c r="S532" s="56"/>
      <c r="T532" s="57">
        <f t="shared" si="147"/>
        <v>0</v>
      </c>
      <c r="U532" s="25">
        <v>21</v>
      </c>
      <c r="V532" s="25">
        <f t="shared" si="148"/>
        <v>0</v>
      </c>
      <c r="W532" s="25">
        <f t="shared" si="149"/>
        <v>0</v>
      </c>
      <c r="X532" s="54"/>
      <c r="Y532" s="53" t="s">
        <v>92</v>
      </c>
      <c r="Z532" s="53" t="s">
        <v>26</v>
      </c>
      <c r="AA532" s="113"/>
    </row>
    <row r="533" spans="6:27" s="52" customFormat="1" ht="11.4" outlineLevel="2">
      <c r="F533" s="20">
        <v>533</v>
      </c>
      <c r="G533" s="21" t="s">
        <v>1</v>
      </c>
      <c r="H533" s="53" t="s">
        <v>310</v>
      </c>
      <c r="I533" s="53"/>
      <c r="J533" s="54" t="s">
        <v>757</v>
      </c>
      <c r="K533" s="21" t="s">
        <v>77</v>
      </c>
      <c r="L533" s="55">
        <v>120</v>
      </c>
      <c r="M533" s="57">
        <v>0</v>
      </c>
      <c r="N533" s="55">
        <f t="shared" si="144"/>
        <v>120</v>
      </c>
      <c r="O533" s="24"/>
      <c r="P533" s="25">
        <f t="shared" si="145"/>
        <v>0</v>
      </c>
      <c r="Q533" s="56"/>
      <c r="R533" s="57">
        <f t="shared" si="146"/>
        <v>0</v>
      </c>
      <c r="S533" s="56"/>
      <c r="T533" s="57">
        <f t="shared" si="147"/>
        <v>0</v>
      </c>
      <c r="U533" s="25">
        <v>21</v>
      </c>
      <c r="V533" s="25">
        <f t="shared" si="148"/>
        <v>0</v>
      </c>
      <c r="W533" s="25">
        <f t="shared" si="149"/>
        <v>0</v>
      </c>
      <c r="X533" s="54"/>
      <c r="Y533" s="53" t="s">
        <v>92</v>
      </c>
      <c r="Z533" s="53" t="s">
        <v>26</v>
      </c>
      <c r="AA533" s="113"/>
    </row>
    <row r="534" spans="6:27" s="52" customFormat="1" ht="11.4" outlineLevel="2">
      <c r="F534" s="20">
        <v>534</v>
      </c>
      <c r="G534" s="21" t="s">
        <v>1</v>
      </c>
      <c r="H534" s="53" t="s">
        <v>311</v>
      </c>
      <c r="I534" s="53"/>
      <c r="J534" s="54" t="s">
        <v>755</v>
      </c>
      <c r="K534" s="21" t="s">
        <v>77</v>
      </c>
      <c r="L534" s="55">
        <v>90</v>
      </c>
      <c r="M534" s="57">
        <v>0</v>
      </c>
      <c r="N534" s="55">
        <f t="shared" si="144"/>
        <v>90</v>
      </c>
      <c r="O534" s="24"/>
      <c r="P534" s="25">
        <f t="shared" si="145"/>
        <v>0</v>
      </c>
      <c r="Q534" s="56"/>
      <c r="R534" s="57">
        <f t="shared" si="146"/>
        <v>0</v>
      </c>
      <c r="S534" s="56"/>
      <c r="T534" s="57">
        <f t="shared" si="147"/>
        <v>0</v>
      </c>
      <c r="U534" s="25">
        <v>21</v>
      </c>
      <c r="V534" s="25">
        <f t="shared" si="148"/>
        <v>0</v>
      </c>
      <c r="W534" s="25">
        <f t="shared" si="149"/>
        <v>0</v>
      </c>
      <c r="X534" s="54"/>
      <c r="Y534" s="53" t="s">
        <v>92</v>
      </c>
      <c r="Z534" s="53" t="s">
        <v>26</v>
      </c>
      <c r="AA534" s="113"/>
    </row>
    <row r="535" spans="6:27" s="52" customFormat="1" ht="11.4" outlineLevel="2">
      <c r="F535" s="20">
        <v>535</v>
      </c>
      <c r="G535" s="21" t="s">
        <v>1</v>
      </c>
      <c r="H535" s="53" t="s">
        <v>312</v>
      </c>
      <c r="I535" s="53"/>
      <c r="J535" s="54" t="s">
        <v>756</v>
      </c>
      <c r="K535" s="21" t="s">
        <v>77</v>
      </c>
      <c r="L535" s="55">
        <v>85</v>
      </c>
      <c r="M535" s="57">
        <v>0</v>
      </c>
      <c r="N535" s="55">
        <f t="shared" si="144"/>
        <v>85</v>
      </c>
      <c r="O535" s="24"/>
      <c r="P535" s="25">
        <f t="shared" si="145"/>
        <v>0</v>
      </c>
      <c r="Q535" s="56"/>
      <c r="R535" s="57">
        <f t="shared" si="146"/>
        <v>0</v>
      </c>
      <c r="S535" s="56"/>
      <c r="T535" s="57">
        <f t="shared" si="147"/>
        <v>0</v>
      </c>
      <c r="U535" s="25">
        <v>21</v>
      </c>
      <c r="V535" s="25">
        <f t="shared" si="148"/>
        <v>0</v>
      </c>
      <c r="W535" s="25">
        <f t="shared" si="149"/>
        <v>0</v>
      </c>
      <c r="X535" s="54"/>
      <c r="Y535" s="53" t="s">
        <v>92</v>
      </c>
      <c r="Z535" s="53" t="s">
        <v>26</v>
      </c>
      <c r="AA535" s="113"/>
    </row>
    <row r="536" spans="6:27" s="52" customFormat="1" ht="22.8" outlineLevel="2">
      <c r="F536" s="20">
        <v>536</v>
      </c>
      <c r="G536" s="21" t="s">
        <v>7</v>
      </c>
      <c r="H536" s="53" t="s">
        <v>318</v>
      </c>
      <c r="I536" s="53"/>
      <c r="J536" s="54" t="s">
        <v>1121</v>
      </c>
      <c r="K536" s="21" t="s">
        <v>4</v>
      </c>
      <c r="L536" s="55">
        <v>245</v>
      </c>
      <c r="M536" s="57">
        <v>0</v>
      </c>
      <c r="N536" s="55">
        <f t="shared" si="144"/>
        <v>245</v>
      </c>
      <c r="O536" s="24"/>
      <c r="P536" s="25">
        <f t="shared" si="145"/>
        <v>0</v>
      </c>
      <c r="Q536" s="56"/>
      <c r="R536" s="57">
        <f t="shared" si="146"/>
        <v>0</v>
      </c>
      <c r="S536" s="56"/>
      <c r="T536" s="57">
        <f t="shared" si="147"/>
        <v>0</v>
      </c>
      <c r="U536" s="25">
        <v>21</v>
      </c>
      <c r="V536" s="25">
        <f t="shared" si="148"/>
        <v>0</v>
      </c>
      <c r="W536" s="25">
        <f t="shared" si="149"/>
        <v>0</v>
      </c>
      <c r="X536" s="54"/>
      <c r="Y536" s="53" t="s">
        <v>92</v>
      </c>
      <c r="Z536" s="53" t="s">
        <v>26</v>
      </c>
      <c r="AA536" s="113"/>
    </row>
    <row r="537" spans="6:27" s="52" customFormat="1" ht="22.8" outlineLevel="2">
      <c r="F537" s="20">
        <v>537</v>
      </c>
      <c r="G537" s="21" t="s">
        <v>7</v>
      </c>
      <c r="H537" s="53" t="s">
        <v>319</v>
      </c>
      <c r="I537" s="53"/>
      <c r="J537" s="54" t="s">
        <v>1122</v>
      </c>
      <c r="K537" s="21" t="s">
        <v>4</v>
      </c>
      <c r="L537" s="55">
        <v>1225</v>
      </c>
      <c r="M537" s="57">
        <v>0</v>
      </c>
      <c r="N537" s="55">
        <f t="shared" si="144"/>
        <v>1225</v>
      </c>
      <c r="O537" s="24"/>
      <c r="P537" s="25">
        <f t="shared" si="145"/>
        <v>0</v>
      </c>
      <c r="Q537" s="56"/>
      <c r="R537" s="57">
        <f t="shared" si="146"/>
        <v>0</v>
      </c>
      <c r="S537" s="56"/>
      <c r="T537" s="57">
        <f t="shared" si="147"/>
        <v>0</v>
      </c>
      <c r="U537" s="25">
        <v>21</v>
      </c>
      <c r="V537" s="25">
        <f t="shared" si="148"/>
        <v>0</v>
      </c>
      <c r="W537" s="25">
        <f t="shared" si="149"/>
        <v>0</v>
      </c>
      <c r="X537" s="54"/>
      <c r="Y537" s="53" t="s">
        <v>92</v>
      </c>
      <c r="Z537" s="53" t="s">
        <v>26</v>
      </c>
      <c r="AA537" s="113"/>
    </row>
    <row r="538" spans="6:27" s="52" customFormat="1" ht="22.8" outlineLevel="2">
      <c r="F538" s="20">
        <v>538</v>
      </c>
      <c r="G538" s="21" t="s">
        <v>7</v>
      </c>
      <c r="H538" s="53" t="s">
        <v>320</v>
      </c>
      <c r="I538" s="53"/>
      <c r="J538" s="54" t="s">
        <v>1123</v>
      </c>
      <c r="K538" s="21" t="s">
        <v>4</v>
      </c>
      <c r="L538" s="55">
        <v>1090</v>
      </c>
      <c r="M538" s="57">
        <v>0</v>
      </c>
      <c r="N538" s="55">
        <f t="shared" si="144"/>
        <v>1090</v>
      </c>
      <c r="O538" s="24"/>
      <c r="P538" s="25">
        <f t="shared" si="145"/>
        <v>0</v>
      </c>
      <c r="Q538" s="56"/>
      <c r="R538" s="57">
        <f t="shared" si="146"/>
        <v>0</v>
      </c>
      <c r="S538" s="56"/>
      <c r="T538" s="57">
        <f t="shared" si="147"/>
        <v>0</v>
      </c>
      <c r="U538" s="25">
        <v>21</v>
      </c>
      <c r="V538" s="25">
        <f t="shared" si="148"/>
        <v>0</v>
      </c>
      <c r="W538" s="25">
        <f t="shared" si="149"/>
        <v>0</v>
      </c>
      <c r="X538" s="54"/>
      <c r="Y538" s="53" t="s">
        <v>92</v>
      </c>
      <c r="Z538" s="53" t="s">
        <v>26</v>
      </c>
      <c r="AA538" s="113"/>
    </row>
    <row r="539" spans="6:27" s="52" customFormat="1" ht="22.8" outlineLevel="2">
      <c r="F539" s="20">
        <v>539</v>
      </c>
      <c r="G539" s="21" t="s">
        <v>7</v>
      </c>
      <c r="H539" s="53" t="s">
        <v>321</v>
      </c>
      <c r="I539" s="53"/>
      <c r="J539" s="54" t="s">
        <v>1116</v>
      </c>
      <c r="K539" s="21" t="s">
        <v>4</v>
      </c>
      <c r="L539" s="55">
        <v>10</v>
      </c>
      <c r="M539" s="57">
        <v>0</v>
      </c>
      <c r="N539" s="55">
        <f t="shared" si="144"/>
        <v>10</v>
      </c>
      <c r="O539" s="24"/>
      <c r="P539" s="25">
        <f t="shared" si="145"/>
        <v>0</v>
      </c>
      <c r="Q539" s="56"/>
      <c r="R539" s="57">
        <f t="shared" si="146"/>
        <v>0</v>
      </c>
      <c r="S539" s="56"/>
      <c r="T539" s="57">
        <f t="shared" si="147"/>
        <v>0</v>
      </c>
      <c r="U539" s="25">
        <v>21</v>
      </c>
      <c r="V539" s="25">
        <f t="shared" si="148"/>
        <v>0</v>
      </c>
      <c r="W539" s="25">
        <f t="shared" si="149"/>
        <v>0</v>
      </c>
      <c r="X539" s="54"/>
      <c r="Y539" s="53" t="s">
        <v>92</v>
      </c>
      <c r="Z539" s="53" t="s">
        <v>26</v>
      </c>
      <c r="AA539" s="113"/>
    </row>
    <row r="540" spans="6:27" s="52" customFormat="1" ht="22.8" outlineLevel="2">
      <c r="F540" s="20">
        <v>540</v>
      </c>
      <c r="G540" s="21" t="s">
        <v>7</v>
      </c>
      <c r="H540" s="53" t="s">
        <v>322</v>
      </c>
      <c r="I540" s="53"/>
      <c r="J540" s="54" t="s">
        <v>1114</v>
      </c>
      <c r="K540" s="21" t="s">
        <v>4</v>
      </c>
      <c r="L540" s="55">
        <v>6</v>
      </c>
      <c r="M540" s="57">
        <v>0</v>
      </c>
      <c r="N540" s="55">
        <f t="shared" si="144"/>
        <v>6</v>
      </c>
      <c r="O540" s="24"/>
      <c r="P540" s="25">
        <f t="shared" si="145"/>
        <v>0</v>
      </c>
      <c r="Q540" s="56"/>
      <c r="R540" s="57">
        <f t="shared" si="146"/>
        <v>0</v>
      </c>
      <c r="S540" s="56"/>
      <c r="T540" s="57">
        <f t="shared" si="147"/>
        <v>0</v>
      </c>
      <c r="U540" s="25">
        <v>21</v>
      </c>
      <c r="V540" s="25">
        <f t="shared" si="148"/>
        <v>0</v>
      </c>
      <c r="W540" s="25">
        <f t="shared" si="149"/>
        <v>0</v>
      </c>
      <c r="X540" s="54"/>
      <c r="Y540" s="53" t="s">
        <v>92</v>
      </c>
      <c r="Z540" s="53" t="s">
        <v>26</v>
      </c>
      <c r="AA540" s="113"/>
    </row>
    <row r="541" spans="6:27" s="52" customFormat="1" ht="22.8" outlineLevel="2">
      <c r="F541" s="20">
        <v>541</v>
      </c>
      <c r="G541" s="21" t="s">
        <v>7</v>
      </c>
      <c r="H541" s="53" t="s">
        <v>323</v>
      </c>
      <c r="I541" s="53"/>
      <c r="J541" s="54" t="s">
        <v>1115</v>
      </c>
      <c r="K541" s="21" t="s">
        <v>4</v>
      </c>
      <c r="L541" s="55">
        <v>4</v>
      </c>
      <c r="M541" s="57">
        <v>0</v>
      </c>
      <c r="N541" s="55">
        <f t="shared" si="144"/>
        <v>4</v>
      </c>
      <c r="O541" s="24"/>
      <c r="P541" s="25">
        <f t="shared" si="145"/>
        <v>0</v>
      </c>
      <c r="Q541" s="56"/>
      <c r="R541" s="57">
        <f t="shared" si="146"/>
        <v>0</v>
      </c>
      <c r="S541" s="56"/>
      <c r="T541" s="57">
        <f t="shared" si="147"/>
        <v>0</v>
      </c>
      <c r="U541" s="25">
        <v>21</v>
      </c>
      <c r="V541" s="25">
        <f t="shared" si="148"/>
        <v>0</v>
      </c>
      <c r="W541" s="25">
        <f t="shared" si="149"/>
        <v>0</v>
      </c>
      <c r="X541" s="54"/>
      <c r="Y541" s="53" t="s">
        <v>92</v>
      </c>
      <c r="Z541" s="53" t="s">
        <v>26</v>
      </c>
      <c r="AA541" s="113"/>
    </row>
    <row r="542" spans="6:27" s="52" customFormat="1" ht="22.8" outlineLevel="2">
      <c r="F542" s="20">
        <v>542</v>
      </c>
      <c r="G542" s="21" t="s">
        <v>7</v>
      </c>
      <c r="H542" s="53" t="s">
        <v>324</v>
      </c>
      <c r="I542" s="53"/>
      <c r="J542" s="54" t="s">
        <v>1124</v>
      </c>
      <c r="K542" s="21" t="s">
        <v>4</v>
      </c>
      <c r="L542" s="55">
        <v>155</v>
      </c>
      <c r="M542" s="57">
        <v>0</v>
      </c>
      <c r="N542" s="55">
        <f t="shared" si="144"/>
        <v>155</v>
      </c>
      <c r="O542" s="24"/>
      <c r="P542" s="25">
        <f t="shared" si="145"/>
        <v>0</v>
      </c>
      <c r="Q542" s="56"/>
      <c r="R542" s="57">
        <f t="shared" si="146"/>
        <v>0</v>
      </c>
      <c r="S542" s="56"/>
      <c r="T542" s="57">
        <f t="shared" si="147"/>
        <v>0</v>
      </c>
      <c r="U542" s="25">
        <v>21</v>
      </c>
      <c r="V542" s="25">
        <f t="shared" si="148"/>
        <v>0</v>
      </c>
      <c r="W542" s="25">
        <f t="shared" si="149"/>
        <v>0</v>
      </c>
      <c r="X542" s="54"/>
      <c r="Y542" s="53" t="s">
        <v>92</v>
      </c>
      <c r="Z542" s="53" t="s">
        <v>26</v>
      </c>
      <c r="AA542" s="113"/>
    </row>
    <row r="543" spans="6:27" s="52" customFormat="1" ht="22.8" outlineLevel="2">
      <c r="F543" s="20">
        <v>543</v>
      </c>
      <c r="G543" s="21" t="s">
        <v>7</v>
      </c>
      <c r="H543" s="53" t="s">
        <v>325</v>
      </c>
      <c r="I543" s="53"/>
      <c r="J543" s="54" t="s">
        <v>1125</v>
      </c>
      <c r="K543" s="21" t="s">
        <v>4</v>
      </c>
      <c r="L543" s="55">
        <v>68</v>
      </c>
      <c r="M543" s="57">
        <v>0</v>
      </c>
      <c r="N543" s="55">
        <f t="shared" si="144"/>
        <v>68</v>
      </c>
      <c r="O543" s="24"/>
      <c r="P543" s="25">
        <f t="shared" si="145"/>
        <v>0</v>
      </c>
      <c r="Q543" s="56"/>
      <c r="R543" s="57">
        <f t="shared" si="146"/>
        <v>0</v>
      </c>
      <c r="S543" s="56"/>
      <c r="T543" s="57">
        <f t="shared" si="147"/>
        <v>0</v>
      </c>
      <c r="U543" s="25">
        <v>21</v>
      </c>
      <c r="V543" s="25">
        <f t="shared" si="148"/>
        <v>0</v>
      </c>
      <c r="W543" s="25">
        <f t="shared" si="149"/>
        <v>0</v>
      </c>
      <c r="X543" s="54"/>
      <c r="Y543" s="53" t="s">
        <v>92</v>
      </c>
      <c r="Z543" s="53" t="s">
        <v>26</v>
      </c>
      <c r="AA543" s="113"/>
    </row>
    <row r="544" spans="6:27" s="52" customFormat="1" ht="11.4" outlineLevel="2">
      <c r="F544" s="20">
        <v>544</v>
      </c>
      <c r="G544" s="21" t="s">
        <v>1</v>
      </c>
      <c r="H544" s="53" t="s">
        <v>327</v>
      </c>
      <c r="I544" s="53"/>
      <c r="J544" s="54" t="s">
        <v>737</v>
      </c>
      <c r="K544" s="21" t="s">
        <v>4</v>
      </c>
      <c r="L544" s="55">
        <v>7</v>
      </c>
      <c r="M544" s="57">
        <v>0</v>
      </c>
      <c r="N544" s="55">
        <f t="shared" si="144"/>
        <v>7</v>
      </c>
      <c r="O544" s="24"/>
      <c r="P544" s="25">
        <f t="shared" si="145"/>
        <v>0</v>
      </c>
      <c r="Q544" s="56"/>
      <c r="R544" s="57">
        <f t="shared" si="146"/>
        <v>0</v>
      </c>
      <c r="S544" s="56"/>
      <c r="T544" s="57">
        <f t="shared" si="147"/>
        <v>0</v>
      </c>
      <c r="U544" s="25">
        <v>21</v>
      </c>
      <c r="V544" s="25">
        <f t="shared" si="148"/>
        <v>0</v>
      </c>
      <c r="W544" s="25">
        <f t="shared" si="149"/>
        <v>0</v>
      </c>
      <c r="X544" s="54"/>
      <c r="Y544" s="53" t="s">
        <v>92</v>
      </c>
      <c r="Z544" s="53" t="s">
        <v>26</v>
      </c>
      <c r="AA544" s="113"/>
    </row>
    <row r="545" spans="6:27" s="52" customFormat="1" ht="11.4" outlineLevel="2">
      <c r="F545" s="20">
        <v>545</v>
      </c>
      <c r="G545" s="21" t="s">
        <v>1</v>
      </c>
      <c r="H545" s="53" t="s">
        <v>328</v>
      </c>
      <c r="I545" s="53"/>
      <c r="J545" s="54" t="s">
        <v>765</v>
      </c>
      <c r="K545" s="21" t="s">
        <v>77</v>
      </c>
      <c r="L545" s="55">
        <v>138</v>
      </c>
      <c r="M545" s="57">
        <v>0</v>
      </c>
      <c r="N545" s="55">
        <f t="shared" si="144"/>
        <v>138</v>
      </c>
      <c r="O545" s="24"/>
      <c r="P545" s="25">
        <f t="shared" si="145"/>
        <v>0</v>
      </c>
      <c r="Q545" s="56"/>
      <c r="R545" s="57">
        <f t="shared" si="146"/>
        <v>0</v>
      </c>
      <c r="S545" s="56"/>
      <c r="T545" s="57">
        <f t="shared" si="147"/>
        <v>0</v>
      </c>
      <c r="U545" s="25">
        <v>21</v>
      </c>
      <c r="V545" s="25">
        <f t="shared" si="148"/>
        <v>0</v>
      </c>
      <c r="W545" s="25">
        <f t="shared" si="149"/>
        <v>0</v>
      </c>
      <c r="X545" s="54"/>
      <c r="Y545" s="53" t="s">
        <v>92</v>
      </c>
      <c r="Z545" s="53" t="s">
        <v>26</v>
      </c>
      <c r="AA545" s="113"/>
    </row>
    <row r="546" spans="6:27" s="52" customFormat="1" ht="11.4" outlineLevel="2">
      <c r="F546" s="20">
        <v>561</v>
      </c>
      <c r="G546" s="21" t="s">
        <v>1</v>
      </c>
      <c r="H546" s="53" t="s">
        <v>98</v>
      </c>
      <c r="I546" s="53"/>
      <c r="J546" s="54" t="s">
        <v>741</v>
      </c>
      <c r="K546" s="21" t="s">
        <v>77</v>
      </c>
      <c r="L546" s="55">
        <v>138</v>
      </c>
      <c r="M546" s="57">
        <v>0</v>
      </c>
      <c r="N546" s="55">
        <f t="shared" si="144"/>
        <v>138</v>
      </c>
      <c r="O546" s="24"/>
      <c r="P546" s="25">
        <f t="shared" si="145"/>
        <v>0</v>
      </c>
      <c r="Q546" s="56"/>
      <c r="R546" s="57">
        <f t="shared" si="146"/>
        <v>0</v>
      </c>
      <c r="S546" s="56"/>
      <c r="T546" s="57">
        <f t="shared" si="147"/>
        <v>0</v>
      </c>
      <c r="U546" s="25">
        <v>21</v>
      </c>
      <c r="V546" s="25">
        <f t="shared" si="148"/>
        <v>0</v>
      </c>
      <c r="W546" s="25">
        <f t="shared" si="149"/>
        <v>0</v>
      </c>
      <c r="X546" s="54"/>
      <c r="Y546" s="53" t="s">
        <v>92</v>
      </c>
      <c r="Z546" s="53" t="s">
        <v>26</v>
      </c>
      <c r="AA546" s="113"/>
    </row>
    <row r="547" spans="6:27" s="52" customFormat="1" ht="11.4" outlineLevel="2">
      <c r="F547" s="20">
        <v>562</v>
      </c>
      <c r="G547" s="21" t="s">
        <v>1</v>
      </c>
      <c r="H547" s="53" t="s">
        <v>99</v>
      </c>
      <c r="I547" s="53"/>
      <c r="J547" s="54" t="s">
        <v>839</v>
      </c>
      <c r="K547" s="21" t="s">
        <v>77</v>
      </c>
      <c r="L547" s="55">
        <v>226</v>
      </c>
      <c r="M547" s="57">
        <v>0</v>
      </c>
      <c r="N547" s="55">
        <f t="shared" si="144"/>
        <v>226</v>
      </c>
      <c r="O547" s="24"/>
      <c r="P547" s="25">
        <f t="shared" si="145"/>
        <v>0</v>
      </c>
      <c r="Q547" s="56"/>
      <c r="R547" s="57">
        <f t="shared" si="146"/>
        <v>0</v>
      </c>
      <c r="S547" s="56"/>
      <c r="T547" s="57">
        <f t="shared" si="147"/>
        <v>0</v>
      </c>
      <c r="U547" s="25">
        <v>21</v>
      </c>
      <c r="V547" s="25">
        <f t="shared" si="148"/>
        <v>0</v>
      </c>
      <c r="W547" s="25">
        <f t="shared" si="149"/>
        <v>0</v>
      </c>
      <c r="X547" s="54"/>
      <c r="Y547" s="53" t="s">
        <v>92</v>
      </c>
      <c r="Z547" s="53" t="s">
        <v>26</v>
      </c>
      <c r="AA547" s="113"/>
    </row>
    <row r="548" spans="6:27" s="52" customFormat="1" ht="11.4" outlineLevel="2">
      <c r="F548" s="20">
        <v>563</v>
      </c>
      <c r="G548" s="21" t="s">
        <v>2</v>
      </c>
      <c r="H548" s="53" t="s">
        <v>100</v>
      </c>
      <c r="I548" s="53"/>
      <c r="J548" s="54" t="s">
        <v>686</v>
      </c>
      <c r="K548" s="21" t="s">
        <v>77</v>
      </c>
      <c r="L548" s="55">
        <v>6</v>
      </c>
      <c r="M548" s="57">
        <v>0</v>
      </c>
      <c r="N548" s="55">
        <f t="shared" si="144"/>
        <v>6</v>
      </c>
      <c r="O548" s="24"/>
      <c r="P548" s="25">
        <f t="shared" si="145"/>
        <v>0</v>
      </c>
      <c r="Q548" s="56"/>
      <c r="R548" s="57">
        <f t="shared" si="146"/>
        <v>0</v>
      </c>
      <c r="S548" s="56"/>
      <c r="T548" s="57">
        <f t="shared" si="147"/>
        <v>0</v>
      </c>
      <c r="U548" s="25">
        <v>21</v>
      </c>
      <c r="V548" s="25">
        <f t="shared" si="148"/>
        <v>0</v>
      </c>
      <c r="W548" s="25">
        <f t="shared" si="149"/>
        <v>0</v>
      </c>
      <c r="X548" s="54"/>
      <c r="Y548" s="53" t="s">
        <v>92</v>
      </c>
      <c r="Z548" s="53" t="s">
        <v>26</v>
      </c>
      <c r="AA548" s="113"/>
    </row>
    <row r="549" spans="6:27" s="52" customFormat="1" ht="11.4" outlineLevel="2">
      <c r="F549" s="20">
        <v>564</v>
      </c>
      <c r="G549" s="21" t="s">
        <v>2</v>
      </c>
      <c r="H549" s="53" t="s">
        <v>101</v>
      </c>
      <c r="I549" s="53"/>
      <c r="J549" s="54" t="s">
        <v>681</v>
      </c>
      <c r="K549" s="21" t="s">
        <v>77</v>
      </c>
      <c r="L549" s="55">
        <v>6</v>
      </c>
      <c r="M549" s="57">
        <v>0</v>
      </c>
      <c r="N549" s="55">
        <f t="shared" si="144"/>
        <v>6</v>
      </c>
      <c r="O549" s="24"/>
      <c r="P549" s="25">
        <f t="shared" si="145"/>
        <v>0</v>
      </c>
      <c r="Q549" s="56"/>
      <c r="R549" s="57">
        <f t="shared" si="146"/>
        <v>0</v>
      </c>
      <c r="S549" s="56"/>
      <c r="T549" s="57">
        <f t="shared" si="147"/>
        <v>0</v>
      </c>
      <c r="U549" s="25">
        <v>21</v>
      </c>
      <c r="V549" s="25">
        <f t="shared" si="148"/>
        <v>0</v>
      </c>
      <c r="W549" s="25">
        <f t="shared" si="149"/>
        <v>0</v>
      </c>
      <c r="X549" s="54"/>
      <c r="Y549" s="53" t="s">
        <v>92</v>
      </c>
      <c r="Z549" s="53" t="s">
        <v>26</v>
      </c>
      <c r="AA549" s="113"/>
    </row>
    <row r="550" spans="6:27" s="52" customFormat="1" ht="11.4" outlineLevel="2">
      <c r="F550" s="20">
        <v>565</v>
      </c>
      <c r="G550" s="21" t="s">
        <v>2</v>
      </c>
      <c r="H550" s="53" t="s">
        <v>102</v>
      </c>
      <c r="I550" s="53"/>
      <c r="J550" s="54" t="s">
        <v>640</v>
      </c>
      <c r="K550" s="21" t="s">
        <v>77</v>
      </c>
      <c r="L550" s="55">
        <v>6</v>
      </c>
      <c r="M550" s="57">
        <v>0</v>
      </c>
      <c r="N550" s="55">
        <f t="shared" si="144"/>
        <v>6</v>
      </c>
      <c r="O550" s="24"/>
      <c r="P550" s="25">
        <f t="shared" si="145"/>
        <v>0</v>
      </c>
      <c r="Q550" s="56"/>
      <c r="R550" s="57">
        <f t="shared" si="146"/>
        <v>0</v>
      </c>
      <c r="S550" s="56"/>
      <c r="T550" s="57">
        <f t="shared" si="147"/>
        <v>0</v>
      </c>
      <c r="U550" s="25">
        <v>21</v>
      </c>
      <c r="V550" s="25">
        <f t="shared" si="148"/>
        <v>0</v>
      </c>
      <c r="W550" s="25">
        <f t="shared" si="149"/>
        <v>0</v>
      </c>
      <c r="X550" s="54"/>
      <c r="Y550" s="53" t="s">
        <v>92</v>
      </c>
      <c r="Z550" s="53" t="s">
        <v>26</v>
      </c>
      <c r="AA550" s="113"/>
    </row>
    <row r="551" spans="6:27" s="52" customFormat="1" ht="11.4" outlineLevel="2">
      <c r="F551" s="20">
        <v>566</v>
      </c>
      <c r="G551" s="21" t="s">
        <v>2</v>
      </c>
      <c r="H551" s="53" t="s">
        <v>103</v>
      </c>
      <c r="I551" s="53"/>
      <c r="J551" s="54" t="s">
        <v>854</v>
      </c>
      <c r="K551" s="21" t="s">
        <v>77</v>
      </c>
      <c r="L551" s="55">
        <v>3</v>
      </c>
      <c r="M551" s="57">
        <v>0</v>
      </c>
      <c r="N551" s="55">
        <f t="shared" si="144"/>
        <v>3</v>
      </c>
      <c r="O551" s="24"/>
      <c r="P551" s="25">
        <f t="shared" si="145"/>
        <v>0</v>
      </c>
      <c r="Q551" s="56"/>
      <c r="R551" s="57">
        <f t="shared" si="146"/>
        <v>0</v>
      </c>
      <c r="S551" s="56"/>
      <c r="T551" s="57">
        <f t="shared" si="147"/>
        <v>0</v>
      </c>
      <c r="U551" s="25">
        <v>21</v>
      </c>
      <c r="V551" s="25">
        <f t="shared" si="148"/>
        <v>0</v>
      </c>
      <c r="W551" s="25">
        <f t="shared" si="149"/>
        <v>0</v>
      </c>
      <c r="X551" s="54"/>
      <c r="Y551" s="53" t="s">
        <v>92</v>
      </c>
      <c r="Z551" s="53" t="s">
        <v>26</v>
      </c>
      <c r="AA551" s="113"/>
    </row>
    <row r="552" spans="6:27" s="52" customFormat="1" ht="11.4" outlineLevel="2">
      <c r="F552" s="20">
        <v>567</v>
      </c>
      <c r="G552" s="21" t="s">
        <v>2</v>
      </c>
      <c r="H552" s="53" t="s">
        <v>104</v>
      </c>
      <c r="I552" s="53"/>
      <c r="J552" s="54" t="s">
        <v>878</v>
      </c>
      <c r="K552" s="21" t="s">
        <v>77</v>
      </c>
      <c r="L552" s="55">
        <v>36</v>
      </c>
      <c r="M552" s="57">
        <v>0</v>
      </c>
      <c r="N552" s="55">
        <f t="shared" si="144"/>
        <v>36</v>
      </c>
      <c r="O552" s="24"/>
      <c r="P552" s="25">
        <f t="shared" si="145"/>
        <v>0</v>
      </c>
      <c r="Q552" s="56"/>
      <c r="R552" s="57">
        <f t="shared" si="146"/>
        <v>0</v>
      </c>
      <c r="S552" s="56"/>
      <c r="T552" s="57">
        <f t="shared" si="147"/>
        <v>0</v>
      </c>
      <c r="U552" s="25">
        <v>21</v>
      </c>
      <c r="V552" s="25">
        <f t="shared" si="148"/>
        <v>0</v>
      </c>
      <c r="W552" s="25">
        <f t="shared" si="149"/>
        <v>0</v>
      </c>
      <c r="X552" s="54"/>
      <c r="Y552" s="53" t="s">
        <v>92</v>
      </c>
      <c r="Z552" s="53" t="s">
        <v>26</v>
      </c>
      <c r="AA552" s="113"/>
    </row>
    <row r="553" spans="6:27" s="52" customFormat="1" ht="11.4" outlineLevel="2">
      <c r="F553" s="20">
        <v>568</v>
      </c>
      <c r="G553" s="21" t="s">
        <v>2</v>
      </c>
      <c r="H553" s="53" t="s">
        <v>105</v>
      </c>
      <c r="I553" s="53"/>
      <c r="J553" s="54" t="s">
        <v>879</v>
      </c>
      <c r="K553" s="21" t="s">
        <v>77</v>
      </c>
      <c r="L553" s="55">
        <v>28</v>
      </c>
      <c r="M553" s="57">
        <v>0</v>
      </c>
      <c r="N553" s="55">
        <f t="shared" si="144"/>
        <v>28</v>
      </c>
      <c r="O553" s="24"/>
      <c r="P553" s="25">
        <f t="shared" si="145"/>
        <v>0</v>
      </c>
      <c r="Q553" s="56"/>
      <c r="R553" s="57">
        <f t="shared" si="146"/>
        <v>0</v>
      </c>
      <c r="S553" s="56"/>
      <c r="T553" s="57">
        <f t="shared" si="147"/>
        <v>0</v>
      </c>
      <c r="U553" s="25">
        <v>21</v>
      </c>
      <c r="V553" s="25">
        <f t="shared" si="148"/>
        <v>0</v>
      </c>
      <c r="W553" s="25">
        <f t="shared" si="149"/>
        <v>0</v>
      </c>
      <c r="X553" s="54"/>
      <c r="Y553" s="53" t="s">
        <v>92</v>
      </c>
      <c r="Z553" s="53" t="s">
        <v>26</v>
      </c>
      <c r="AA553" s="113"/>
    </row>
    <row r="554" spans="6:27" s="52" customFormat="1" ht="11.4" outlineLevel="2">
      <c r="F554" s="20">
        <v>569</v>
      </c>
      <c r="G554" s="21" t="s">
        <v>2</v>
      </c>
      <c r="H554" s="53" t="s">
        <v>106</v>
      </c>
      <c r="I554" s="53"/>
      <c r="J554" s="54" t="s">
        <v>804</v>
      </c>
      <c r="K554" s="21" t="s">
        <v>77</v>
      </c>
      <c r="L554" s="55">
        <v>8</v>
      </c>
      <c r="M554" s="57">
        <v>0</v>
      </c>
      <c r="N554" s="55">
        <f t="shared" si="144"/>
        <v>8</v>
      </c>
      <c r="O554" s="24"/>
      <c r="P554" s="25">
        <f t="shared" si="145"/>
        <v>0</v>
      </c>
      <c r="Q554" s="56"/>
      <c r="R554" s="57">
        <f t="shared" si="146"/>
        <v>0</v>
      </c>
      <c r="S554" s="56"/>
      <c r="T554" s="57">
        <f t="shared" si="147"/>
        <v>0</v>
      </c>
      <c r="U554" s="25">
        <v>21</v>
      </c>
      <c r="V554" s="25">
        <f t="shared" si="148"/>
        <v>0</v>
      </c>
      <c r="W554" s="25">
        <f t="shared" si="149"/>
        <v>0</v>
      </c>
      <c r="X554" s="54"/>
      <c r="Y554" s="53" t="s">
        <v>92</v>
      </c>
      <c r="Z554" s="53" t="s">
        <v>26</v>
      </c>
      <c r="AA554" s="113"/>
    </row>
    <row r="555" spans="6:27" s="52" customFormat="1" ht="11.4" outlineLevel="2">
      <c r="F555" s="20">
        <v>570</v>
      </c>
      <c r="G555" s="21" t="s">
        <v>2</v>
      </c>
      <c r="H555" s="53" t="s">
        <v>107</v>
      </c>
      <c r="I555" s="53"/>
      <c r="J555" s="54" t="s">
        <v>973</v>
      </c>
      <c r="K555" s="21" t="s">
        <v>77</v>
      </c>
      <c r="L555" s="55">
        <v>10</v>
      </c>
      <c r="M555" s="57">
        <v>0</v>
      </c>
      <c r="N555" s="55">
        <f t="shared" si="144"/>
        <v>10</v>
      </c>
      <c r="O555" s="24"/>
      <c r="P555" s="25">
        <f t="shared" si="145"/>
        <v>0</v>
      </c>
      <c r="Q555" s="56"/>
      <c r="R555" s="57">
        <f t="shared" si="146"/>
        <v>0</v>
      </c>
      <c r="S555" s="56"/>
      <c r="T555" s="57">
        <f t="shared" si="147"/>
        <v>0</v>
      </c>
      <c r="U555" s="25">
        <v>21</v>
      </c>
      <c r="V555" s="25">
        <f t="shared" si="148"/>
        <v>0</v>
      </c>
      <c r="W555" s="25">
        <f t="shared" si="149"/>
        <v>0</v>
      </c>
      <c r="X555" s="54"/>
      <c r="Y555" s="53" t="s">
        <v>92</v>
      </c>
      <c r="Z555" s="53" t="s">
        <v>26</v>
      </c>
      <c r="AA555" s="113"/>
    </row>
    <row r="556" spans="6:27" s="52" customFormat="1" ht="11.4" outlineLevel="2">
      <c r="F556" s="20">
        <v>571</v>
      </c>
      <c r="G556" s="21" t="s">
        <v>2</v>
      </c>
      <c r="H556" s="53" t="s">
        <v>108</v>
      </c>
      <c r="I556" s="53"/>
      <c r="J556" s="54" t="s">
        <v>870</v>
      </c>
      <c r="K556" s="21" t="s">
        <v>77</v>
      </c>
      <c r="L556" s="55">
        <v>1</v>
      </c>
      <c r="M556" s="57">
        <v>0</v>
      </c>
      <c r="N556" s="55">
        <f t="shared" si="144"/>
        <v>1</v>
      </c>
      <c r="O556" s="24"/>
      <c r="P556" s="25">
        <f t="shared" si="145"/>
        <v>0</v>
      </c>
      <c r="Q556" s="56"/>
      <c r="R556" s="57">
        <f t="shared" si="146"/>
        <v>0</v>
      </c>
      <c r="S556" s="56"/>
      <c r="T556" s="57">
        <f t="shared" si="147"/>
        <v>0</v>
      </c>
      <c r="U556" s="25">
        <v>21</v>
      </c>
      <c r="V556" s="25">
        <f t="shared" si="148"/>
        <v>0</v>
      </c>
      <c r="W556" s="25">
        <f t="shared" si="149"/>
        <v>0</v>
      </c>
      <c r="X556" s="54"/>
      <c r="Y556" s="53" t="s">
        <v>92</v>
      </c>
      <c r="Z556" s="53" t="s">
        <v>26</v>
      </c>
      <c r="AA556" s="113"/>
    </row>
    <row r="557" spans="6:27" s="52" customFormat="1" ht="11.4" outlineLevel="2">
      <c r="F557" s="20">
        <v>572</v>
      </c>
      <c r="G557" s="21" t="s">
        <v>2</v>
      </c>
      <c r="H557" s="53" t="s">
        <v>109</v>
      </c>
      <c r="I557" s="53"/>
      <c r="J557" s="54" t="s">
        <v>984</v>
      </c>
      <c r="K557" s="21" t="s">
        <v>77</v>
      </c>
      <c r="L557" s="55">
        <v>1</v>
      </c>
      <c r="M557" s="57">
        <v>0</v>
      </c>
      <c r="N557" s="55">
        <f t="shared" ref="N557:N588" si="150">L557*(1+M557/100)</f>
        <v>1</v>
      </c>
      <c r="O557" s="24"/>
      <c r="P557" s="25">
        <f t="shared" ref="P557:P588" si="151">N557*O557</f>
        <v>0</v>
      </c>
      <c r="Q557" s="56"/>
      <c r="R557" s="57">
        <f t="shared" ref="R557:R588" si="152">N557*Q557</f>
        <v>0</v>
      </c>
      <c r="S557" s="56"/>
      <c r="T557" s="57">
        <f t="shared" ref="T557:T588" si="153">N557*S557</f>
        <v>0</v>
      </c>
      <c r="U557" s="25">
        <v>21</v>
      </c>
      <c r="V557" s="25">
        <f t="shared" ref="V557:V588" si="154">P557*(U557/100)</f>
        <v>0</v>
      </c>
      <c r="W557" s="25">
        <f t="shared" ref="W557:W588" si="155">P557+V557</f>
        <v>0</v>
      </c>
      <c r="X557" s="54"/>
      <c r="Y557" s="53" t="s">
        <v>92</v>
      </c>
      <c r="Z557" s="53" t="s">
        <v>26</v>
      </c>
      <c r="AA557" s="113"/>
    </row>
    <row r="558" spans="6:27" s="52" customFormat="1" ht="11.4" outlineLevel="2">
      <c r="F558" s="20">
        <v>573</v>
      </c>
      <c r="G558" s="21" t="s">
        <v>2</v>
      </c>
      <c r="H558" s="53" t="s">
        <v>110</v>
      </c>
      <c r="I558" s="53"/>
      <c r="J558" s="54" t="s">
        <v>920</v>
      </c>
      <c r="K558" s="21" t="s">
        <v>77</v>
      </c>
      <c r="L558" s="55">
        <v>20</v>
      </c>
      <c r="M558" s="57">
        <v>0</v>
      </c>
      <c r="N558" s="55">
        <f t="shared" si="150"/>
        <v>20</v>
      </c>
      <c r="O558" s="24"/>
      <c r="P558" s="25">
        <f t="shared" si="151"/>
        <v>0</v>
      </c>
      <c r="Q558" s="56"/>
      <c r="R558" s="57">
        <f t="shared" si="152"/>
        <v>0</v>
      </c>
      <c r="S558" s="56"/>
      <c r="T558" s="57">
        <f t="shared" si="153"/>
        <v>0</v>
      </c>
      <c r="U558" s="25">
        <v>21</v>
      </c>
      <c r="V558" s="25">
        <f t="shared" si="154"/>
        <v>0</v>
      </c>
      <c r="W558" s="25">
        <f t="shared" si="155"/>
        <v>0</v>
      </c>
      <c r="X558" s="54"/>
      <c r="Y558" s="53" t="s">
        <v>92</v>
      </c>
      <c r="Z558" s="53" t="s">
        <v>26</v>
      </c>
      <c r="AA558" s="113"/>
    </row>
    <row r="559" spans="6:27" s="52" customFormat="1" ht="11.4" outlineLevel="2">
      <c r="F559" s="20">
        <v>574</v>
      </c>
      <c r="G559" s="21" t="s">
        <v>2</v>
      </c>
      <c r="H559" s="53" t="s">
        <v>111</v>
      </c>
      <c r="I559" s="53"/>
      <c r="J559" s="54" t="s">
        <v>921</v>
      </c>
      <c r="K559" s="21" t="s">
        <v>77</v>
      </c>
      <c r="L559" s="55">
        <v>4</v>
      </c>
      <c r="M559" s="57">
        <v>0</v>
      </c>
      <c r="N559" s="55">
        <f t="shared" si="150"/>
        <v>4</v>
      </c>
      <c r="O559" s="24"/>
      <c r="P559" s="25">
        <f t="shared" si="151"/>
        <v>0</v>
      </c>
      <c r="Q559" s="56"/>
      <c r="R559" s="57">
        <f t="shared" si="152"/>
        <v>0</v>
      </c>
      <c r="S559" s="56"/>
      <c r="T559" s="57">
        <f t="shared" si="153"/>
        <v>0</v>
      </c>
      <c r="U559" s="25">
        <v>21</v>
      </c>
      <c r="V559" s="25">
        <f t="shared" si="154"/>
        <v>0</v>
      </c>
      <c r="W559" s="25">
        <f t="shared" si="155"/>
        <v>0</v>
      </c>
      <c r="X559" s="54"/>
      <c r="Y559" s="53" t="s">
        <v>92</v>
      </c>
      <c r="Z559" s="53" t="s">
        <v>26</v>
      </c>
      <c r="AA559" s="113"/>
    </row>
    <row r="560" spans="6:27" s="52" customFormat="1" ht="22.8" outlineLevel="2">
      <c r="F560" s="20">
        <v>575</v>
      </c>
      <c r="G560" s="21" t="s">
        <v>2</v>
      </c>
      <c r="H560" s="53" t="s">
        <v>112</v>
      </c>
      <c r="I560" s="53"/>
      <c r="J560" s="54" t="s">
        <v>1044</v>
      </c>
      <c r="K560" s="21" t="s">
        <v>77</v>
      </c>
      <c r="L560" s="55">
        <v>2</v>
      </c>
      <c r="M560" s="57">
        <v>0</v>
      </c>
      <c r="N560" s="55">
        <f t="shared" si="150"/>
        <v>2</v>
      </c>
      <c r="O560" s="24"/>
      <c r="P560" s="25">
        <f t="shared" si="151"/>
        <v>0</v>
      </c>
      <c r="Q560" s="56"/>
      <c r="R560" s="57">
        <f t="shared" si="152"/>
        <v>0</v>
      </c>
      <c r="S560" s="56"/>
      <c r="T560" s="57">
        <f t="shared" si="153"/>
        <v>0</v>
      </c>
      <c r="U560" s="25">
        <v>21</v>
      </c>
      <c r="V560" s="25">
        <f t="shared" si="154"/>
        <v>0</v>
      </c>
      <c r="W560" s="25">
        <f t="shared" si="155"/>
        <v>0</v>
      </c>
      <c r="X560" s="54"/>
      <c r="Y560" s="53" t="s">
        <v>92</v>
      </c>
      <c r="Z560" s="53" t="s">
        <v>26</v>
      </c>
      <c r="AA560" s="113"/>
    </row>
    <row r="561" spans="6:27" s="52" customFormat="1" ht="11.4" outlineLevel="2">
      <c r="F561" s="20">
        <v>576</v>
      </c>
      <c r="G561" s="21" t="s">
        <v>2</v>
      </c>
      <c r="H561" s="53" t="s">
        <v>113</v>
      </c>
      <c r="I561" s="53"/>
      <c r="J561" s="54" t="s">
        <v>922</v>
      </c>
      <c r="K561" s="21" t="s">
        <v>77</v>
      </c>
      <c r="L561" s="55">
        <v>1</v>
      </c>
      <c r="M561" s="57">
        <v>0</v>
      </c>
      <c r="N561" s="55">
        <f t="shared" si="150"/>
        <v>1</v>
      </c>
      <c r="O561" s="24"/>
      <c r="P561" s="25">
        <f t="shared" si="151"/>
        <v>0</v>
      </c>
      <c r="Q561" s="56"/>
      <c r="R561" s="57">
        <f t="shared" si="152"/>
        <v>0</v>
      </c>
      <c r="S561" s="56"/>
      <c r="T561" s="57">
        <f t="shared" si="153"/>
        <v>0</v>
      </c>
      <c r="U561" s="25">
        <v>21</v>
      </c>
      <c r="V561" s="25">
        <f t="shared" si="154"/>
        <v>0</v>
      </c>
      <c r="W561" s="25">
        <f t="shared" si="155"/>
        <v>0</v>
      </c>
      <c r="X561" s="54"/>
      <c r="Y561" s="53" t="s">
        <v>92</v>
      </c>
      <c r="Z561" s="53" t="s">
        <v>26</v>
      </c>
      <c r="AA561" s="113"/>
    </row>
    <row r="562" spans="6:27" s="52" customFormat="1" ht="11.4" outlineLevel="2">
      <c r="F562" s="20">
        <v>577</v>
      </c>
      <c r="G562" s="21" t="s">
        <v>2</v>
      </c>
      <c r="H562" s="53" t="s">
        <v>114</v>
      </c>
      <c r="I562" s="53"/>
      <c r="J562" s="54" t="s">
        <v>923</v>
      </c>
      <c r="K562" s="21" t="s">
        <v>77</v>
      </c>
      <c r="L562" s="55">
        <v>2</v>
      </c>
      <c r="M562" s="57">
        <v>0</v>
      </c>
      <c r="N562" s="55">
        <f t="shared" si="150"/>
        <v>2</v>
      </c>
      <c r="O562" s="24"/>
      <c r="P562" s="25">
        <f t="shared" si="151"/>
        <v>0</v>
      </c>
      <c r="Q562" s="56"/>
      <c r="R562" s="57">
        <f t="shared" si="152"/>
        <v>0</v>
      </c>
      <c r="S562" s="56"/>
      <c r="T562" s="57">
        <f t="shared" si="153"/>
        <v>0</v>
      </c>
      <c r="U562" s="25">
        <v>21</v>
      </c>
      <c r="V562" s="25">
        <f t="shared" si="154"/>
        <v>0</v>
      </c>
      <c r="W562" s="25">
        <f t="shared" si="155"/>
        <v>0</v>
      </c>
      <c r="X562" s="54"/>
      <c r="Y562" s="53" t="s">
        <v>92</v>
      </c>
      <c r="Z562" s="53" t="s">
        <v>26</v>
      </c>
      <c r="AA562" s="113"/>
    </row>
    <row r="563" spans="6:27" s="52" customFormat="1" ht="11.4" outlineLevel="2">
      <c r="F563" s="20">
        <v>578</v>
      </c>
      <c r="G563" s="21" t="s">
        <v>2</v>
      </c>
      <c r="H563" s="53" t="s">
        <v>115</v>
      </c>
      <c r="I563" s="53"/>
      <c r="J563" s="54" t="s">
        <v>855</v>
      </c>
      <c r="K563" s="21" t="s">
        <v>77</v>
      </c>
      <c r="L563" s="55">
        <v>1</v>
      </c>
      <c r="M563" s="57">
        <v>0</v>
      </c>
      <c r="N563" s="55">
        <f t="shared" si="150"/>
        <v>1</v>
      </c>
      <c r="O563" s="24"/>
      <c r="P563" s="25">
        <f t="shared" si="151"/>
        <v>0</v>
      </c>
      <c r="Q563" s="56"/>
      <c r="R563" s="57">
        <f t="shared" si="152"/>
        <v>0</v>
      </c>
      <c r="S563" s="56"/>
      <c r="T563" s="57">
        <f t="shared" si="153"/>
        <v>0</v>
      </c>
      <c r="U563" s="25">
        <v>21</v>
      </c>
      <c r="V563" s="25">
        <f t="shared" si="154"/>
        <v>0</v>
      </c>
      <c r="W563" s="25">
        <f t="shared" si="155"/>
        <v>0</v>
      </c>
      <c r="X563" s="54"/>
      <c r="Y563" s="53" t="s">
        <v>92</v>
      </c>
      <c r="Z563" s="53" t="s">
        <v>26</v>
      </c>
      <c r="AA563" s="113"/>
    </row>
    <row r="564" spans="6:27" s="52" customFormat="1" ht="11.4" outlineLevel="2">
      <c r="F564" s="20">
        <v>579</v>
      </c>
      <c r="G564" s="21" t="s">
        <v>2</v>
      </c>
      <c r="H564" s="53" t="s">
        <v>116</v>
      </c>
      <c r="I564" s="53"/>
      <c r="J564" s="54" t="s">
        <v>871</v>
      </c>
      <c r="K564" s="21" t="s">
        <v>77</v>
      </c>
      <c r="L564" s="55">
        <v>4</v>
      </c>
      <c r="M564" s="57">
        <v>0</v>
      </c>
      <c r="N564" s="55">
        <f t="shared" si="150"/>
        <v>4</v>
      </c>
      <c r="O564" s="24"/>
      <c r="P564" s="25">
        <f t="shared" si="151"/>
        <v>0</v>
      </c>
      <c r="Q564" s="56"/>
      <c r="R564" s="57">
        <f t="shared" si="152"/>
        <v>0</v>
      </c>
      <c r="S564" s="56"/>
      <c r="T564" s="57">
        <f t="shared" si="153"/>
        <v>0</v>
      </c>
      <c r="U564" s="25">
        <v>21</v>
      </c>
      <c r="V564" s="25">
        <f t="shared" si="154"/>
        <v>0</v>
      </c>
      <c r="W564" s="25">
        <f t="shared" si="155"/>
        <v>0</v>
      </c>
      <c r="X564" s="54"/>
      <c r="Y564" s="53" t="s">
        <v>92</v>
      </c>
      <c r="Z564" s="53" t="s">
        <v>26</v>
      </c>
      <c r="AA564" s="113"/>
    </row>
    <row r="565" spans="6:27" s="52" customFormat="1" ht="11.4" outlineLevel="2">
      <c r="F565" s="20">
        <v>580</v>
      </c>
      <c r="G565" s="21" t="s">
        <v>2</v>
      </c>
      <c r="H565" s="53" t="s">
        <v>117</v>
      </c>
      <c r="I565" s="53"/>
      <c r="J565" s="54" t="s">
        <v>998</v>
      </c>
      <c r="K565" s="21" t="s">
        <v>77</v>
      </c>
      <c r="L565" s="55">
        <v>17</v>
      </c>
      <c r="M565" s="57">
        <v>0</v>
      </c>
      <c r="N565" s="55">
        <f t="shared" si="150"/>
        <v>17</v>
      </c>
      <c r="O565" s="24"/>
      <c r="P565" s="25">
        <f t="shared" si="151"/>
        <v>0</v>
      </c>
      <c r="Q565" s="56"/>
      <c r="R565" s="57">
        <f t="shared" si="152"/>
        <v>0</v>
      </c>
      <c r="S565" s="56"/>
      <c r="T565" s="57">
        <f t="shared" si="153"/>
        <v>0</v>
      </c>
      <c r="U565" s="25">
        <v>21</v>
      </c>
      <c r="V565" s="25">
        <f t="shared" si="154"/>
        <v>0</v>
      </c>
      <c r="W565" s="25">
        <f t="shared" si="155"/>
        <v>0</v>
      </c>
      <c r="X565" s="54"/>
      <c r="Y565" s="53" t="s">
        <v>92</v>
      </c>
      <c r="Z565" s="53" t="s">
        <v>26</v>
      </c>
      <c r="AA565" s="113"/>
    </row>
    <row r="566" spans="6:27" s="52" customFormat="1" ht="11.4" outlineLevel="2">
      <c r="F566" s="20">
        <v>581</v>
      </c>
      <c r="G566" s="21" t="s">
        <v>2</v>
      </c>
      <c r="H566" s="53" t="s">
        <v>118</v>
      </c>
      <c r="I566" s="53"/>
      <c r="J566" s="54" t="s">
        <v>684</v>
      </c>
      <c r="K566" s="21" t="s">
        <v>77</v>
      </c>
      <c r="L566" s="55">
        <v>12</v>
      </c>
      <c r="M566" s="57">
        <v>0</v>
      </c>
      <c r="N566" s="55">
        <f t="shared" si="150"/>
        <v>12</v>
      </c>
      <c r="O566" s="24"/>
      <c r="P566" s="25">
        <f t="shared" si="151"/>
        <v>0</v>
      </c>
      <c r="Q566" s="56"/>
      <c r="R566" s="57">
        <f t="shared" si="152"/>
        <v>0</v>
      </c>
      <c r="S566" s="56"/>
      <c r="T566" s="57">
        <f t="shared" si="153"/>
        <v>0</v>
      </c>
      <c r="U566" s="25">
        <v>21</v>
      </c>
      <c r="V566" s="25">
        <f t="shared" si="154"/>
        <v>0</v>
      </c>
      <c r="W566" s="25">
        <f t="shared" si="155"/>
        <v>0</v>
      </c>
      <c r="X566" s="54"/>
      <c r="Y566" s="53" t="s">
        <v>92</v>
      </c>
      <c r="Z566" s="53" t="s">
        <v>26</v>
      </c>
      <c r="AA566" s="113"/>
    </row>
    <row r="567" spans="6:27" s="52" customFormat="1" ht="11.4" outlineLevel="2">
      <c r="F567" s="20">
        <v>582</v>
      </c>
      <c r="G567" s="21" t="s">
        <v>2</v>
      </c>
      <c r="H567" s="53" t="s">
        <v>119</v>
      </c>
      <c r="I567" s="53"/>
      <c r="J567" s="54" t="s">
        <v>610</v>
      </c>
      <c r="K567" s="21" t="s">
        <v>77</v>
      </c>
      <c r="L567" s="55">
        <v>6</v>
      </c>
      <c r="M567" s="57">
        <v>0</v>
      </c>
      <c r="N567" s="55">
        <f t="shared" si="150"/>
        <v>6</v>
      </c>
      <c r="O567" s="24"/>
      <c r="P567" s="25">
        <f t="shared" si="151"/>
        <v>0</v>
      </c>
      <c r="Q567" s="56"/>
      <c r="R567" s="57">
        <f t="shared" si="152"/>
        <v>0</v>
      </c>
      <c r="S567" s="56"/>
      <c r="T567" s="57">
        <f t="shared" si="153"/>
        <v>0</v>
      </c>
      <c r="U567" s="25">
        <v>21</v>
      </c>
      <c r="V567" s="25">
        <f t="shared" si="154"/>
        <v>0</v>
      </c>
      <c r="W567" s="25">
        <f t="shared" si="155"/>
        <v>0</v>
      </c>
      <c r="X567" s="54"/>
      <c r="Y567" s="53" t="s">
        <v>92</v>
      </c>
      <c r="Z567" s="53" t="s">
        <v>26</v>
      </c>
      <c r="AA567" s="113"/>
    </row>
    <row r="568" spans="6:27" s="52" customFormat="1" ht="11.4" outlineLevel="2">
      <c r="F568" s="20">
        <v>583</v>
      </c>
      <c r="G568" s="21" t="s">
        <v>2</v>
      </c>
      <c r="H568" s="53" t="s">
        <v>120</v>
      </c>
      <c r="I568" s="53"/>
      <c r="J568" s="54" t="s">
        <v>616</v>
      </c>
      <c r="K568" s="21" t="s">
        <v>77</v>
      </c>
      <c r="L568" s="55">
        <v>40</v>
      </c>
      <c r="M568" s="57">
        <v>0</v>
      </c>
      <c r="N568" s="55">
        <f t="shared" si="150"/>
        <v>40</v>
      </c>
      <c r="O568" s="24"/>
      <c r="P568" s="25">
        <f t="shared" si="151"/>
        <v>0</v>
      </c>
      <c r="Q568" s="56"/>
      <c r="R568" s="57">
        <f t="shared" si="152"/>
        <v>0</v>
      </c>
      <c r="S568" s="56"/>
      <c r="T568" s="57">
        <f t="shared" si="153"/>
        <v>0</v>
      </c>
      <c r="U568" s="25">
        <v>21</v>
      </c>
      <c r="V568" s="25">
        <f t="shared" si="154"/>
        <v>0</v>
      </c>
      <c r="W568" s="25">
        <f t="shared" si="155"/>
        <v>0</v>
      </c>
      <c r="X568" s="54"/>
      <c r="Y568" s="53" t="s">
        <v>92</v>
      </c>
      <c r="Z568" s="53" t="s">
        <v>26</v>
      </c>
      <c r="AA568" s="113"/>
    </row>
    <row r="569" spans="6:27" s="52" customFormat="1" ht="11.4" outlineLevel="2">
      <c r="F569" s="20">
        <v>584</v>
      </c>
      <c r="G569" s="21" t="s">
        <v>2</v>
      </c>
      <c r="H569" s="53" t="s">
        <v>121</v>
      </c>
      <c r="I569" s="53"/>
      <c r="J569" s="54" t="s">
        <v>716</v>
      </c>
      <c r="K569" s="21" t="s">
        <v>77</v>
      </c>
      <c r="L569" s="55">
        <v>1</v>
      </c>
      <c r="M569" s="57">
        <v>0</v>
      </c>
      <c r="N569" s="55">
        <f t="shared" si="150"/>
        <v>1</v>
      </c>
      <c r="O569" s="24"/>
      <c r="P569" s="25">
        <f t="shared" si="151"/>
        <v>0</v>
      </c>
      <c r="Q569" s="56"/>
      <c r="R569" s="57">
        <f t="shared" si="152"/>
        <v>0</v>
      </c>
      <c r="S569" s="56"/>
      <c r="T569" s="57">
        <f t="shared" si="153"/>
        <v>0</v>
      </c>
      <c r="U569" s="25">
        <v>21</v>
      </c>
      <c r="V569" s="25">
        <f t="shared" si="154"/>
        <v>0</v>
      </c>
      <c r="W569" s="25">
        <f t="shared" si="155"/>
        <v>0</v>
      </c>
      <c r="X569" s="54"/>
      <c r="Y569" s="53" t="s">
        <v>92</v>
      </c>
      <c r="Z569" s="53" t="s">
        <v>26</v>
      </c>
      <c r="AA569" s="113"/>
    </row>
    <row r="570" spans="6:27" s="52" customFormat="1" ht="11.4" outlineLevel="2">
      <c r="F570" s="20">
        <v>585</v>
      </c>
      <c r="G570" s="21" t="s">
        <v>2</v>
      </c>
      <c r="H570" s="53" t="s">
        <v>122</v>
      </c>
      <c r="I570" s="53"/>
      <c r="J570" s="54" t="s">
        <v>702</v>
      </c>
      <c r="K570" s="21" t="s">
        <v>77</v>
      </c>
      <c r="L570" s="55">
        <v>1</v>
      </c>
      <c r="M570" s="57">
        <v>0</v>
      </c>
      <c r="N570" s="55">
        <f t="shared" si="150"/>
        <v>1</v>
      </c>
      <c r="O570" s="24"/>
      <c r="P570" s="25">
        <f t="shared" si="151"/>
        <v>0</v>
      </c>
      <c r="Q570" s="56"/>
      <c r="R570" s="57">
        <f t="shared" si="152"/>
        <v>0</v>
      </c>
      <c r="S570" s="56"/>
      <c r="T570" s="57">
        <f t="shared" si="153"/>
        <v>0</v>
      </c>
      <c r="U570" s="25">
        <v>21</v>
      </c>
      <c r="V570" s="25">
        <f t="shared" si="154"/>
        <v>0</v>
      </c>
      <c r="W570" s="25">
        <f t="shared" si="155"/>
        <v>0</v>
      </c>
      <c r="X570" s="54"/>
      <c r="Y570" s="53" t="s">
        <v>92</v>
      </c>
      <c r="Z570" s="53" t="s">
        <v>26</v>
      </c>
      <c r="AA570" s="113"/>
    </row>
    <row r="571" spans="6:27" s="52" customFormat="1" ht="11.4" outlineLevel="2">
      <c r="F571" s="20">
        <v>586</v>
      </c>
      <c r="G571" s="21" t="s">
        <v>2</v>
      </c>
      <c r="H571" s="53" t="s">
        <v>123</v>
      </c>
      <c r="I571" s="53"/>
      <c r="J571" s="54" t="s">
        <v>717</v>
      </c>
      <c r="K571" s="21" t="s">
        <v>4</v>
      </c>
      <c r="L571" s="55">
        <v>175</v>
      </c>
      <c r="M571" s="57">
        <v>0</v>
      </c>
      <c r="N571" s="55">
        <f t="shared" si="150"/>
        <v>175</v>
      </c>
      <c r="O571" s="24"/>
      <c r="P571" s="25">
        <f t="shared" si="151"/>
        <v>0</v>
      </c>
      <c r="Q571" s="56"/>
      <c r="R571" s="57">
        <f t="shared" si="152"/>
        <v>0</v>
      </c>
      <c r="S571" s="56"/>
      <c r="T571" s="57">
        <f t="shared" si="153"/>
        <v>0</v>
      </c>
      <c r="U571" s="25">
        <v>21</v>
      </c>
      <c r="V571" s="25">
        <f t="shared" si="154"/>
        <v>0</v>
      </c>
      <c r="W571" s="25">
        <f t="shared" si="155"/>
        <v>0</v>
      </c>
      <c r="X571" s="54"/>
      <c r="Y571" s="53" t="s">
        <v>92</v>
      </c>
      <c r="Z571" s="53" t="s">
        <v>26</v>
      </c>
      <c r="AA571" s="113"/>
    </row>
    <row r="572" spans="6:27" s="52" customFormat="1" ht="11.4" outlineLevel="2">
      <c r="F572" s="20">
        <v>587</v>
      </c>
      <c r="G572" s="21" t="s">
        <v>2</v>
      </c>
      <c r="H572" s="53" t="s">
        <v>124</v>
      </c>
      <c r="I572" s="53"/>
      <c r="J572" s="54" t="s">
        <v>793</v>
      </c>
      <c r="K572" s="21" t="s">
        <v>4</v>
      </c>
      <c r="L572" s="55">
        <v>25</v>
      </c>
      <c r="M572" s="57">
        <v>0</v>
      </c>
      <c r="N572" s="55">
        <f t="shared" si="150"/>
        <v>25</v>
      </c>
      <c r="O572" s="24"/>
      <c r="P572" s="25">
        <f t="shared" si="151"/>
        <v>0</v>
      </c>
      <c r="Q572" s="56"/>
      <c r="R572" s="57">
        <f t="shared" si="152"/>
        <v>0</v>
      </c>
      <c r="S572" s="56"/>
      <c r="T572" s="57">
        <f t="shared" si="153"/>
        <v>0</v>
      </c>
      <c r="U572" s="25">
        <v>21</v>
      </c>
      <c r="V572" s="25">
        <f t="shared" si="154"/>
        <v>0</v>
      </c>
      <c r="W572" s="25">
        <f t="shared" si="155"/>
        <v>0</v>
      </c>
      <c r="X572" s="54"/>
      <c r="Y572" s="53" t="s">
        <v>92</v>
      </c>
      <c r="Z572" s="53" t="s">
        <v>26</v>
      </c>
      <c r="AA572" s="113"/>
    </row>
    <row r="573" spans="6:27" s="52" customFormat="1" ht="11.4" outlineLevel="2">
      <c r="F573" s="20">
        <v>588</v>
      </c>
      <c r="G573" s="21" t="s">
        <v>2</v>
      </c>
      <c r="H573" s="53" t="s">
        <v>125</v>
      </c>
      <c r="I573" s="53"/>
      <c r="J573" s="54" t="s">
        <v>655</v>
      </c>
      <c r="K573" s="21" t="s">
        <v>77</v>
      </c>
      <c r="L573" s="55">
        <v>250</v>
      </c>
      <c r="M573" s="57">
        <v>0</v>
      </c>
      <c r="N573" s="55">
        <f t="shared" si="150"/>
        <v>250</v>
      </c>
      <c r="O573" s="24"/>
      <c r="P573" s="25">
        <f t="shared" si="151"/>
        <v>0</v>
      </c>
      <c r="Q573" s="56"/>
      <c r="R573" s="57">
        <f t="shared" si="152"/>
        <v>0</v>
      </c>
      <c r="S573" s="56"/>
      <c r="T573" s="57">
        <f t="shared" si="153"/>
        <v>0</v>
      </c>
      <c r="U573" s="25">
        <v>21</v>
      </c>
      <c r="V573" s="25">
        <f t="shared" si="154"/>
        <v>0</v>
      </c>
      <c r="W573" s="25">
        <f t="shared" si="155"/>
        <v>0</v>
      </c>
      <c r="X573" s="54"/>
      <c r="Y573" s="53" t="s">
        <v>92</v>
      </c>
      <c r="Z573" s="53" t="s">
        <v>26</v>
      </c>
      <c r="AA573" s="113"/>
    </row>
    <row r="574" spans="6:27" s="52" customFormat="1" ht="11.4" outlineLevel="2">
      <c r="F574" s="20">
        <v>589</v>
      </c>
      <c r="G574" s="21" t="s">
        <v>2</v>
      </c>
      <c r="H574" s="53" t="s">
        <v>126</v>
      </c>
      <c r="I574" s="53"/>
      <c r="J574" s="54" t="s">
        <v>656</v>
      </c>
      <c r="K574" s="21" t="s">
        <v>77</v>
      </c>
      <c r="L574" s="55">
        <v>48</v>
      </c>
      <c r="M574" s="57">
        <v>0</v>
      </c>
      <c r="N574" s="55">
        <f t="shared" si="150"/>
        <v>48</v>
      </c>
      <c r="O574" s="24"/>
      <c r="P574" s="25">
        <f t="shared" si="151"/>
        <v>0</v>
      </c>
      <c r="Q574" s="56"/>
      <c r="R574" s="57">
        <f t="shared" si="152"/>
        <v>0</v>
      </c>
      <c r="S574" s="56"/>
      <c r="T574" s="57">
        <f t="shared" si="153"/>
        <v>0</v>
      </c>
      <c r="U574" s="25">
        <v>21</v>
      </c>
      <c r="V574" s="25">
        <f t="shared" si="154"/>
        <v>0</v>
      </c>
      <c r="W574" s="25">
        <f t="shared" si="155"/>
        <v>0</v>
      </c>
      <c r="X574" s="54"/>
      <c r="Y574" s="53" t="s">
        <v>92</v>
      </c>
      <c r="Z574" s="53" t="s">
        <v>26</v>
      </c>
      <c r="AA574" s="113"/>
    </row>
    <row r="575" spans="6:27" s="52" customFormat="1" ht="11.4" outlineLevel="2">
      <c r="F575" s="20">
        <v>590</v>
      </c>
      <c r="G575" s="21" t="s">
        <v>2</v>
      </c>
      <c r="H575" s="53" t="s">
        <v>127</v>
      </c>
      <c r="I575" s="53"/>
      <c r="J575" s="54" t="s">
        <v>738</v>
      </c>
      <c r="K575" s="21" t="s">
        <v>77</v>
      </c>
      <c r="L575" s="55">
        <v>2</v>
      </c>
      <c r="M575" s="57">
        <v>0</v>
      </c>
      <c r="N575" s="55">
        <f t="shared" si="150"/>
        <v>2</v>
      </c>
      <c r="O575" s="24"/>
      <c r="P575" s="25">
        <f t="shared" si="151"/>
        <v>0</v>
      </c>
      <c r="Q575" s="56"/>
      <c r="R575" s="57">
        <f t="shared" si="152"/>
        <v>0</v>
      </c>
      <c r="S575" s="56"/>
      <c r="T575" s="57">
        <f t="shared" si="153"/>
        <v>0</v>
      </c>
      <c r="U575" s="25">
        <v>21</v>
      </c>
      <c r="V575" s="25">
        <f t="shared" si="154"/>
        <v>0</v>
      </c>
      <c r="W575" s="25">
        <f t="shared" si="155"/>
        <v>0</v>
      </c>
      <c r="X575" s="54"/>
      <c r="Y575" s="53" t="s">
        <v>92</v>
      </c>
      <c r="Z575" s="53" t="s">
        <v>26</v>
      </c>
      <c r="AA575" s="113"/>
    </row>
    <row r="576" spans="6:27" s="52" customFormat="1" ht="11.4" outlineLevel="2">
      <c r="F576" s="20">
        <v>591</v>
      </c>
      <c r="G576" s="21" t="s">
        <v>2</v>
      </c>
      <c r="H576" s="53" t="s">
        <v>128</v>
      </c>
      <c r="I576" s="53"/>
      <c r="J576" s="54" t="s">
        <v>830</v>
      </c>
      <c r="K576" s="21" t="s">
        <v>77</v>
      </c>
      <c r="L576" s="55">
        <v>1</v>
      </c>
      <c r="M576" s="57">
        <v>0</v>
      </c>
      <c r="N576" s="55">
        <f t="shared" si="150"/>
        <v>1</v>
      </c>
      <c r="O576" s="24"/>
      <c r="P576" s="25">
        <f t="shared" si="151"/>
        <v>0</v>
      </c>
      <c r="Q576" s="56"/>
      <c r="R576" s="57">
        <f t="shared" si="152"/>
        <v>0</v>
      </c>
      <c r="S576" s="56"/>
      <c r="T576" s="57">
        <f t="shared" si="153"/>
        <v>0</v>
      </c>
      <c r="U576" s="25">
        <v>21</v>
      </c>
      <c r="V576" s="25">
        <f t="shared" si="154"/>
        <v>0</v>
      </c>
      <c r="W576" s="25">
        <f t="shared" si="155"/>
        <v>0</v>
      </c>
      <c r="X576" s="54"/>
      <c r="Y576" s="53" t="s">
        <v>92</v>
      </c>
      <c r="Z576" s="53" t="s">
        <v>26</v>
      </c>
      <c r="AA576" s="113"/>
    </row>
    <row r="577" spans="6:27" s="52" customFormat="1" ht="11.4" outlineLevel="2">
      <c r="F577" s="20">
        <v>592</v>
      </c>
      <c r="G577" s="21" t="s">
        <v>2</v>
      </c>
      <c r="H577" s="53" t="s">
        <v>129</v>
      </c>
      <c r="I577" s="53"/>
      <c r="J577" s="54" t="s">
        <v>788</v>
      </c>
      <c r="K577" s="21" t="s">
        <v>77</v>
      </c>
      <c r="L577" s="55">
        <v>90</v>
      </c>
      <c r="M577" s="57">
        <v>0</v>
      </c>
      <c r="N577" s="55">
        <f t="shared" si="150"/>
        <v>90</v>
      </c>
      <c r="O577" s="24"/>
      <c r="P577" s="25">
        <f t="shared" si="151"/>
        <v>0</v>
      </c>
      <c r="Q577" s="56"/>
      <c r="R577" s="57">
        <f t="shared" si="152"/>
        <v>0</v>
      </c>
      <c r="S577" s="56"/>
      <c r="T577" s="57">
        <f t="shared" si="153"/>
        <v>0</v>
      </c>
      <c r="U577" s="25">
        <v>21</v>
      </c>
      <c r="V577" s="25">
        <f t="shared" si="154"/>
        <v>0</v>
      </c>
      <c r="W577" s="25">
        <f t="shared" si="155"/>
        <v>0</v>
      </c>
      <c r="X577" s="54"/>
      <c r="Y577" s="53" t="s">
        <v>92</v>
      </c>
      <c r="Z577" s="53" t="s">
        <v>26</v>
      </c>
      <c r="AA577" s="113"/>
    </row>
    <row r="578" spans="6:27" s="52" customFormat="1" ht="11.4" outlineLevel="2">
      <c r="F578" s="20">
        <v>593</v>
      </c>
      <c r="G578" s="21" t="s">
        <v>2</v>
      </c>
      <c r="H578" s="53" t="s">
        <v>130</v>
      </c>
      <c r="I578" s="53"/>
      <c r="J578" s="54" t="s">
        <v>262</v>
      </c>
      <c r="K578" s="21" t="s">
        <v>4</v>
      </c>
      <c r="L578" s="55">
        <v>36</v>
      </c>
      <c r="M578" s="57">
        <v>0</v>
      </c>
      <c r="N578" s="55">
        <f t="shared" si="150"/>
        <v>36</v>
      </c>
      <c r="O578" s="24"/>
      <c r="P578" s="25">
        <f t="shared" si="151"/>
        <v>0</v>
      </c>
      <c r="Q578" s="56"/>
      <c r="R578" s="57">
        <f t="shared" si="152"/>
        <v>0</v>
      </c>
      <c r="S578" s="56"/>
      <c r="T578" s="57">
        <f t="shared" si="153"/>
        <v>0</v>
      </c>
      <c r="U578" s="25">
        <v>21</v>
      </c>
      <c r="V578" s="25">
        <f t="shared" si="154"/>
        <v>0</v>
      </c>
      <c r="W578" s="25">
        <f t="shared" si="155"/>
        <v>0</v>
      </c>
      <c r="X578" s="54"/>
      <c r="Y578" s="53" t="s">
        <v>92</v>
      </c>
      <c r="Z578" s="53" t="s">
        <v>26</v>
      </c>
      <c r="AA578" s="113"/>
    </row>
    <row r="579" spans="6:27" s="52" customFormat="1" ht="11.4" outlineLevel="2">
      <c r="F579" s="20">
        <v>594</v>
      </c>
      <c r="G579" s="21" t="s">
        <v>2</v>
      </c>
      <c r="H579" s="53" t="s">
        <v>131</v>
      </c>
      <c r="I579" s="53"/>
      <c r="J579" s="54" t="s">
        <v>645</v>
      </c>
      <c r="K579" s="21" t="s">
        <v>77</v>
      </c>
      <c r="L579" s="55">
        <v>14</v>
      </c>
      <c r="M579" s="57">
        <v>0</v>
      </c>
      <c r="N579" s="55">
        <f t="shared" si="150"/>
        <v>14</v>
      </c>
      <c r="O579" s="24"/>
      <c r="P579" s="25">
        <f t="shared" si="151"/>
        <v>0</v>
      </c>
      <c r="Q579" s="56"/>
      <c r="R579" s="57">
        <f t="shared" si="152"/>
        <v>0</v>
      </c>
      <c r="S579" s="56"/>
      <c r="T579" s="57">
        <f t="shared" si="153"/>
        <v>0</v>
      </c>
      <c r="U579" s="25">
        <v>21</v>
      </c>
      <c r="V579" s="25">
        <f t="shared" si="154"/>
        <v>0</v>
      </c>
      <c r="W579" s="25">
        <f t="shared" si="155"/>
        <v>0</v>
      </c>
      <c r="X579" s="54"/>
      <c r="Y579" s="53" t="s">
        <v>92</v>
      </c>
      <c r="Z579" s="53" t="s">
        <v>26</v>
      </c>
      <c r="AA579" s="113"/>
    </row>
    <row r="580" spans="6:27" s="52" customFormat="1" ht="11.4" outlineLevel="2">
      <c r="F580" s="20">
        <v>595</v>
      </c>
      <c r="G580" s="21" t="s">
        <v>2</v>
      </c>
      <c r="H580" s="53" t="s">
        <v>132</v>
      </c>
      <c r="I580" s="53"/>
      <c r="J580" s="54" t="s">
        <v>666</v>
      </c>
      <c r="K580" s="21" t="s">
        <v>77</v>
      </c>
      <c r="L580" s="55">
        <v>22</v>
      </c>
      <c r="M580" s="57">
        <v>0</v>
      </c>
      <c r="N580" s="55">
        <f t="shared" si="150"/>
        <v>22</v>
      </c>
      <c r="O580" s="24"/>
      <c r="P580" s="25">
        <f t="shared" si="151"/>
        <v>0</v>
      </c>
      <c r="Q580" s="56"/>
      <c r="R580" s="57">
        <f t="shared" si="152"/>
        <v>0</v>
      </c>
      <c r="S580" s="56"/>
      <c r="T580" s="57">
        <f t="shared" si="153"/>
        <v>0</v>
      </c>
      <c r="U580" s="25">
        <v>21</v>
      </c>
      <c r="V580" s="25">
        <f t="shared" si="154"/>
        <v>0</v>
      </c>
      <c r="W580" s="25">
        <f t="shared" si="155"/>
        <v>0</v>
      </c>
      <c r="X580" s="54"/>
      <c r="Y580" s="53" t="s">
        <v>92</v>
      </c>
      <c r="Z580" s="53" t="s">
        <v>26</v>
      </c>
      <c r="AA580" s="113"/>
    </row>
    <row r="581" spans="6:27" s="52" customFormat="1" ht="11.4" outlineLevel="2">
      <c r="F581" s="20">
        <v>596</v>
      </c>
      <c r="G581" s="21" t="s">
        <v>2</v>
      </c>
      <c r="H581" s="53" t="s">
        <v>133</v>
      </c>
      <c r="I581" s="53"/>
      <c r="J581" s="54" t="s">
        <v>750</v>
      </c>
      <c r="K581" s="21" t="s">
        <v>77</v>
      </c>
      <c r="L581" s="55">
        <v>85</v>
      </c>
      <c r="M581" s="57">
        <v>0</v>
      </c>
      <c r="N581" s="55">
        <f t="shared" si="150"/>
        <v>85</v>
      </c>
      <c r="O581" s="24"/>
      <c r="P581" s="25">
        <f t="shared" si="151"/>
        <v>0</v>
      </c>
      <c r="Q581" s="56"/>
      <c r="R581" s="57">
        <f t="shared" si="152"/>
        <v>0</v>
      </c>
      <c r="S581" s="56"/>
      <c r="T581" s="57">
        <f t="shared" si="153"/>
        <v>0</v>
      </c>
      <c r="U581" s="25">
        <v>21</v>
      </c>
      <c r="V581" s="25">
        <f t="shared" si="154"/>
        <v>0</v>
      </c>
      <c r="W581" s="25">
        <f t="shared" si="155"/>
        <v>0</v>
      </c>
      <c r="X581" s="54"/>
      <c r="Y581" s="53" t="s">
        <v>92</v>
      </c>
      <c r="Z581" s="53" t="s">
        <v>26</v>
      </c>
      <c r="AA581" s="113"/>
    </row>
    <row r="582" spans="6:27" s="52" customFormat="1" ht="11.4" outlineLevel="2">
      <c r="F582" s="20">
        <v>597</v>
      </c>
      <c r="G582" s="21" t="s">
        <v>2</v>
      </c>
      <c r="H582" s="53" t="s">
        <v>134</v>
      </c>
      <c r="I582" s="53"/>
      <c r="J582" s="54" t="s">
        <v>749</v>
      </c>
      <c r="K582" s="21" t="s">
        <v>77</v>
      </c>
      <c r="L582" s="55">
        <v>90</v>
      </c>
      <c r="M582" s="57">
        <v>0</v>
      </c>
      <c r="N582" s="55">
        <f t="shared" si="150"/>
        <v>90</v>
      </c>
      <c r="O582" s="24"/>
      <c r="P582" s="25">
        <f t="shared" si="151"/>
        <v>0</v>
      </c>
      <c r="Q582" s="56"/>
      <c r="R582" s="57">
        <f t="shared" si="152"/>
        <v>0</v>
      </c>
      <c r="S582" s="56"/>
      <c r="T582" s="57">
        <f t="shared" si="153"/>
        <v>0</v>
      </c>
      <c r="U582" s="25">
        <v>21</v>
      </c>
      <c r="V582" s="25">
        <f t="shared" si="154"/>
        <v>0</v>
      </c>
      <c r="W582" s="25">
        <f t="shared" si="155"/>
        <v>0</v>
      </c>
      <c r="X582" s="54"/>
      <c r="Y582" s="53" t="s">
        <v>92</v>
      </c>
      <c r="Z582" s="53" t="s">
        <v>26</v>
      </c>
      <c r="AA582" s="113"/>
    </row>
    <row r="583" spans="6:27" s="52" customFormat="1" ht="11.4" outlineLevel="2">
      <c r="F583" s="20">
        <v>598</v>
      </c>
      <c r="G583" s="21" t="s">
        <v>2</v>
      </c>
      <c r="H583" s="53" t="s">
        <v>135</v>
      </c>
      <c r="I583" s="53"/>
      <c r="J583" s="54" t="s">
        <v>748</v>
      </c>
      <c r="K583" s="21" t="s">
        <v>77</v>
      </c>
      <c r="L583" s="55">
        <v>120</v>
      </c>
      <c r="M583" s="57">
        <v>0</v>
      </c>
      <c r="N583" s="55">
        <f t="shared" si="150"/>
        <v>120</v>
      </c>
      <c r="O583" s="24"/>
      <c r="P583" s="25">
        <f t="shared" si="151"/>
        <v>0</v>
      </c>
      <c r="Q583" s="56"/>
      <c r="R583" s="57">
        <f t="shared" si="152"/>
        <v>0</v>
      </c>
      <c r="S583" s="56"/>
      <c r="T583" s="57">
        <f t="shared" si="153"/>
        <v>0</v>
      </c>
      <c r="U583" s="25">
        <v>21</v>
      </c>
      <c r="V583" s="25">
        <f t="shared" si="154"/>
        <v>0</v>
      </c>
      <c r="W583" s="25">
        <f t="shared" si="155"/>
        <v>0</v>
      </c>
      <c r="X583" s="54"/>
      <c r="Y583" s="53" t="s">
        <v>92</v>
      </c>
      <c r="Z583" s="53" t="s">
        <v>26</v>
      </c>
      <c r="AA583" s="113"/>
    </row>
    <row r="584" spans="6:27" s="52" customFormat="1" ht="11.4" outlineLevel="2">
      <c r="F584" s="20">
        <v>599</v>
      </c>
      <c r="G584" s="21" t="s">
        <v>2</v>
      </c>
      <c r="H584" s="53" t="s">
        <v>136</v>
      </c>
      <c r="I584" s="53"/>
      <c r="J584" s="54" t="s">
        <v>809</v>
      </c>
      <c r="K584" s="21" t="s">
        <v>77</v>
      </c>
      <c r="L584" s="55">
        <v>13</v>
      </c>
      <c r="M584" s="57">
        <v>0</v>
      </c>
      <c r="N584" s="55">
        <f t="shared" si="150"/>
        <v>13</v>
      </c>
      <c r="O584" s="24"/>
      <c r="P584" s="25">
        <f t="shared" si="151"/>
        <v>0</v>
      </c>
      <c r="Q584" s="56"/>
      <c r="R584" s="57">
        <f t="shared" si="152"/>
        <v>0</v>
      </c>
      <c r="S584" s="56"/>
      <c r="T584" s="57">
        <f t="shared" si="153"/>
        <v>0</v>
      </c>
      <c r="U584" s="25">
        <v>21</v>
      </c>
      <c r="V584" s="25">
        <f t="shared" si="154"/>
        <v>0</v>
      </c>
      <c r="W584" s="25">
        <f t="shared" si="155"/>
        <v>0</v>
      </c>
      <c r="X584" s="54"/>
      <c r="Y584" s="53" t="s">
        <v>92</v>
      </c>
      <c r="Z584" s="53" t="s">
        <v>26</v>
      </c>
      <c r="AA584" s="113"/>
    </row>
    <row r="585" spans="6:27" s="52" customFormat="1" ht="11.4" outlineLevel="2">
      <c r="F585" s="20">
        <v>600</v>
      </c>
      <c r="G585" s="21" t="s">
        <v>2</v>
      </c>
      <c r="H585" s="53" t="s">
        <v>137</v>
      </c>
      <c r="I585" s="53"/>
      <c r="J585" s="54" t="s">
        <v>810</v>
      </c>
      <c r="K585" s="21" t="s">
        <v>77</v>
      </c>
      <c r="L585" s="55">
        <v>12</v>
      </c>
      <c r="M585" s="57">
        <v>0</v>
      </c>
      <c r="N585" s="55">
        <f t="shared" si="150"/>
        <v>12</v>
      </c>
      <c r="O585" s="24"/>
      <c r="P585" s="25">
        <f t="shared" si="151"/>
        <v>0</v>
      </c>
      <c r="Q585" s="56"/>
      <c r="R585" s="57">
        <f t="shared" si="152"/>
        <v>0</v>
      </c>
      <c r="S585" s="56"/>
      <c r="T585" s="57">
        <f t="shared" si="153"/>
        <v>0</v>
      </c>
      <c r="U585" s="25">
        <v>21</v>
      </c>
      <c r="V585" s="25">
        <f t="shared" si="154"/>
        <v>0</v>
      </c>
      <c r="W585" s="25">
        <f t="shared" si="155"/>
        <v>0</v>
      </c>
      <c r="X585" s="54"/>
      <c r="Y585" s="53" t="s">
        <v>92</v>
      </c>
      <c r="Z585" s="53" t="s">
        <v>26</v>
      </c>
      <c r="AA585" s="113"/>
    </row>
    <row r="586" spans="6:27" s="52" customFormat="1" ht="11.4" outlineLevel="2">
      <c r="F586" s="20">
        <v>601</v>
      </c>
      <c r="G586" s="21" t="s">
        <v>2</v>
      </c>
      <c r="H586" s="53" t="s">
        <v>138</v>
      </c>
      <c r="I586" s="53"/>
      <c r="J586" s="54" t="s">
        <v>811</v>
      </c>
      <c r="K586" s="21" t="s">
        <v>77</v>
      </c>
      <c r="L586" s="55">
        <v>8</v>
      </c>
      <c r="M586" s="57">
        <v>0</v>
      </c>
      <c r="N586" s="55">
        <f t="shared" si="150"/>
        <v>8</v>
      </c>
      <c r="O586" s="24"/>
      <c r="P586" s="25">
        <f t="shared" si="151"/>
        <v>0</v>
      </c>
      <c r="Q586" s="56"/>
      <c r="R586" s="57">
        <f t="shared" si="152"/>
        <v>0</v>
      </c>
      <c r="S586" s="56"/>
      <c r="T586" s="57">
        <f t="shared" si="153"/>
        <v>0</v>
      </c>
      <c r="U586" s="25">
        <v>21</v>
      </c>
      <c r="V586" s="25">
        <f t="shared" si="154"/>
        <v>0</v>
      </c>
      <c r="W586" s="25">
        <f t="shared" si="155"/>
        <v>0</v>
      </c>
      <c r="X586" s="54"/>
      <c r="Y586" s="53" t="s">
        <v>92</v>
      </c>
      <c r="Z586" s="53" t="s">
        <v>26</v>
      </c>
      <c r="AA586" s="113"/>
    </row>
    <row r="587" spans="6:27" s="52" customFormat="1" ht="11.4" outlineLevel="2">
      <c r="F587" s="20">
        <v>602</v>
      </c>
      <c r="G587" s="21" t="s">
        <v>2</v>
      </c>
      <c r="H587" s="53" t="s">
        <v>139</v>
      </c>
      <c r="I587" s="53"/>
      <c r="J587" s="54" t="s">
        <v>821</v>
      </c>
      <c r="K587" s="21" t="s">
        <v>77</v>
      </c>
      <c r="L587" s="55">
        <v>8</v>
      </c>
      <c r="M587" s="57">
        <v>0</v>
      </c>
      <c r="N587" s="55">
        <f t="shared" si="150"/>
        <v>8</v>
      </c>
      <c r="O587" s="24"/>
      <c r="P587" s="25">
        <f t="shared" si="151"/>
        <v>0</v>
      </c>
      <c r="Q587" s="56"/>
      <c r="R587" s="57">
        <f t="shared" si="152"/>
        <v>0</v>
      </c>
      <c r="S587" s="56"/>
      <c r="T587" s="57">
        <f t="shared" si="153"/>
        <v>0</v>
      </c>
      <c r="U587" s="25">
        <v>21</v>
      </c>
      <c r="V587" s="25">
        <f t="shared" si="154"/>
        <v>0</v>
      </c>
      <c r="W587" s="25">
        <f t="shared" si="155"/>
        <v>0</v>
      </c>
      <c r="X587" s="54"/>
      <c r="Y587" s="53" t="s">
        <v>92</v>
      </c>
      <c r="Z587" s="53" t="s">
        <v>26</v>
      </c>
      <c r="AA587" s="113"/>
    </row>
    <row r="588" spans="6:27" s="52" customFormat="1" ht="11.4" outlineLevel="2">
      <c r="F588" s="20">
        <v>603</v>
      </c>
      <c r="G588" s="21" t="s">
        <v>2</v>
      </c>
      <c r="H588" s="53" t="s">
        <v>140</v>
      </c>
      <c r="I588" s="53"/>
      <c r="J588" s="54" t="s">
        <v>884</v>
      </c>
      <c r="K588" s="21" t="s">
        <v>77</v>
      </c>
      <c r="L588" s="55">
        <v>23</v>
      </c>
      <c r="M588" s="57">
        <v>0</v>
      </c>
      <c r="N588" s="55">
        <f t="shared" si="150"/>
        <v>23</v>
      </c>
      <c r="O588" s="24"/>
      <c r="P588" s="25">
        <f t="shared" si="151"/>
        <v>0</v>
      </c>
      <c r="Q588" s="56"/>
      <c r="R588" s="57">
        <f t="shared" si="152"/>
        <v>0</v>
      </c>
      <c r="S588" s="56"/>
      <c r="T588" s="57">
        <f t="shared" si="153"/>
        <v>0</v>
      </c>
      <c r="U588" s="25">
        <v>21</v>
      </c>
      <c r="V588" s="25">
        <f t="shared" si="154"/>
        <v>0</v>
      </c>
      <c r="W588" s="25">
        <f t="shared" si="155"/>
        <v>0</v>
      </c>
      <c r="X588" s="54"/>
      <c r="Y588" s="53" t="s">
        <v>92</v>
      </c>
      <c r="Z588" s="53" t="s">
        <v>26</v>
      </c>
      <c r="AA588" s="113"/>
    </row>
    <row r="589" spans="6:27" s="52" customFormat="1" ht="11.4" outlineLevel="2">
      <c r="F589" s="20">
        <v>604</v>
      </c>
      <c r="G589" s="21" t="s">
        <v>2</v>
      </c>
      <c r="H589" s="53" t="s">
        <v>141</v>
      </c>
      <c r="I589" s="53"/>
      <c r="J589" s="54" t="s">
        <v>987</v>
      </c>
      <c r="K589" s="21" t="s">
        <v>77</v>
      </c>
      <c r="L589" s="55">
        <v>40</v>
      </c>
      <c r="M589" s="57">
        <v>0</v>
      </c>
      <c r="N589" s="55">
        <f t="shared" ref="N589:N620" si="156">L589*(1+M589/100)</f>
        <v>40</v>
      </c>
      <c r="O589" s="24"/>
      <c r="P589" s="25">
        <f t="shared" ref="P589:P620" si="157">N589*O589</f>
        <v>0</v>
      </c>
      <c r="Q589" s="56"/>
      <c r="R589" s="57">
        <f t="shared" ref="R589:R620" si="158">N589*Q589</f>
        <v>0</v>
      </c>
      <c r="S589" s="56"/>
      <c r="T589" s="57">
        <f t="shared" ref="T589:T620" si="159">N589*S589</f>
        <v>0</v>
      </c>
      <c r="U589" s="25">
        <v>21</v>
      </c>
      <c r="V589" s="25">
        <f t="shared" ref="V589:V620" si="160">P589*(U589/100)</f>
        <v>0</v>
      </c>
      <c r="W589" s="25">
        <f t="shared" ref="W589:W620" si="161">P589+V589</f>
        <v>0</v>
      </c>
      <c r="X589" s="54"/>
      <c r="Y589" s="53" t="s">
        <v>92</v>
      </c>
      <c r="Z589" s="53" t="s">
        <v>26</v>
      </c>
      <c r="AA589" s="113"/>
    </row>
    <row r="590" spans="6:27" s="52" customFormat="1" ht="11.4" outlineLevel="2">
      <c r="F590" s="20">
        <v>605</v>
      </c>
      <c r="G590" s="21" t="s">
        <v>2</v>
      </c>
      <c r="H590" s="53" t="s">
        <v>142</v>
      </c>
      <c r="I590" s="53"/>
      <c r="J590" s="54" t="s">
        <v>911</v>
      </c>
      <c r="K590" s="21" t="s">
        <v>77</v>
      </c>
      <c r="L590" s="55">
        <v>39</v>
      </c>
      <c r="M590" s="57">
        <v>0</v>
      </c>
      <c r="N590" s="55">
        <f t="shared" si="156"/>
        <v>39</v>
      </c>
      <c r="O590" s="24"/>
      <c r="P590" s="25">
        <f t="shared" si="157"/>
        <v>0</v>
      </c>
      <c r="Q590" s="56"/>
      <c r="R590" s="57">
        <f t="shared" si="158"/>
        <v>0</v>
      </c>
      <c r="S590" s="56"/>
      <c r="T590" s="57">
        <f t="shared" si="159"/>
        <v>0</v>
      </c>
      <c r="U590" s="25">
        <v>21</v>
      </c>
      <c r="V590" s="25">
        <f t="shared" si="160"/>
        <v>0</v>
      </c>
      <c r="W590" s="25">
        <f t="shared" si="161"/>
        <v>0</v>
      </c>
      <c r="X590" s="54"/>
      <c r="Y590" s="53" t="s">
        <v>92</v>
      </c>
      <c r="Z590" s="53" t="s">
        <v>26</v>
      </c>
      <c r="AA590" s="113"/>
    </row>
    <row r="591" spans="6:27" s="52" customFormat="1" ht="11.4" outlineLevel="2">
      <c r="F591" s="20">
        <v>606</v>
      </c>
      <c r="G591" s="21" t="s">
        <v>2</v>
      </c>
      <c r="H591" s="53" t="s">
        <v>143</v>
      </c>
      <c r="I591" s="53"/>
      <c r="J591" s="54" t="s">
        <v>908</v>
      </c>
      <c r="K591" s="21" t="s">
        <v>77</v>
      </c>
      <c r="L591" s="55">
        <v>92</v>
      </c>
      <c r="M591" s="57">
        <v>0</v>
      </c>
      <c r="N591" s="55">
        <f t="shared" si="156"/>
        <v>92</v>
      </c>
      <c r="O591" s="24"/>
      <c r="P591" s="25">
        <f t="shared" si="157"/>
        <v>0</v>
      </c>
      <c r="Q591" s="56"/>
      <c r="R591" s="57">
        <f t="shared" si="158"/>
        <v>0</v>
      </c>
      <c r="S591" s="56"/>
      <c r="T591" s="57">
        <f t="shared" si="159"/>
        <v>0</v>
      </c>
      <c r="U591" s="25">
        <v>21</v>
      </c>
      <c r="V591" s="25">
        <f t="shared" si="160"/>
        <v>0</v>
      </c>
      <c r="W591" s="25">
        <f t="shared" si="161"/>
        <v>0</v>
      </c>
      <c r="X591" s="54"/>
      <c r="Y591" s="53" t="s">
        <v>92</v>
      </c>
      <c r="Z591" s="53" t="s">
        <v>26</v>
      </c>
      <c r="AA591" s="113"/>
    </row>
    <row r="592" spans="6:27" s="52" customFormat="1" ht="22.8" outlineLevel="2">
      <c r="F592" s="20">
        <v>607</v>
      </c>
      <c r="G592" s="21" t="s">
        <v>2</v>
      </c>
      <c r="H592" s="53" t="s">
        <v>144</v>
      </c>
      <c r="I592" s="53"/>
      <c r="J592" s="54" t="s">
        <v>1058</v>
      </c>
      <c r="K592" s="21" t="s">
        <v>77</v>
      </c>
      <c r="L592" s="55">
        <v>7</v>
      </c>
      <c r="M592" s="57">
        <v>0</v>
      </c>
      <c r="N592" s="55">
        <f t="shared" si="156"/>
        <v>7</v>
      </c>
      <c r="O592" s="24"/>
      <c r="P592" s="25">
        <f t="shared" si="157"/>
        <v>0</v>
      </c>
      <c r="Q592" s="56"/>
      <c r="R592" s="57">
        <f t="shared" si="158"/>
        <v>0</v>
      </c>
      <c r="S592" s="56"/>
      <c r="T592" s="57">
        <f t="shared" si="159"/>
        <v>0</v>
      </c>
      <c r="U592" s="25">
        <v>21</v>
      </c>
      <c r="V592" s="25">
        <f t="shared" si="160"/>
        <v>0</v>
      </c>
      <c r="W592" s="25">
        <f t="shared" si="161"/>
        <v>0</v>
      </c>
      <c r="X592" s="54"/>
      <c r="Y592" s="53" t="s">
        <v>92</v>
      </c>
      <c r="Z592" s="53" t="s">
        <v>26</v>
      </c>
      <c r="AA592" s="113"/>
    </row>
    <row r="593" spans="6:27" s="52" customFormat="1" ht="11.4" outlineLevel="2">
      <c r="F593" s="20">
        <v>608</v>
      </c>
      <c r="G593" s="21" t="s">
        <v>2</v>
      </c>
      <c r="H593" s="53" t="s">
        <v>145</v>
      </c>
      <c r="I593" s="53"/>
      <c r="J593" s="54" t="s">
        <v>740</v>
      </c>
      <c r="K593" s="21" t="s">
        <v>77</v>
      </c>
      <c r="L593" s="55">
        <v>28</v>
      </c>
      <c r="M593" s="57">
        <v>0</v>
      </c>
      <c r="N593" s="55">
        <f t="shared" si="156"/>
        <v>28</v>
      </c>
      <c r="O593" s="24"/>
      <c r="P593" s="25">
        <f t="shared" si="157"/>
        <v>0</v>
      </c>
      <c r="Q593" s="56"/>
      <c r="R593" s="57">
        <f t="shared" si="158"/>
        <v>0</v>
      </c>
      <c r="S593" s="56"/>
      <c r="T593" s="57">
        <f t="shared" si="159"/>
        <v>0</v>
      </c>
      <c r="U593" s="25">
        <v>21</v>
      </c>
      <c r="V593" s="25">
        <f t="shared" si="160"/>
        <v>0</v>
      </c>
      <c r="W593" s="25">
        <f t="shared" si="161"/>
        <v>0</v>
      </c>
      <c r="X593" s="54"/>
      <c r="Y593" s="53" t="s">
        <v>92</v>
      </c>
      <c r="Z593" s="53" t="s">
        <v>26</v>
      </c>
      <c r="AA593" s="113"/>
    </row>
    <row r="594" spans="6:27" s="52" customFormat="1" ht="11.4" outlineLevel="2">
      <c r="F594" s="20">
        <v>609</v>
      </c>
      <c r="G594" s="21" t="s">
        <v>2</v>
      </c>
      <c r="H594" s="53" t="s">
        <v>146</v>
      </c>
      <c r="I594" s="53"/>
      <c r="J594" s="54" t="s">
        <v>853</v>
      </c>
      <c r="K594" s="21" t="s">
        <v>77</v>
      </c>
      <c r="L594" s="55">
        <v>6</v>
      </c>
      <c r="M594" s="57">
        <v>0</v>
      </c>
      <c r="N594" s="55">
        <f t="shared" si="156"/>
        <v>6</v>
      </c>
      <c r="O594" s="24"/>
      <c r="P594" s="25">
        <f t="shared" si="157"/>
        <v>0</v>
      </c>
      <c r="Q594" s="56"/>
      <c r="R594" s="57">
        <f t="shared" si="158"/>
        <v>0</v>
      </c>
      <c r="S594" s="56"/>
      <c r="T594" s="57">
        <f t="shared" si="159"/>
        <v>0</v>
      </c>
      <c r="U594" s="25">
        <v>21</v>
      </c>
      <c r="V594" s="25">
        <f t="shared" si="160"/>
        <v>0</v>
      </c>
      <c r="W594" s="25">
        <f t="shared" si="161"/>
        <v>0</v>
      </c>
      <c r="X594" s="54"/>
      <c r="Y594" s="53" t="s">
        <v>92</v>
      </c>
      <c r="Z594" s="53" t="s">
        <v>26</v>
      </c>
      <c r="AA594" s="113"/>
    </row>
    <row r="595" spans="6:27" s="52" customFormat="1" ht="11.4" outlineLevel="2">
      <c r="F595" s="20">
        <v>610</v>
      </c>
      <c r="G595" s="21" t="s">
        <v>2</v>
      </c>
      <c r="H595" s="53" t="s">
        <v>147</v>
      </c>
      <c r="I595" s="53"/>
      <c r="J595" s="54" t="s">
        <v>634</v>
      </c>
      <c r="K595" s="21" t="s">
        <v>4</v>
      </c>
      <c r="L595" s="55">
        <v>25</v>
      </c>
      <c r="M595" s="57">
        <v>0</v>
      </c>
      <c r="N595" s="55">
        <f t="shared" si="156"/>
        <v>25</v>
      </c>
      <c r="O595" s="24"/>
      <c r="P595" s="25">
        <f t="shared" si="157"/>
        <v>0</v>
      </c>
      <c r="Q595" s="56"/>
      <c r="R595" s="57">
        <f t="shared" si="158"/>
        <v>0</v>
      </c>
      <c r="S595" s="56"/>
      <c r="T595" s="57">
        <f t="shared" si="159"/>
        <v>0</v>
      </c>
      <c r="U595" s="25">
        <v>21</v>
      </c>
      <c r="V595" s="25">
        <f t="shared" si="160"/>
        <v>0</v>
      </c>
      <c r="W595" s="25">
        <f t="shared" si="161"/>
        <v>0</v>
      </c>
      <c r="X595" s="54"/>
      <c r="Y595" s="53" t="s">
        <v>92</v>
      </c>
      <c r="Z595" s="53" t="s">
        <v>26</v>
      </c>
      <c r="AA595" s="113"/>
    </row>
    <row r="596" spans="6:27" s="52" customFormat="1" ht="11.4" outlineLevel="2">
      <c r="F596" s="20">
        <v>611</v>
      </c>
      <c r="G596" s="21" t="s">
        <v>2</v>
      </c>
      <c r="H596" s="53" t="s">
        <v>148</v>
      </c>
      <c r="I596" s="53"/>
      <c r="J596" s="54" t="s">
        <v>621</v>
      </c>
      <c r="K596" s="21" t="s">
        <v>4</v>
      </c>
      <c r="L596" s="55">
        <v>245</v>
      </c>
      <c r="M596" s="57">
        <v>0</v>
      </c>
      <c r="N596" s="55">
        <f t="shared" si="156"/>
        <v>245</v>
      </c>
      <c r="O596" s="24"/>
      <c r="P596" s="25">
        <f t="shared" si="157"/>
        <v>0</v>
      </c>
      <c r="Q596" s="56"/>
      <c r="R596" s="57">
        <f t="shared" si="158"/>
        <v>0</v>
      </c>
      <c r="S596" s="56"/>
      <c r="T596" s="57">
        <f t="shared" si="159"/>
        <v>0</v>
      </c>
      <c r="U596" s="25">
        <v>21</v>
      </c>
      <c r="V596" s="25">
        <f t="shared" si="160"/>
        <v>0</v>
      </c>
      <c r="W596" s="25">
        <f t="shared" si="161"/>
        <v>0</v>
      </c>
      <c r="X596" s="54"/>
      <c r="Y596" s="53" t="s">
        <v>92</v>
      </c>
      <c r="Z596" s="53" t="s">
        <v>26</v>
      </c>
      <c r="AA596" s="113"/>
    </row>
    <row r="597" spans="6:27" s="52" customFormat="1" ht="11.4" outlineLevel="2">
      <c r="F597" s="20">
        <v>612</v>
      </c>
      <c r="G597" s="21" t="s">
        <v>2</v>
      </c>
      <c r="H597" s="53" t="s">
        <v>149</v>
      </c>
      <c r="I597" s="53"/>
      <c r="J597" s="54" t="s">
        <v>622</v>
      </c>
      <c r="K597" s="21" t="s">
        <v>4</v>
      </c>
      <c r="L597" s="55">
        <v>175</v>
      </c>
      <c r="M597" s="57">
        <v>0</v>
      </c>
      <c r="N597" s="55">
        <f t="shared" si="156"/>
        <v>175</v>
      </c>
      <c r="O597" s="24"/>
      <c r="P597" s="25">
        <f t="shared" si="157"/>
        <v>0</v>
      </c>
      <c r="Q597" s="56"/>
      <c r="R597" s="57">
        <f t="shared" si="158"/>
        <v>0</v>
      </c>
      <c r="S597" s="56"/>
      <c r="T597" s="57">
        <f t="shared" si="159"/>
        <v>0</v>
      </c>
      <c r="U597" s="25">
        <v>21</v>
      </c>
      <c r="V597" s="25">
        <f t="shared" si="160"/>
        <v>0</v>
      </c>
      <c r="W597" s="25">
        <f t="shared" si="161"/>
        <v>0</v>
      </c>
      <c r="X597" s="54"/>
      <c r="Y597" s="53" t="s">
        <v>92</v>
      </c>
      <c r="Z597" s="53" t="s">
        <v>26</v>
      </c>
      <c r="AA597" s="113"/>
    </row>
    <row r="598" spans="6:27" s="52" customFormat="1" ht="11.4" outlineLevel="2">
      <c r="F598" s="20">
        <v>613</v>
      </c>
      <c r="G598" s="21" t="s">
        <v>2</v>
      </c>
      <c r="H598" s="53" t="s">
        <v>150</v>
      </c>
      <c r="I598" s="53"/>
      <c r="J598" s="54" t="s">
        <v>614</v>
      </c>
      <c r="K598" s="21" t="s">
        <v>4</v>
      </c>
      <c r="L598" s="55">
        <v>4</v>
      </c>
      <c r="M598" s="57">
        <v>0</v>
      </c>
      <c r="N598" s="55">
        <f t="shared" si="156"/>
        <v>4</v>
      </c>
      <c r="O598" s="24"/>
      <c r="P598" s="25">
        <f t="shared" si="157"/>
        <v>0</v>
      </c>
      <c r="Q598" s="56"/>
      <c r="R598" s="57">
        <f t="shared" si="158"/>
        <v>0</v>
      </c>
      <c r="S598" s="56"/>
      <c r="T598" s="57">
        <f t="shared" si="159"/>
        <v>0</v>
      </c>
      <c r="U598" s="25">
        <v>21</v>
      </c>
      <c r="V598" s="25">
        <f t="shared" si="160"/>
        <v>0</v>
      </c>
      <c r="W598" s="25">
        <f t="shared" si="161"/>
        <v>0</v>
      </c>
      <c r="X598" s="54"/>
      <c r="Y598" s="53" t="s">
        <v>92</v>
      </c>
      <c r="Z598" s="53" t="s">
        <v>26</v>
      </c>
      <c r="AA598" s="113"/>
    </row>
    <row r="599" spans="6:27" s="52" customFormat="1" ht="11.4" outlineLevel="2">
      <c r="F599" s="20">
        <v>614</v>
      </c>
      <c r="G599" s="21" t="s">
        <v>2</v>
      </c>
      <c r="H599" s="53" t="s">
        <v>151</v>
      </c>
      <c r="I599" s="53"/>
      <c r="J599" s="54" t="s">
        <v>625</v>
      </c>
      <c r="K599" s="21" t="s">
        <v>4</v>
      </c>
      <c r="L599" s="55">
        <v>155</v>
      </c>
      <c r="M599" s="57">
        <v>0</v>
      </c>
      <c r="N599" s="55">
        <f t="shared" si="156"/>
        <v>155</v>
      </c>
      <c r="O599" s="24"/>
      <c r="P599" s="25">
        <f t="shared" si="157"/>
        <v>0</v>
      </c>
      <c r="Q599" s="56"/>
      <c r="R599" s="57">
        <f t="shared" si="158"/>
        <v>0</v>
      </c>
      <c r="S599" s="56"/>
      <c r="T599" s="57">
        <f t="shared" si="159"/>
        <v>0</v>
      </c>
      <c r="U599" s="25">
        <v>21</v>
      </c>
      <c r="V599" s="25">
        <f t="shared" si="160"/>
        <v>0</v>
      </c>
      <c r="W599" s="25">
        <f t="shared" si="161"/>
        <v>0</v>
      </c>
      <c r="X599" s="54"/>
      <c r="Y599" s="53" t="s">
        <v>92</v>
      </c>
      <c r="Z599" s="53" t="s">
        <v>26</v>
      </c>
      <c r="AA599" s="113"/>
    </row>
    <row r="600" spans="6:27" s="52" customFormat="1" ht="11.4" outlineLevel="2">
      <c r="F600" s="20">
        <v>615</v>
      </c>
      <c r="G600" s="21" t="s">
        <v>2</v>
      </c>
      <c r="H600" s="53" t="s">
        <v>152</v>
      </c>
      <c r="I600" s="53"/>
      <c r="J600" s="54" t="s">
        <v>626</v>
      </c>
      <c r="K600" s="21" t="s">
        <v>4</v>
      </c>
      <c r="L600" s="55">
        <v>68</v>
      </c>
      <c r="M600" s="57">
        <v>0</v>
      </c>
      <c r="N600" s="55">
        <f t="shared" si="156"/>
        <v>68</v>
      </c>
      <c r="O600" s="24"/>
      <c r="P600" s="25">
        <f t="shared" si="157"/>
        <v>0</v>
      </c>
      <c r="Q600" s="56"/>
      <c r="R600" s="57">
        <f t="shared" si="158"/>
        <v>0</v>
      </c>
      <c r="S600" s="56"/>
      <c r="T600" s="57">
        <f t="shared" si="159"/>
        <v>0</v>
      </c>
      <c r="U600" s="25">
        <v>21</v>
      </c>
      <c r="V600" s="25">
        <f t="shared" si="160"/>
        <v>0</v>
      </c>
      <c r="W600" s="25">
        <f t="shared" si="161"/>
        <v>0</v>
      </c>
      <c r="X600" s="54"/>
      <c r="Y600" s="53" t="s">
        <v>92</v>
      </c>
      <c r="Z600" s="53" t="s">
        <v>26</v>
      </c>
      <c r="AA600" s="113"/>
    </row>
    <row r="601" spans="6:27" s="52" customFormat="1" ht="11.4" outlineLevel="2">
      <c r="F601" s="20">
        <v>616</v>
      </c>
      <c r="G601" s="21" t="s">
        <v>2</v>
      </c>
      <c r="H601" s="53" t="s">
        <v>153</v>
      </c>
      <c r="I601" s="53"/>
      <c r="J601" s="54" t="s">
        <v>838</v>
      </c>
      <c r="K601" s="21" t="s">
        <v>19</v>
      </c>
      <c r="L601" s="55">
        <v>0.25</v>
      </c>
      <c r="M601" s="57">
        <v>0</v>
      </c>
      <c r="N601" s="55">
        <f t="shared" si="156"/>
        <v>0.25</v>
      </c>
      <c r="O601" s="24"/>
      <c r="P601" s="25">
        <f t="shared" si="157"/>
        <v>0</v>
      </c>
      <c r="Q601" s="56"/>
      <c r="R601" s="57">
        <f t="shared" si="158"/>
        <v>0</v>
      </c>
      <c r="S601" s="56"/>
      <c r="T601" s="57">
        <f t="shared" si="159"/>
        <v>0</v>
      </c>
      <c r="U601" s="25">
        <v>21</v>
      </c>
      <c r="V601" s="25">
        <f t="shared" si="160"/>
        <v>0</v>
      </c>
      <c r="W601" s="25">
        <f t="shared" si="161"/>
        <v>0</v>
      </c>
      <c r="X601" s="54"/>
      <c r="Y601" s="53" t="s">
        <v>92</v>
      </c>
      <c r="Z601" s="53" t="s">
        <v>26</v>
      </c>
      <c r="AA601" s="113"/>
    </row>
    <row r="602" spans="6:27" s="52" customFormat="1" ht="11.4" outlineLevel="2">
      <c r="F602" s="20">
        <v>617</v>
      </c>
      <c r="G602" s="21" t="s">
        <v>2</v>
      </c>
      <c r="H602" s="53" t="s">
        <v>154</v>
      </c>
      <c r="I602" s="53"/>
      <c r="J602" s="54" t="s">
        <v>627</v>
      </c>
      <c r="K602" s="21" t="s">
        <v>4</v>
      </c>
      <c r="L602" s="55">
        <v>78</v>
      </c>
      <c r="M602" s="57">
        <v>0</v>
      </c>
      <c r="N602" s="55">
        <f t="shared" si="156"/>
        <v>78</v>
      </c>
      <c r="O602" s="24"/>
      <c r="P602" s="25">
        <f t="shared" si="157"/>
        <v>0</v>
      </c>
      <c r="Q602" s="56"/>
      <c r="R602" s="57">
        <f t="shared" si="158"/>
        <v>0</v>
      </c>
      <c r="S602" s="56"/>
      <c r="T602" s="57">
        <f t="shared" si="159"/>
        <v>0</v>
      </c>
      <c r="U602" s="25">
        <v>21</v>
      </c>
      <c r="V602" s="25">
        <f t="shared" si="160"/>
        <v>0</v>
      </c>
      <c r="W602" s="25">
        <f t="shared" si="161"/>
        <v>0</v>
      </c>
      <c r="X602" s="54"/>
      <c r="Y602" s="53" t="s">
        <v>92</v>
      </c>
      <c r="Z602" s="53" t="s">
        <v>26</v>
      </c>
      <c r="AA602" s="113"/>
    </row>
    <row r="603" spans="6:27" s="52" customFormat="1" ht="11.4" outlineLevel="2">
      <c r="F603" s="20">
        <v>618</v>
      </c>
      <c r="G603" s="21" t="s">
        <v>2</v>
      </c>
      <c r="H603" s="53" t="s">
        <v>155</v>
      </c>
      <c r="I603" s="53"/>
      <c r="J603" s="54" t="s">
        <v>661</v>
      </c>
      <c r="K603" s="21" t="s">
        <v>77</v>
      </c>
      <c r="L603" s="55">
        <v>1</v>
      </c>
      <c r="M603" s="57">
        <v>0</v>
      </c>
      <c r="N603" s="55">
        <f t="shared" si="156"/>
        <v>1</v>
      </c>
      <c r="O603" s="24"/>
      <c r="P603" s="25">
        <f t="shared" si="157"/>
        <v>0</v>
      </c>
      <c r="Q603" s="56"/>
      <c r="R603" s="57">
        <f t="shared" si="158"/>
        <v>0</v>
      </c>
      <c r="S603" s="56"/>
      <c r="T603" s="57">
        <f t="shared" si="159"/>
        <v>0</v>
      </c>
      <c r="U603" s="25">
        <v>21</v>
      </c>
      <c r="V603" s="25">
        <f t="shared" si="160"/>
        <v>0</v>
      </c>
      <c r="W603" s="25">
        <f t="shared" si="161"/>
        <v>0</v>
      </c>
      <c r="X603" s="54"/>
      <c r="Y603" s="53" t="s">
        <v>92</v>
      </c>
      <c r="Z603" s="53" t="s">
        <v>26</v>
      </c>
      <c r="AA603" s="113"/>
    </row>
    <row r="604" spans="6:27" s="52" customFormat="1" ht="11.4" outlineLevel="2">
      <c r="F604" s="20">
        <v>619</v>
      </c>
      <c r="G604" s="21" t="s">
        <v>2</v>
      </c>
      <c r="H604" s="53" t="s">
        <v>156</v>
      </c>
      <c r="I604" s="53"/>
      <c r="J604" s="54" t="s">
        <v>706</v>
      </c>
      <c r="K604" s="21" t="s">
        <v>77</v>
      </c>
      <c r="L604" s="55">
        <v>1</v>
      </c>
      <c r="M604" s="57">
        <v>0</v>
      </c>
      <c r="N604" s="55">
        <f t="shared" si="156"/>
        <v>1</v>
      </c>
      <c r="O604" s="24"/>
      <c r="P604" s="25">
        <f t="shared" si="157"/>
        <v>0</v>
      </c>
      <c r="Q604" s="56"/>
      <c r="R604" s="57">
        <f t="shared" si="158"/>
        <v>0</v>
      </c>
      <c r="S604" s="56"/>
      <c r="T604" s="57">
        <f t="shared" si="159"/>
        <v>0</v>
      </c>
      <c r="U604" s="25">
        <v>21</v>
      </c>
      <c r="V604" s="25">
        <f t="shared" si="160"/>
        <v>0</v>
      </c>
      <c r="W604" s="25">
        <f t="shared" si="161"/>
        <v>0</v>
      </c>
      <c r="X604" s="54"/>
      <c r="Y604" s="53" t="s">
        <v>92</v>
      </c>
      <c r="Z604" s="53" t="s">
        <v>26</v>
      </c>
      <c r="AA604" s="113"/>
    </row>
    <row r="605" spans="6:27" s="52" customFormat="1" ht="11.4" outlineLevel="2">
      <c r="F605" s="20">
        <v>620</v>
      </c>
      <c r="G605" s="21" t="s">
        <v>2</v>
      </c>
      <c r="H605" s="53" t="s">
        <v>157</v>
      </c>
      <c r="I605" s="53"/>
      <c r="J605" s="54" t="s">
        <v>644</v>
      </c>
      <c r="K605" s="21" t="s">
        <v>77</v>
      </c>
      <c r="L605" s="55">
        <v>9</v>
      </c>
      <c r="M605" s="57">
        <v>0</v>
      </c>
      <c r="N605" s="55">
        <f t="shared" si="156"/>
        <v>9</v>
      </c>
      <c r="O605" s="24"/>
      <c r="P605" s="25">
        <f t="shared" si="157"/>
        <v>0</v>
      </c>
      <c r="Q605" s="56"/>
      <c r="R605" s="57">
        <f t="shared" si="158"/>
        <v>0</v>
      </c>
      <c r="S605" s="56"/>
      <c r="T605" s="57">
        <f t="shared" si="159"/>
        <v>0</v>
      </c>
      <c r="U605" s="25">
        <v>21</v>
      </c>
      <c r="V605" s="25">
        <f t="shared" si="160"/>
        <v>0</v>
      </c>
      <c r="W605" s="25">
        <f t="shared" si="161"/>
        <v>0</v>
      </c>
      <c r="X605" s="54"/>
      <c r="Y605" s="53" t="s">
        <v>92</v>
      </c>
      <c r="Z605" s="53" t="s">
        <v>26</v>
      </c>
      <c r="AA605" s="113"/>
    </row>
    <row r="606" spans="6:27" s="52" customFormat="1" ht="11.4" outlineLevel="2">
      <c r="F606" s="20">
        <v>621</v>
      </c>
      <c r="G606" s="21" t="s">
        <v>2</v>
      </c>
      <c r="H606" s="53" t="s">
        <v>158</v>
      </c>
      <c r="I606" s="53"/>
      <c r="J606" s="54" t="s">
        <v>678</v>
      </c>
      <c r="K606" s="21" t="s">
        <v>77</v>
      </c>
      <c r="L606" s="55">
        <v>55</v>
      </c>
      <c r="M606" s="57">
        <v>0</v>
      </c>
      <c r="N606" s="55">
        <f t="shared" si="156"/>
        <v>55</v>
      </c>
      <c r="O606" s="24"/>
      <c r="P606" s="25">
        <f t="shared" si="157"/>
        <v>0</v>
      </c>
      <c r="Q606" s="56"/>
      <c r="R606" s="57">
        <f t="shared" si="158"/>
        <v>0</v>
      </c>
      <c r="S606" s="56"/>
      <c r="T606" s="57">
        <f t="shared" si="159"/>
        <v>0</v>
      </c>
      <c r="U606" s="25">
        <v>21</v>
      </c>
      <c r="V606" s="25">
        <f t="shared" si="160"/>
        <v>0</v>
      </c>
      <c r="W606" s="25">
        <f t="shared" si="161"/>
        <v>0</v>
      </c>
      <c r="X606" s="54"/>
      <c r="Y606" s="53" t="s">
        <v>92</v>
      </c>
      <c r="Z606" s="53" t="s">
        <v>26</v>
      </c>
      <c r="AA606" s="113"/>
    </row>
    <row r="607" spans="6:27" s="52" customFormat="1" ht="11.4" outlineLevel="2">
      <c r="F607" s="20">
        <v>622</v>
      </c>
      <c r="G607" s="21" t="s">
        <v>2</v>
      </c>
      <c r="H607" s="53" t="s">
        <v>159</v>
      </c>
      <c r="I607" s="53"/>
      <c r="J607" s="54" t="s">
        <v>707</v>
      </c>
      <c r="K607" s="21" t="s">
        <v>77</v>
      </c>
      <c r="L607" s="55">
        <v>24</v>
      </c>
      <c r="M607" s="57">
        <v>0</v>
      </c>
      <c r="N607" s="55">
        <f t="shared" si="156"/>
        <v>24</v>
      </c>
      <c r="O607" s="24"/>
      <c r="P607" s="25">
        <f t="shared" si="157"/>
        <v>0</v>
      </c>
      <c r="Q607" s="56"/>
      <c r="R607" s="57">
        <f t="shared" si="158"/>
        <v>0</v>
      </c>
      <c r="S607" s="56"/>
      <c r="T607" s="57">
        <f t="shared" si="159"/>
        <v>0</v>
      </c>
      <c r="U607" s="25">
        <v>21</v>
      </c>
      <c r="V607" s="25">
        <f t="shared" si="160"/>
        <v>0</v>
      </c>
      <c r="W607" s="25">
        <f t="shared" si="161"/>
        <v>0</v>
      </c>
      <c r="X607" s="54"/>
      <c r="Y607" s="53" t="s">
        <v>92</v>
      </c>
      <c r="Z607" s="53" t="s">
        <v>26</v>
      </c>
      <c r="AA607" s="113"/>
    </row>
    <row r="608" spans="6:27" s="52" customFormat="1" ht="11.4" outlineLevel="2">
      <c r="F608" s="20">
        <v>623</v>
      </c>
      <c r="G608" s="21" t="s">
        <v>2</v>
      </c>
      <c r="H608" s="53" t="s">
        <v>160</v>
      </c>
      <c r="I608" s="53"/>
      <c r="J608" s="54" t="s">
        <v>732</v>
      </c>
      <c r="K608" s="21" t="s">
        <v>4</v>
      </c>
      <c r="L608" s="55">
        <v>74</v>
      </c>
      <c r="M608" s="57">
        <v>0</v>
      </c>
      <c r="N608" s="55">
        <f t="shared" si="156"/>
        <v>74</v>
      </c>
      <c r="O608" s="24"/>
      <c r="P608" s="25">
        <f t="shared" si="157"/>
        <v>0</v>
      </c>
      <c r="Q608" s="56"/>
      <c r="R608" s="57">
        <f t="shared" si="158"/>
        <v>0</v>
      </c>
      <c r="S608" s="56"/>
      <c r="T608" s="57">
        <f t="shared" si="159"/>
        <v>0</v>
      </c>
      <c r="U608" s="25">
        <v>21</v>
      </c>
      <c r="V608" s="25">
        <f t="shared" si="160"/>
        <v>0</v>
      </c>
      <c r="W608" s="25">
        <f t="shared" si="161"/>
        <v>0</v>
      </c>
      <c r="X608" s="54"/>
      <c r="Y608" s="53" t="s">
        <v>92</v>
      </c>
      <c r="Z608" s="53" t="s">
        <v>26</v>
      </c>
      <c r="AA608" s="113"/>
    </row>
    <row r="609" spans="6:27" s="52" customFormat="1" ht="11.4" outlineLevel="2">
      <c r="F609" s="20">
        <v>624</v>
      </c>
      <c r="G609" s="21" t="s">
        <v>2</v>
      </c>
      <c r="H609" s="53" t="s">
        <v>161</v>
      </c>
      <c r="I609" s="53"/>
      <c r="J609" s="54" t="s">
        <v>776</v>
      </c>
      <c r="K609" s="21" t="s">
        <v>77</v>
      </c>
      <c r="L609" s="55">
        <v>40</v>
      </c>
      <c r="M609" s="57">
        <v>0</v>
      </c>
      <c r="N609" s="55">
        <f t="shared" si="156"/>
        <v>40</v>
      </c>
      <c r="O609" s="24"/>
      <c r="P609" s="25">
        <f t="shared" si="157"/>
        <v>0</v>
      </c>
      <c r="Q609" s="56"/>
      <c r="R609" s="57">
        <f t="shared" si="158"/>
        <v>0</v>
      </c>
      <c r="S609" s="56"/>
      <c r="T609" s="57">
        <f t="shared" si="159"/>
        <v>0</v>
      </c>
      <c r="U609" s="25">
        <v>21</v>
      </c>
      <c r="V609" s="25">
        <f t="shared" si="160"/>
        <v>0</v>
      </c>
      <c r="W609" s="25">
        <f t="shared" si="161"/>
        <v>0</v>
      </c>
      <c r="X609" s="54"/>
      <c r="Y609" s="53" t="s">
        <v>92</v>
      </c>
      <c r="Z609" s="53" t="s">
        <v>26</v>
      </c>
      <c r="AA609" s="113"/>
    </row>
    <row r="610" spans="6:27" s="52" customFormat="1" ht="11.4" outlineLevel="2">
      <c r="F610" s="20">
        <v>625</v>
      </c>
      <c r="G610" s="21" t="s">
        <v>2</v>
      </c>
      <c r="H610" s="53" t="s">
        <v>162</v>
      </c>
      <c r="I610" s="53"/>
      <c r="J610" s="54" t="s">
        <v>611</v>
      </c>
      <c r="K610" s="21" t="s">
        <v>4</v>
      </c>
      <c r="L610" s="55">
        <v>10</v>
      </c>
      <c r="M610" s="57">
        <v>0</v>
      </c>
      <c r="N610" s="55">
        <f t="shared" si="156"/>
        <v>10</v>
      </c>
      <c r="O610" s="24"/>
      <c r="P610" s="25">
        <f t="shared" si="157"/>
        <v>0</v>
      </c>
      <c r="Q610" s="56"/>
      <c r="R610" s="57">
        <f t="shared" si="158"/>
        <v>0</v>
      </c>
      <c r="S610" s="56"/>
      <c r="T610" s="57">
        <f t="shared" si="159"/>
        <v>0</v>
      </c>
      <c r="U610" s="25">
        <v>21</v>
      </c>
      <c r="V610" s="25">
        <f t="shared" si="160"/>
        <v>0</v>
      </c>
      <c r="W610" s="25">
        <f t="shared" si="161"/>
        <v>0</v>
      </c>
      <c r="X610" s="54"/>
      <c r="Y610" s="53" t="s">
        <v>92</v>
      </c>
      <c r="Z610" s="53" t="s">
        <v>26</v>
      </c>
      <c r="AA610" s="113"/>
    </row>
    <row r="611" spans="6:27" s="52" customFormat="1" ht="11.4" outlineLevel="2">
      <c r="F611" s="20">
        <v>626</v>
      </c>
      <c r="G611" s="21" t="s">
        <v>2</v>
      </c>
      <c r="H611" s="53" t="s">
        <v>163</v>
      </c>
      <c r="I611" s="53"/>
      <c r="J611" s="54" t="s">
        <v>615</v>
      </c>
      <c r="K611" s="21" t="s">
        <v>4</v>
      </c>
      <c r="L611" s="55">
        <v>6</v>
      </c>
      <c r="M611" s="57">
        <v>0</v>
      </c>
      <c r="N611" s="55">
        <f t="shared" si="156"/>
        <v>6</v>
      </c>
      <c r="O611" s="24"/>
      <c r="P611" s="25">
        <f t="shared" si="157"/>
        <v>0</v>
      </c>
      <c r="Q611" s="56"/>
      <c r="R611" s="57">
        <f t="shared" si="158"/>
        <v>0</v>
      </c>
      <c r="S611" s="56"/>
      <c r="T611" s="57">
        <f t="shared" si="159"/>
        <v>0</v>
      </c>
      <c r="U611" s="25">
        <v>21</v>
      </c>
      <c r="V611" s="25">
        <f t="shared" si="160"/>
        <v>0</v>
      </c>
      <c r="W611" s="25">
        <f t="shared" si="161"/>
        <v>0</v>
      </c>
      <c r="X611" s="54"/>
      <c r="Y611" s="53" t="s">
        <v>92</v>
      </c>
      <c r="Z611" s="53" t="s">
        <v>26</v>
      </c>
      <c r="AA611" s="113"/>
    </row>
    <row r="612" spans="6:27" s="52" customFormat="1" ht="11.4" outlineLevel="2">
      <c r="F612" s="20">
        <v>627</v>
      </c>
      <c r="G612" s="21" t="s">
        <v>2</v>
      </c>
      <c r="H612" s="53" t="s">
        <v>164</v>
      </c>
      <c r="I612" s="53"/>
      <c r="J612" s="54" t="s">
        <v>612</v>
      </c>
      <c r="K612" s="21" t="s">
        <v>4</v>
      </c>
      <c r="L612" s="55">
        <v>20</v>
      </c>
      <c r="M612" s="57">
        <v>0</v>
      </c>
      <c r="N612" s="55">
        <f t="shared" si="156"/>
        <v>20</v>
      </c>
      <c r="O612" s="24"/>
      <c r="P612" s="25">
        <f t="shared" si="157"/>
        <v>0</v>
      </c>
      <c r="Q612" s="56"/>
      <c r="R612" s="57">
        <f t="shared" si="158"/>
        <v>0</v>
      </c>
      <c r="S612" s="56"/>
      <c r="T612" s="57">
        <f t="shared" si="159"/>
        <v>0</v>
      </c>
      <c r="U612" s="25">
        <v>21</v>
      </c>
      <c r="V612" s="25">
        <f t="shared" si="160"/>
        <v>0</v>
      </c>
      <c r="W612" s="25">
        <f t="shared" si="161"/>
        <v>0</v>
      </c>
      <c r="X612" s="54"/>
      <c r="Y612" s="53" t="s">
        <v>92</v>
      </c>
      <c r="Z612" s="53" t="s">
        <v>26</v>
      </c>
      <c r="AA612" s="113"/>
    </row>
    <row r="613" spans="6:27" s="52" customFormat="1" ht="11.4" outlineLevel="2">
      <c r="F613" s="20">
        <v>628</v>
      </c>
      <c r="G613" s="21" t="s">
        <v>2</v>
      </c>
      <c r="H613" s="53" t="s">
        <v>165</v>
      </c>
      <c r="I613" s="53"/>
      <c r="J613" s="54" t="s">
        <v>696</v>
      </c>
      <c r="K613" s="21" t="s">
        <v>4</v>
      </c>
      <c r="L613" s="55">
        <v>35</v>
      </c>
      <c r="M613" s="57">
        <v>0</v>
      </c>
      <c r="N613" s="55">
        <f t="shared" si="156"/>
        <v>35</v>
      </c>
      <c r="O613" s="24"/>
      <c r="P613" s="25">
        <f t="shared" si="157"/>
        <v>0</v>
      </c>
      <c r="Q613" s="56"/>
      <c r="R613" s="57">
        <f t="shared" si="158"/>
        <v>0</v>
      </c>
      <c r="S613" s="56"/>
      <c r="T613" s="57">
        <f t="shared" si="159"/>
        <v>0</v>
      </c>
      <c r="U613" s="25">
        <v>21</v>
      </c>
      <c r="V613" s="25">
        <f t="shared" si="160"/>
        <v>0</v>
      </c>
      <c r="W613" s="25">
        <f t="shared" si="161"/>
        <v>0</v>
      </c>
      <c r="X613" s="54"/>
      <c r="Y613" s="53" t="s">
        <v>92</v>
      </c>
      <c r="Z613" s="53" t="s">
        <v>26</v>
      </c>
      <c r="AA613" s="113"/>
    </row>
    <row r="614" spans="6:27" s="52" customFormat="1" ht="11.4" outlineLevel="2">
      <c r="F614" s="20">
        <v>629</v>
      </c>
      <c r="G614" s="21" t="s">
        <v>2</v>
      </c>
      <c r="H614" s="53" t="s">
        <v>166</v>
      </c>
      <c r="I614" s="53"/>
      <c r="J614" s="54" t="s">
        <v>697</v>
      </c>
      <c r="K614" s="21" t="s">
        <v>4</v>
      </c>
      <c r="L614" s="55">
        <v>75</v>
      </c>
      <c r="M614" s="57">
        <v>0</v>
      </c>
      <c r="N614" s="55">
        <f t="shared" si="156"/>
        <v>75</v>
      </c>
      <c r="O614" s="24"/>
      <c r="P614" s="25">
        <f t="shared" si="157"/>
        <v>0</v>
      </c>
      <c r="Q614" s="56"/>
      <c r="R614" s="57">
        <f t="shared" si="158"/>
        <v>0</v>
      </c>
      <c r="S614" s="56"/>
      <c r="T614" s="57">
        <f t="shared" si="159"/>
        <v>0</v>
      </c>
      <c r="U614" s="25">
        <v>21</v>
      </c>
      <c r="V614" s="25">
        <f t="shared" si="160"/>
        <v>0</v>
      </c>
      <c r="W614" s="25">
        <f t="shared" si="161"/>
        <v>0</v>
      </c>
      <c r="X614" s="54"/>
      <c r="Y614" s="53" t="s">
        <v>92</v>
      </c>
      <c r="Z614" s="53" t="s">
        <v>26</v>
      </c>
      <c r="AA614" s="113"/>
    </row>
    <row r="615" spans="6:27" s="52" customFormat="1" ht="11.4" outlineLevel="2">
      <c r="F615" s="20">
        <v>630</v>
      </c>
      <c r="G615" s="21" t="s">
        <v>2</v>
      </c>
      <c r="H615" s="53" t="s">
        <v>167</v>
      </c>
      <c r="I615" s="53"/>
      <c r="J615" s="54" t="s">
        <v>700</v>
      </c>
      <c r="K615" s="21" t="s">
        <v>4</v>
      </c>
      <c r="L615" s="55">
        <v>34</v>
      </c>
      <c r="M615" s="57">
        <v>0</v>
      </c>
      <c r="N615" s="55">
        <f t="shared" si="156"/>
        <v>34</v>
      </c>
      <c r="O615" s="24"/>
      <c r="P615" s="25">
        <f t="shared" si="157"/>
        <v>0</v>
      </c>
      <c r="Q615" s="56"/>
      <c r="R615" s="57">
        <f t="shared" si="158"/>
        <v>0</v>
      </c>
      <c r="S615" s="56"/>
      <c r="T615" s="57">
        <f t="shared" si="159"/>
        <v>0</v>
      </c>
      <c r="U615" s="25">
        <v>21</v>
      </c>
      <c r="V615" s="25">
        <f t="shared" si="160"/>
        <v>0</v>
      </c>
      <c r="W615" s="25">
        <f t="shared" si="161"/>
        <v>0</v>
      </c>
      <c r="X615" s="54"/>
      <c r="Y615" s="53" t="s">
        <v>92</v>
      </c>
      <c r="Z615" s="53" t="s">
        <v>26</v>
      </c>
      <c r="AA615" s="113"/>
    </row>
    <row r="616" spans="6:27" s="52" customFormat="1" ht="11.4" outlineLevel="2">
      <c r="F616" s="20">
        <v>631</v>
      </c>
      <c r="G616" s="21" t="s">
        <v>2</v>
      </c>
      <c r="H616" s="53" t="s">
        <v>168</v>
      </c>
      <c r="I616" s="53"/>
      <c r="J616" s="54" t="s">
        <v>701</v>
      </c>
      <c r="K616" s="21" t="s">
        <v>4</v>
      </c>
      <c r="L616" s="55">
        <v>12</v>
      </c>
      <c r="M616" s="57">
        <v>0</v>
      </c>
      <c r="N616" s="55">
        <f t="shared" si="156"/>
        <v>12</v>
      </c>
      <c r="O616" s="24"/>
      <c r="P616" s="25">
        <f t="shared" si="157"/>
        <v>0</v>
      </c>
      <c r="Q616" s="56"/>
      <c r="R616" s="57">
        <f t="shared" si="158"/>
        <v>0</v>
      </c>
      <c r="S616" s="56"/>
      <c r="T616" s="57">
        <f t="shared" si="159"/>
        <v>0</v>
      </c>
      <c r="U616" s="25">
        <v>21</v>
      </c>
      <c r="V616" s="25">
        <f t="shared" si="160"/>
        <v>0</v>
      </c>
      <c r="W616" s="25">
        <f t="shared" si="161"/>
        <v>0</v>
      </c>
      <c r="X616" s="54"/>
      <c r="Y616" s="53" t="s">
        <v>92</v>
      </c>
      <c r="Z616" s="53" t="s">
        <v>26</v>
      </c>
      <c r="AA616" s="113"/>
    </row>
    <row r="617" spans="6:27" s="52" customFormat="1" ht="11.4" outlineLevel="2">
      <c r="F617" s="20">
        <v>632</v>
      </c>
      <c r="G617" s="21" t="s">
        <v>2</v>
      </c>
      <c r="H617" s="53" t="s">
        <v>169</v>
      </c>
      <c r="I617" s="53"/>
      <c r="J617" s="54" t="s">
        <v>705</v>
      </c>
      <c r="K617" s="21" t="s">
        <v>4</v>
      </c>
      <c r="L617" s="55">
        <v>32</v>
      </c>
      <c r="M617" s="57">
        <v>0</v>
      </c>
      <c r="N617" s="55">
        <f t="shared" si="156"/>
        <v>32</v>
      </c>
      <c r="O617" s="24"/>
      <c r="P617" s="25">
        <f t="shared" si="157"/>
        <v>0</v>
      </c>
      <c r="Q617" s="56"/>
      <c r="R617" s="57">
        <f t="shared" si="158"/>
        <v>0</v>
      </c>
      <c r="S617" s="56"/>
      <c r="T617" s="57">
        <f t="shared" si="159"/>
        <v>0</v>
      </c>
      <c r="U617" s="25">
        <v>21</v>
      </c>
      <c r="V617" s="25">
        <f t="shared" si="160"/>
        <v>0</v>
      </c>
      <c r="W617" s="25">
        <f t="shared" si="161"/>
        <v>0</v>
      </c>
      <c r="X617" s="54"/>
      <c r="Y617" s="53" t="s">
        <v>92</v>
      </c>
      <c r="Z617" s="53" t="s">
        <v>26</v>
      </c>
      <c r="AA617" s="113"/>
    </row>
    <row r="618" spans="6:27" s="52" customFormat="1" ht="11.4" outlineLevel="2">
      <c r="F618" s="20">
        <v>633</v>
      </c>
      <c r="G618" s="21" t="s">
        <v>2</v>
      </c>
      <c r="H618" s="53" t="s">
        <v>170</v>
      </c>
      <c r="I618" s="53"/>
      <c r="J618" s="54" t="s">
        <v>623</v>
      </c>
      <c r="K618" s="21" t="s">
        <v>4</v>
      </c>
      <c r="L618" s="55">
        <v>1050</v>
      </c>
      <c r="M618" s="57">
        <v>0</v>
      </c>
      <c r="N618" s="55">
        <f t="shared" si="156"/>
        <v>1050</v>
      </c>
      <c r="O618" s="24"/>
      <c r="P618" s="25">
        <f t="shared" si="157"/>
        <v>0</v>
      </c>
      <c r="Q618" s="56"/>
      <c r="R618" s="57">
        <f t="shared" si="158"/>
        <v>0</v>
      </c>
      <c r="S618" s="56"/>
      <c r="T618" s="57">
        <f t="shared" si="159"/>
        <v>0</v>
      </c>
      <c r="U618" s="25">
        <v>21</v>
      </c>
      <c r="V618" s="25">
        <f t="shared" si="160"/>
        <v>0</v>
      </c>
      <c r="W618" s="25">
        <f t="shared" si="161"/>
        <v>0</v>
      </c>
      <c r="X618" s="54"/>
      <c r="Y618" s="53" t="s">
        <v>92</v>
      </c>
      <c r="Z618" s="53" t="s">
        <v>26</v>
      </c>
      <c r="AA618" s="113"/>
    </row>
    <row r="619" spans="6:27" s="52" customFormat="1" ht="11.4" outlineLevel="2">
      <c r="F619" s="20">
        <v>634</v>
      </c>
      <c r="G619" s="21" t="s">
        <v>2</v>
      </c>
      <c r="H619" s="53" t="s">
        <v>171</v>
      </c>
      <c r="I619" s="53"/>
      <c r="J619" s="54" t="s">
        <v>624</v>
      </c>
      <c r="K619" s="21" t="s">
        <v>4</v>
      </c>
      <c r="L619" s="55">
        <v>1090</v>
      </c>
      <c r="M619" s="57">
        <v>0</v>
      </c>
      <c r="N619" s="55">
        <f t="shared" si="156"/>
        <v>1090</v>
      </c>
      <c r="O619" s="24"/>
      <c r="P619" s="25">
        <f t="shared" si="157"/>
        <v>0</v>
      </c>
      <c r="Q619" s="56"/>
      <c r="R619" s="57">
        <f t="shared" si="158"/>
        <v>0</v>
      </c>
      <c r="S619" s="56"/>
      <c r="T619" s="57">
        <f t="shared" si="159"/>
        <v>0</v>
      </c>
      <c r="U619" s="25">
        <v>21</v>
      </c>
      <c r="V619" s="25">
        <f t="shared" si="160"/>
        <v>0</v>
      </c>
      <c r="W619" s="25">
        <f t="shared" si="161"/>
        <v>0</v>
      </c>
      <c r="X619" s="54"/>
      <c r="Y619" s="53" t="s">
        <v>92</v>
      </c>
      <c r="Z619" s="53" t="s">
        <v>26</v>
      </c>
      <c r="AA619" s="113"/>
    </row>
    <row r="620" spans="6:27" s="52" customFormat="1" ht="11.4" outlineLevel="2">
      <c r="F620" s="20">
        <v>635</v>
      </c>
      <c r="G620" s="21" t="s">
        <v>2</v>
      </c>
      <c r="H620" s="53" t="s">
        <v>172</v>
      </c>
      <c r="I620" s="53"/>
      <c r="J620" s="54" t="s">
        <v>641</v>
      </c>
      <c r="K620" s="21" t="s">
        <v>77</v>
      </c>
      <c r="L620" s="55">
        <v>1</v>
      </c>
      <c r="M620" s="57">
        <v>0</v>
      </c>
      <c r="N620" s="55">
        <f t="shared" si="156"/>
        <v>1</v>
      </c>
      <c r="O620" s="24"/>
      <c r="P620" s="25">
        <f t="shared" si="157"/>
        <v>0</v>
      </c>
      <c r="Q620" s="56"/>
      <c r="R620" s="57">
        <f t="shared" si="158"/>
        <v>0</v>
      </c>
      <c r="S620" s="56"/>
      <c r="T620" s="57">
        <f t="shared" si="159"/>
        <v>0</v>
      </c>
      <c r="U620" s="25">
        <v>21</v>
      </c>
      <c r="V620" s="25">
        <f t="shared" si="160"/>
        <v>0</v>
      </c>
      <c r="W620" s="25">
        <f t="shared" si="161"/>
        <v>0</v>
      </c>
      <c r="X620" s="54"/>
      <c r="Y620" s="53" t="s">
        <v>92</v>
      </c>
      <c r="Z620" s="53" t="s">
        <v>26</v>
      </c>
      <c r="AA620" s="113"/>
    </row>
    <row r="621" spans="6:27" s="52" customFormat="1" ht="11.4" outlineLevel="2">
      <c r="F621" s="20">
        <v>636</v>
      </c>
      <c r="G621" s="21" t="s">
        <v>2</v>
      </c>
      <c r="H621" s="53" t="s">
        <v>173</v>
      </c>
      <c r="I621" s="53"/>
      <c r="J621" s="54" t="s">
        <v>728</v>
      </c>
      <c r="K621" s="21" t="s">
        <v>4</v>
      </c>
      <c r="L621" s="55">
        <v>7</v>
      </c>
      <c r="M621" s="57">
        <v>0</v>
      </c>
      <c r="N621" s="55">
        <f t="shared" ref="N621:N652" si="162">L621*(1+M621/100)</f>
        <v>7</v>
      </c>
      <c r="O621" s="24"/>
      <c r="P621" s="25">
        <f t="shared" ref="P621:P652" si="163">N621*O621</f>
        <v>0</v>
      </c>
      <c r="Q621" s="56"/>
      <c r="R621" s="57">
        <f t="shared" ref="R621:R652" si="164">N621*Q621</f>
        <v>0</v>
      </c>
      <c r="S621" s="56"/>
      <c r="T621" s="57">
        <f t="shared" ref="T621:T652" si="165">N621*S621</f>
        <v>0</v>
      </c>
      <c r="U621" s="25">
        <v>21</v>
      </c>
      <c r="V621" s="25">
        <f t="shared" ref="V621:V652" si="166">P621*(U621/100)</f>
        <v>0</v>
      </c>
      <c r="W621" s="25">
        <f t="shared" ref="W621:W652" si="167">P621+V621</f>
        <v>0</v>
      </c>
      <c r="X621" s="54"/>
      <c r="Y621" s="53" t="s">
        <v>92</v>
      </c>
      <c r="Z621" s="53" t="s">
        <v>26</v>
      </c>
      <c r="AA621" s="113"/>
    </row>
    <row r="622" spans="6:27" s="52" customFormat="1" ht="11.4" outlineLevel="2">
      <c r="F622" s="20">
        <v>637</v>
      </c>
      <c r="G622" s="21" t="s">
        <v>2</v>
      </c>
      <c r="H622" s="53" t="s">
        <v>174</v>
      </c>
      <c r="I622" s="53"/>
      <c r="J622" s="54" t="s">
        <v>766</v>
      </c>
      <c r="K622" s="21" t="s">
        <v>77</v>
      </c>
      <c r="L622" s="55">
        <v>78</v>
      </c>
      <c r="M622" s="57">
        <v>0</v>
      </c>
      <c r="N622" s="55">
        <f t="shared" si="162"/>
        <v>78</v>
      </c>
      <c r="O622" s="24"/>
      <c r="P622" s="25">
        <f t="shared" si="163"/>
        <v>0</v>
      </c>
      <c r="Q622" s="56"/>
      <c r="R622" s="57">
        <f t="shared" si="164"/>
        <v>0</v>
      </c>
      <c r="S622" s="56"/>
      <c r="T622" s="57">
        <f t="shared" si="165"/>
        <v>0</v>
      </c>
      <c r="U622" s="25">
        <v>21</v>
      </c>
      <c r="V622" s="25">
        <f t="shared" si="166"/>
        <v>0</v>
      </c>
      <c r="W622" s="25">
        <f t="shared" si="167"/>
        <v>0</v>
      </c>
      <c r="X622" s="54"/>
      <c r="Y622" s="53" t="s">
        <v>92</v>
      </c>
      <c r="Z622" s="53" t="s">
        <v>26</v>
      </c>
      <c r="AA622" s="113"/>
    </row>
    <row r="623" spans="6:27" s="52" customFormat="1" ht="11.4" outlineLevel="2">
      <c r="F623" s="20">
        <v>638</v>
      </c>
      <c r="G623" s="21" t="s">
        <v>2</v>
      </c>
      <c r="H623" s="53" t="s">
        <v>175</v>
      </c>
      <c r="I623" s="53"/>
      <c r="J623" s="54" t="s">
        <v>769</v>
      </c>
      <c r="K623" s="21" t="s">
        <v>77</v>
      </c>
      <c r="L623" s="55">
        <v>62</v>
      </c>
      <c r="M623" s="57">
        <v>0</v>
      </c>
      <c r="N623" s="55">
        <f t="shared" si="162"/>
        <v>62</v>
      </c>
      <c r="O623" s="24"/>
      <c r="P623" s="25">
        <f t="shared" si="163"/>
        <v>0</v>
      </c>
      <c r="Q623" s="56"/>
      <c r="R623" s="57">
        <f t="shared" si="164"/>
        <v>0</v>
      </c>
      <c r="S623" s="56"/>
      <c r="T623" s="57">
        <f t="shared" si="165"/>
        <v>0</v>
      </c>
      <c r="U623" s="25">
        <v>21</v>
      </c>
      <c r="V623" s="25">
        <f t="shared" si="166"/>
        <v>0</v>
      </c>
      <c r="W623" s="25">
        <f t="shared" si="167"/>
        <v>0</v>
      </c>
      <c r="X623" s="54"/>
      <c r="Y623" s="53" t="s">
        <v>92</v>
      </c>
      <c r="Z623" s="53" t="s">
        <v>26</v>
      </c>
      <c r="AA623" s="113"/>
    </row>
    <row r="624" spans="6:27" s="52" customFormat="1" ht="11.4" outlineLevel="2">
      <c r="F624" s="20">
        <v>639</v>
      </c>
      <c r="G624" s="21" t="s">
        <v>2</v>
      </c>
      <c r="H624" s="53" t="s">
        <v>176</v>
      </c>
      <c r="I624" s="53"/>
      <c r="J624" s="54" t="s">
        <v>746</v>
      </c>
      <c r="K624" s="21" t="s">
        <v>77</v>
      </c>
      <c r="L624" s="55">
        <v>1</v>
      </c>
      <c r="M624" s="57">
        <v>0</v>
      </c>
      <c r="N624" s="55">
        <f t="shared" si="162"/>
        <v>1</v>
      </c>
      <c r="O624" s="24"/>
      <c r="P624" s="25">
        <f t="shared" si="163"/>
        <v>0</v>
      </c>
      <c r="Q624" s="56"/>
      <c r="R624" s="57">
        <f t="shared" si="164"/>
        <v>0</v>
      </c>
      <c r="S624" s="56"/>
      <c r="T624" s="57">
        <f t="shared" si="165"/>
        <v>0</v>
      </c>
      <c r="U624" s="25">
        <v>21</v>
      </c>
      <c r="V624" s="25">
        <f t="shared" si="166"/>
        <v>0</v>
      </c>
      <c r="W624" s="25">
        <f t="shared" si="167"/>
        <v>0</v>
      </c>
      <c r="X624" s="54"/>
      <c r="Y624" s="53" t="s">
        <v>92</v>
      </c>
      <c r="Z624" s="53" t="s">
        <v>26</v>
      </c>
      <c r="AA624" s="113"/>
    </row>
    <row r="625" spans="6:27" s="52" customFormat="1" ht="11.4" outlineLevel="2">
      <c r="F625" s="20">
        <v>640</v>
      </c>
      <c r="G625" s="21" t="s">
        <v>2</v>
      </c>
      <c r="H625" s="53" t="s">
        <v>177</v>
      </c>
      <c r="I625" s="53"/>
      <c r="J625" s="54" t="s">
        <v>729</v>
      </c>
      <c r="K625" s="21" t="s">
        <v>96</v>
      </c>
      <c r="L625" s="55">
        <v>1</v>
      </c>
      <c r="M625" s="57">
        <v>0</v>
      </c>
      <c r="N625" s="55">
        <f t="shared" si="162"/>
        <v>1</v>
      </c>
      <c r="O625" s="24"/>
      <c r="P625" s="25">
        <f t="shared" si="163"/>
        <v>0</v>
      </c>
      <c r="Q625" s="56"/>
      <c r="R625" s="57">
        <f t="shared" si="164"/>
        <v>0</v>
      </c>
      <c r="S625" s="56"/>
      <c r="T625" s="57">
        <f t="shared" si="165"/>
        <v>0</v>
      </c>
      <c r="U625" s="25">
        <v>21</v>
      </c>
      <c r="V625" s="25">
        <f t="shared" si="166"/>
        <v>0</v>
      </c>
      <c r="W625" s="25">
        <f t="shared" si="167"/>
        <v>0</v>
      </c>
      <c r="X625" s="54"/>
      <c r="Y625" s="53" t="s">
        <v>92</v>
      </c>
      <c r="Z625" s="53" t="s">
        <v>26</v>
      </c>
      <c r="AA625" s="113"/>
    </row>
    <row r="626" spans="6:27" s="52" customFormat="1" ht="11.4" outlineLevel="2">
      <c r="F626" s="20">
        <v>641</v>
      </c>
      <c r="G626" s="21" t="s">
        <v>2</v>
      </c>
      <c r="H626" s="53" t="s">
        <v>265</v>
      </c>
      <c r="I626" s="53"/>
      <c r="J626" s="54" t="s">
        <v>730</v>
      </c>
      <c r="K626" s="21" t="s">
        <v>96</v>
      </c>
      <c r="L626" s="55">
        <v>1</v>
      </c>
      <c r="M626" s="57">
        <v>0</v>
      </c>
      <c r="N626" s="55">
        <f t="shared" si="162"/>
        <v>1</v>
      </c>
      <c r="O626" s="24"/>
      <c r="P626" s="25">
        <f t="shared" si="163"/>
        <v>0</v>
      </c>
      <c r="Q626" s="56"/>
      <c r="R626" s="57">
        <f t="shared" si="164"/>
        <v>0</v>
      </c>
      <c r="S626" s="56"/>
      <c r="T626" s="57">
        <f t="shared" si="165"/>
        <v>0</v>
      </c>
      <c r="U626" s="25">
        <v>21</v>
      </c>
      <c r="V626" s="25">
        <f t="shared" si="166"/>
        <v>0</v>
      </c>
      <c r="W626" s="25">
        <f t="shared" si="167"/>
        <v>0</v>
      </c>
      <c r="X626" s="54"/>
      <c r="Y626" s="53" t="s">
        <v>92</v>
      </c>
      <c r="Z626" s="53" t="s">
        <v>26</v>
      </c>
      <c r="AA626" s="113"/>
    </row>
    <row r="627" spans="6:27" s="52" customFormat="1" ht="11.4" outlineLevel="2">
      <c r="F627" s="20">
        <v>642</v>
      </c>
      <c r="G627" s="21" t="s">
        <v>2</v>
      </c>
      <c r="H627" s="53" t="s">
        <v>178</v>
      </c>
      <c r="I627" s="53"/>
      <c r="J627" s="54" t="s">
        <v>801</v>
      </c>
      <c r="K627" s="21" t="s">
        <v>77</v>
      </c>
      <c r="L627" s="55">
        <v>1</v>
      </c>
      <c r="M627" s="57">
        <v>0</v>
      </c>
      <c r="N627" s="55">
        <f t="shared" si="162"/>
        <v>1</v>
      </c>
      <c r="O627" s="24"/>
      <c r="P627" s="25">
        <f t="shared" si="163"/>
        <v>0</v>
      </c>
      <c r="Q627" s="56"/>
      <c r="R627" s="57">
        <f t="shared" si="164"/>
        <v>0</v>
      </c>
      <c r="S627" s="56"/>
      <c r="T627" s="57">
        <f t="shared" si="165"/>
        <v>0</v>
      </c>
      <c r="U627" s="25">
        <v>21</v>
      </c>
      <c r="V627" s="25">
        <f t="shared" si="166"/>
        <v>0</v>
      </c>
      <c r="W627" s="25">
        <f t="shared" si="167"/>
        <v>0</v>
      </c>
      <c r="X627" s="54"/>
      <c r="Y627" s="53" t="s">
        <v>92</v>
      </c>
      <c r="Z627" s="53" t="s">
        <v>26</v>
      </c>
      <c r="AA627" s="113"/>
    </row>
    <row r="628" spans="6:27" s="52" customFormat="1" ht="11.4" outlineLevel="2">
      <c r="F628" s="20">
        <v>643</v>
      </c>
      <c r="G628" s="21" t="s">
        <v>2</v>
      </c>
      <c r="H628" s="53" t="s">
        <v>179</v>
      </c>
      <c r="I628" s="53"/>
      <c r="J628" s="54" t="s">
        <v>734</v>
      </c>
      <c r="K628" s="21" t="s">
        <v>96</v>
      </c>
      <c r="L628" s="55">
        <v>1</v>
      </c>
      <c r="M628" s="57">
        <v>0</v>
      </c>
      <c r="N628" s="55">
        <f t="shared" si="162"/>
        <v>1</v>
      </c>
      <c r="O628" s="24"/>
      <c r="P628" s="25">
        <f t="shared" si="163"/>
        <v>0</v>
      </c>
      <c r="Q628" s="56"/>
      <c r="R628" s="57">
        <f t="shared" si="164"/>
        <v>0</v>
      </c>
      <c r="S628" s="56"/>
      <c r="T628" s="57">
        <f t="shared" si="165"/>
        <v>0</v>
      </c>
      <c r="U628" s="25">
        <v>21</v>
      </c>
      <c r="V628" s="25">
        <f t="shared" si="166"/>
        <v>0</v>
      </c>
      <c r="W628" s="25">
        <f t="shared" si="167"/>
        <v>0</v>
      </c>
      <c r="X628" s="54"/>
      <c r="Y628" s="53" t="s">
        <v>92</v>
      </c>
      <c r="Z628" s="53" t="s">
        <v>26</v>
      </c>
      <c r="AA628" s="113"/>
    </row>
    <row r="629" spans="6:27" s="52" customFormat="1" ht="11.4" outlineLevel="2">
      <c r="F629" s="20">
        <v>644</v>
      </c>
      <c r="G629" s="21" t="s">
        <v>2</v>
      </c>
      <c r="H629" s="53" t="s">
        <v>180</v>
      </c>
      <c r="I629" s="53"/>
      <c r="J629" s="54" t="s">
        <v>719</v>
      </c>
      <c r="K629" s="21" t="s">
        <v>96</v>
      </c>
      <c r="L629" s="55">
        <v>1</v>
      </c>
      <c r="M629" s="57">
        <v>0</v>
      </c>
      <c r="N629" s="55">
        <f t="shared" si="162"/>
        <v>1</v>
      </c>
      <c r="O629" s="24"/>
      <c r="P629" s="25">
        <f t="shared" si="163"/>
        <v>0</v>
      </c>
      <c r="Q629" s="56"/>
      <c r="R629" s="57">
        <f t="shared" si="164"/>
        <v>0</v>
      </c>
      <c r="S629" s="56"/>
      <c r="T629" s="57">
        <f t="shared" si="165"/>
        <v>0</v>
      </c>
      <c r="U629" s="25">
        <v>21</v>
      </c>
      <c r="V629" s="25">
        <f t="shared" si="166"/>
        <v>0</v>
      </c>
      <c r="W629" s="25">
        <f t="shared" si="167"/>
        <v>0</v>
      </c>
      <c r="X629" s="54"/>
      <c r="Y629" s="53" t="s">
        <v>92</v>
      </c>
      <c r="Z629" s="53" t="s">
        <v>26</v>
      </c>
      <c r="AA629" s="113"/>
    </row>
    <row r="630" spans="6:27" s="52" customFormat="1" ht="11.4" outlineLevel="2">
      <c r="F630" s="20">
        <v>645</v>
      </c>
      <c r="G630" s="21" t="s">
        <v>2</v>
      </c>
      <c r="H630" s="53" t="s">
        <v>181</v>
      </c>
      <c r="I630" s="53"/>
      <c r="J630" s="54" t="s">
        <v>774</v>
      </c>
      <c r="K630" s="21" t="s">
        <v>76</v>
      </c>
      <c r="L630" s="55">
        <v>40</v>
      </c>
      <c r="M630" s="57">
        <v>0</v>
      </c>
      <c r="N630" s="55">
        <f t="shared" si="162"/>
        <v>40</v>
      </c>
      <c r="O630" s="24"/>
      <c r="P630" s="25">
        <f t="shared" si="163"/>
        <v>0</v>
      </c>
      <c r="Q630" s="56"/>
      <c r="R630" s="57">
        <f t="shared" si="164"/>
        <v>0</v>
      </c>
      <c r="S630" s="56"/>
      <c r="T630" s="57">
        <f t="shared" si="165"/>
        <v>0</v>
      </c>
      <c r="U630" s="25">
        <v>21</v>
      </c>
      <c r="V630" s="25">
        <f t="shared" si="166"/>
        <v>0</v>
      </c>
      <c r="W630" s="25">
        <f t="shared" si="167"/>
        <v>0</v>
      </c>
      <c r="X630" s="54"/>
      <c r="Y630" s="53" t="s">
        <v>92</v>
      </c>
      <c r="Z630" s="53" t="s">
        <v>26</v>
      </c>
      <c r="AA630" s="113"/>
    </row>
    <row r="631" spans="6:27" s="52" customFormat="1" ht="11.4" outlineLevel="2">
      <c r="F631" s="20">
        <v>646</v>
      </c>
      <c r="G631" s="21" t="s">
        <v>2</v>
      </c>
      <c r="H631" s="53" t="s">
        <v>182</v>
      </c>
      <c r="I631" s="53"/>
      <c r="J631" s="54" t="s">
        <v>658</v>
      </c>
      <c r="K631" s="21" t="s">
        <v>76</v>
      </c>
      <c r="L631" s="55">
        <v>12</v>
      </c>
      <c r="M631" s="57">
        <v>0</v>
      </c>
      <c r="N631" s="55">
        <f t="shared" si="162"/>
        <v>12</v>
      </c>
      <c r="O631" s="24"/>
      <c r="P631" s="25">
        <f t="shared" si="163"/>
        <v>0</v>
      </c>
      <c r="Q631" s="56"/>
      <c r="R631" s="57">
        <f t="shared" si="164"/>
        <v>0</v>
      </c>
      <c r="S631" s="56"/>
      <c r="T631" s="57">
        <f t="shared" si="165"/>
        <v>0</v>
      </c>
      <c r="U631" s="25">
        <v>21</v>
      </c>
      <c r="V631" s="25">
        <f t="shared" si="166"/>
        <v>0</v>
      </c>
      <c r="W631" s="25">
        <f t="shared" si="167"/>
        <v>0</v>
      </c>
      <c r="X631" s="54"/>
      <c r="Y631" s="53" t="s">
        <v>92</v>
      </c>
      <c r="Z631" s="53" t="s">
        <v>26</v>
      </c>
      <c r="AA631" s="113"/>
    </row>
    <row r="632" spans="6:27" s="52" customFormat="1" ht="11.4" outlineLevel="2">
      <c r="F632" s="20">
        <v>647</v>
      </c>
      <c r="G632" s="21" t="s">
        <v>2</v>
      </c>
      <c r="H632" s="53" t="s">
        <v>183</v>
      </c>
      <c r="I632" s="53"/>
      <c r="J632" s="54" t="s">
        <v>937</v>
      </c>
      <c r="K632" s="21" t="s">
        <v>76</v>
      </c>
      <c r="L632" s="55">
        <v>10</v>
      </c>
      <c r="M632" s="57">
        <v>0</v>
      </c>
      <c r="N632" s="55">
        <f t="shared" si="162"/>
        <v>10</v>
      </c>
      <c r="O632" s="24"/>
      <c r="P632" s="25">
        <f t="shared" si="163"/>
        <v>0</v>
      </c>
      <c r="Q632" s="56"/>
      <c r="R632" s="57">
        <f t="shared" si="164"/>
        <v>0</v>
      </c>
      <c r="S632" s="56"/>
      <c r="T632" s="57">
        <f t="shared" si="165"/>
        <v>0</v>
      </c>
      <c r="U632" s="25">
        <v>21</v>
      </c>
      <c r="V632" s="25">
        <f t="shared" si="166"/>
        <v>0</v>
      </c>
      <c r="W632" s="25">
        <f t="shared" si="167"/>
        <v>0</v>
      </c>
      <c r="X632" s="54"/>
      <c r="Y632" s="53" t="s">
        <v>92</v>
      </c>
      <c r="Z632" s="53" t="s">
        <v>26</v>
      </c>
      <c r="AA632" s="113"/>
    </row>
    <row r="633" spans="6:27" s="52" customFormat="1" ht="11.4" outlineLevel="2">
      <c r="F633" s="20">
        <v>648</v>
      </c>
      <c r="G633" s="21" t="s">
        <v>2</v>
      </c>
      <c r="H633" s="53" t="s">
        <v>184</v>
      </c>
      <c r="I633" s="53"/>
      <c r="J633" s="54" t="s">
        <v>693</v>
      </c>
      <c r="K633" s="21" t="s">
        <v>96</v>
      </c>
      <c r="L633" s="55">
        <v>1</v>
      </c>
      <c r="M633" s="57">
        <v>0</v>
      </c>
      <c r="N633" s="55">
        <f t="shared" si="162"/>
        <v>1</v>
      </c>
      <c r="O633" s="24"/>
      <c r="P633" s="25">
        <f t="shared" si="163"/>
        <v>0</v>
      </c>
      <c r="Q633" s="56"/>
      <c r="R633" s="57">
        <f t="shared" si="164"/>
        <v>0</v>
      </c>
      <c r="S633" s="56"/>
      <c r="T633" s="57">
        <f t="shared" si="165"/>
        <v>0</v>
      </c>
      <c r="U633" s="25">
        <v>21</v>
      </c>
      <c r="V633" s="25">
        <f t="shared" si="166"/>
        <v>0</v>
      </c>
      <c r="W633" s="25">
        <f t="shared" si="167"/>
        <v>0</v>
      </c>
      <c r="X633" s="54"/>
      <c r="Y633" s="53" t="s">
        <v>92</v>
      </c>
      <c r="Z633" s="53" t="s">
        <v>26</v>
      </c>
      <c r="AA633" s="113"/>
    </row>
    <row r="634" spans="6:27" s="52" customFormat="1" ht="11.4" outlineLevel="2">
      <c r="F634" s="20">
        <v>649</v>
      </c>
      <c r="G634" s="21" t="s">
        <v>2</v>
      </c>
      <c r="H634" s="53" t="s">
        <v>185</v>
      </c>
      <c r="I634" s="53"/>
      <c r="J634" s="54" t="s">
        <v>848</v>
      </c>
      <c r="K634" s="21" t="s">
        <v>96</v>
      </c>
      <c r="L634" s="55">
        <v>1</v>
      </c>
      <c r="M634" s="57">
        <v>0</v>
      </c>
      <c r="N634" s="55">
        <f t="shared" si="162"/>
        <v>1</v>
      </c>
      <c r="O634" s="24"/>
      <c r="P634" s="25">
        <f t="shared" si="163"/>
        <v>0</v>
      </c>
      <c r="Q634" s="56"/>
      <c r="R634" s="57">
        <f t="shared" si="164"/>
        <v>0</v>
      </c>
      <c r="S634" s="56"/>
      <c r="T634" s="57">
        <f t="shared" si="165"/>
        <v>0</v>
      </c>
      <c r="U634" s="25">
        <v>21</v>
      </c>
      <c r="V634" s="25">
        <f t="shared" si="166"/>
        <v>0</v>
      </c>
      <c r="W634" s="25">
        <f t="shared" si="167"/>
        <v>0</v>
      </c>
      <c r="X634" s="54"/>
      <c r="Y634" s="53" t="s">
        <v>92</v>
      </c>
      <c r="Z634" s="53" t="s">
        <v>26</v>
      </c>
      <c r="AA634" s="113"/>
    </row>
    <row r="635" spans="6:27" s="52" customFormat="1" ht="11.4" outlineLevel="2">
      <c r="F635" s="20">
        <v>691</v>
      </c>
      <c r="G635" s="21" t="s">
        <v>1</v>
      </c>
      <c r="H635" s="53" t="s">
        <v>266</v>
      </c>
      <c r="I635" s="53"/>
      <c r="J635" s="54" t="s">
        <v>890</v>
      </c>
      <c r="K635" s="21" t="s">
        <v>96</v>
      </c>
      <c r="L635" s="55">
        <v>6</v>
      </c>
      <c r="M635" s="57">
        <v>0</v>
      </c>
      <c r="N635" s="55">
        <f t="shared" si="162"/>
        <v>6</v>
      </c>
      <c r="O635" s="24"/>
      <c r="P635" s="25">
        <f t="shared" si="163"/>
        <v>0</v>
      </c>
      <c r="Q635" s="56"/>
      <c r="R635" s="57">
        <f t="shared" si="164"/>
        <v>0</v>
      </c>
      <c r="S635" s="56"/>
      <c r="T635" s="57">
        <f t="shared" si="165"/>
        <v>0</v>
      </c>
      <c r="U635" s="25">
        <v>21</v>
      </c>
      <c r="V635" s="25">
        <f t="shared" si="166"/>
        <v>0</v>
      </c>
      <c r="W635" s="25">
        <f t="shared" si="167"/>
        <v>0</v>
      </c>
      <c r="X635" s="54"/>
      <c r="Y635" s="53" t="s">
        <v>92</v>
      </c>
      <c r="Z635" s="53" t="s">
        <v>26</v>
      </c>
      <c r="AA635" s="113"/>
    </row>
    <row r="636" spans="6:27" s="87" customFormat="1" ht="12.75" customHeight="1" outlineLevel="2">
      <c r="F636" s="88"/>
      <c r="G636" s="89"/>
      <c r="H636" s="89"/>
      <c r="I636" s="89"/>
      <c r="J636" s="90"/>
      <c r="K636" s="89"/>
      <c r="L636" s="91"/>
      <c r="M636" s="92"/>
      <c r="N636" s="91"/>
      <c r="O636" s="92"/>
      <c r="P636" s="93"/>
      <c r="Q636" s="94"/>
      <c r="R636" s="92"/>
      <c r="S636" s="92"/>
      <c r="T636" s="92"/>
      <c r="U636" s="95" t="s">
        <v>3</v>
      </c>
      <c r="V636" s="92"/>
      <c r="W636" s="92"/>
      <c r="X636" s="92"/>
      <c r="Y636" s="89"/>
      <c r="Z636" s="89"/>
    </row>
    <row r="637" spans="6:27" s="43" customFormat="1" ht="16.5" customHeight="1" outlineLevel="1">
      <c r="F637" s="44"/>
      <c r="G637" s="6"/>
      <c r="H637" s="45"/>
      <c r="I637" s="45"/>
      <c r="J637" s="45" t="s">
        <v>620</v>
      </c>
      <c r="K637" s="6"/>
      <c r="L637" s="46"/>
      <c r="M637" s="47"/>
      <c r="N637" s="46"/>
      <c r="O637" s="47"/>
      <c r="P637" s="48">
        <f>SUBTOTAL(9,P638:P652)</f>
        <v>0</v>
      </c>
      <c r="Q637" s="49"/>
      <c r="R637" s="50">
        <f>SUBTOTAL(9,R638:R652)</f>
        <v>1.2000000000000001E-3</v>
      </c>
      <c r="S637" s="47"/>
      <c r="T637" s="50">
        <f>SUBTOTAL(9,T638:T652)</f>
        <v>0</v>
      </c>
      <c r="U637" s="86" t="s">
        <v>3</v>
      </c>
      <c r="V637" s="48">
        <f>SUBTOTAL(9,V638:V652)</f>
        <v>0</v>
      </c>
      <c r="W637" s="48">
        <f>SUBTOTAL(9,W638:W652)</f>
        <v>0</v>
      </c>
      <c r="X637" s="51"/>
      <c r="Y637" s="29"/>
      <c r="Z637" s="29"/>
    </row>
    <row r="638" spans="6:27" s="52" customFormat="1" ht="11.4" outlineLevel="2">
      <c r="F638" s="20">
        <v>546</v>
      </c>
      <c r="G638" s="21" t="s">
        <v>7</v>
      </c>
      <c r="H638" s="53" t="s">
        <v>329</v>
      </c>
      <c r="I638" s="53"/>
      <c r="J638" s="54" t="s">
        <v>798</v>
      </c>
      <c r="K638" s="21" t="s">
        <v>96</v>
      </c>
      <c r="L638" s="55">
        <v>20</v>
      </c>
      <c r="M638" s="57">
        <v>0</v>
      </c>
      <c r="N638" s="55">
        <f t="shared" ref="N638:N651" si="168">L638*(1+M638/100)</f>
        <v>20</v>
      </c>
      <c r="O638" s="24"/>
      <c r="P638" s="25">
        <f t="shared" ref="P638:P651" si="169">N638*O638</f>
        <v>0</v>
      </c>
      <c r="Q638" s="56">
        <v>6.0000000000000002E-5</v>
      </c>
      <c r="R638" s="57">
        <f t="shared" ref="R638:R651" si="170">N638*Q638</f>
        <v>1.2000000000000001E-3</v>
      </c>
      <c r="S638" s="56"/>
      <c r="T638" s="57">
        <f t="shared" ref="T638:T651" si="171">N638*S638</f>
        <v>0</v>
      </c>
      <c r="U638" s="25">
        <v>21</v>
      </c>
      <c r="V638" s="25">
        <f t="shared" ref="V638:V651" si="172">P638*(U638/100)</f>
        <v>0</v>
      </c>
      <c r="W638" s="25">
        <f t="shared" ref="W638:W651" si="173">P638+V638</f>
        <v>0</v>
      </c>
      <c r="X638" s="54"/>
      <c r="Y638" s="53" t="s">
        <v>92</v>
      </c>
      <c r="Z638" s="53" t="s">
        <v>27</v>
      </c>
      <c r="AA638" s="113"/>
    </row>
    <row r="639" spans="6:27" s="52" customFormat="1" ht="11.4" outlineLevel="2">
      <c r="F639" s="20">
        <v>692</v>
      </c>
      <c r="G639" s="21" t="s">
        <v>1</v>
      </c>
      <c r="H639" s="53" t="s">
        <v>186</v>
      </c>
      <c r="I639" s="53"/>
      <c r="J639" s="54" t="s">
        <v>668</v>
      </c>
      <c r="K639" s="21" t="s">
        <v>96</v>
      </c>
      <c r="L639" s="55">
        <v>1</v>
      </c>
      <c r="M639" s="57">
        <v>0</v>
      </c>
      <c r="N639" s="55">
        <f t="shared" si="168"/>
        <v>1</v>
      </c>
      <c r="O639" s="24"/>
      <c r="P639" s="25">
        <f t="shared" si="169"/>
        <v>0</v>
      </c>
      <c r="Q639" s="56"/>
      <c r="R639" s="57">
        <f t="shared" si="170"/>
        <v>0</v>
      </c>
      <c r="S639" s="56"/>
      <c r="T639" s="57">
        <f t="shared" si="171"/>
        <v>0</v>
      </c>
      <c r="U639" s="25">
        <v>21</v>
      </c>
      <c r="V639" s="25">
        <f t="shared" si="172"/>
        <v>0</v>
      </c>
      <c r="W639" s="25">
        <f t="shared" si="173"/>
        <v>0</v>
      </c>
      <c r="X639" s="54"/>
      <c r="Y639" s="53" t="s">
        <v>92</v>
      </c>
      <c r="Z639" s="53" t="s">
        <v>27</v>
      </c>
      <c r="AA639" s="113"/>
    </row>
    <row r="640" spans="6:27" s="52" customFormat="1" ht="11.4" outlineLevel="2">
      <c r="F640" s="20">
        <v>693</v>
      </c>
      <c r="G640" s="21" t="s">
        <v>1</v>
      </c>
      <c r="H640" s="53" t="s">
        <v>187</v>
      </c>
      <c r="I640" s="53"/>
      <c r="J640" s="54" t="s">
        <v>683</v>
      </c>
      <c r="K640" s="21" t="s">
        <v>77</v>
      </c>
      <c r="L640" s="55">
        <v>15</v>
      </c>
      <c r="M640" s="57">
        <v>0</v>
      </c>
      <c r="N640" s="55">
        <f t="shared" si="168"/>
        <v>15</v>
      </c>
      <c r="O640" s="24"/>
      <c r="P640" s="25">
        <f t="shared" si="169"/>
        <v>0</v>
      </c>
      <c r="Q640" s="56"/>
      <c r="R640" s="57">
        <f t="shared" si="170"/>
        <v>0</v>
      </c>
      <c r="S640" s="56"/>
      <c r="T640" s="57">
        <f t="shared" si="171"/>
        <v>0</v>
      </c>
      <c r="U640" s="25">
        <v>21</v>
      </c>
      <c r="V640" s="25">
        <f t="shared" si="172"/>
        <v>0</v>
      </c>
      <c r="W640" s="25">
        <f t="shared" si="173"/>
        <v>0</v>
      </c>
      <c r="X640" s="54"/>
      <c r="Y640" s="53" t="s">
        <v>92</v>
      </c>
      <c r="Z640" s="53" t="s">
        <v>27</v>
      </c>
      <c r="AA640" s="113"/>
    </row>
    <row r="641" spans="6:27" s="52" customFormat="1" ht="11.4" outlineLevel="2">
      <c r="F641" s="20">
        <v>694</v>
      </c>
      <c r="G641" s="21" t="s">
        <v>1</v>
      </c>
      <c r="H641" s="53" t="s">
        <v>188</v>
      </c>
      <c r="I641" s="53"/>
      <c r="J641" s="54" t="s">
        <v>718</v>
      </c>
      <c r="K641" s="21" t="s">
        <v>96</v>
      </c>
      <c r="L641" s="55">
        <v>1</v>
      </c>
      <c r="M641" s="57">
        <v>0</v>
      </c>
      <c r="N641" s="55">
        <f t="shared" si="168"/>
        <v>1</v>
      </c>
      <c r="O641" s="24"/>
      <c r="P641" s="25">
        <f t="shared" si="169"/>
        <v>0</v>
      </c>
      <c r="Q641" s="56"/>
      <c r="R641" s="57">
        <f t="shared" si="170"/>
        <v>0</v>
      </c>
      <c r="S641" s="56"/>
      <c r="T641" s="57">
        <f t="shared" si="171"/>
        <v>0</v>
      </c>
      <c r="U641" s="25">
        <v>21</v>
      </c>
      <c r="V641" s="25">
        <f t="shared" si="172"/>
        <v>0</v>
      </c>
      <c r="W641" s="25">
        <f t="shared" si="173"/>
        <v>0</v>
      </c>
      <c r="X641" s="54"/>
      <c r="Y641" s="53" t="s">
        <v>92</v>
      </c>
      <c r="Z641" s="53" t="s">
        <v>27</v>
      </c>
      <c r="AA641" s="113"/>
    </row>
    <row r="642" spans="6:27" s="52" customFormat="1" ht="11.4" outlineLevel="2">
      <c r="F642" s="20">
        <v>695</v>
      </c>
      <c r="G642" s="21" t="s">
        <v>1</v>
      </c>
      <c r="H642" s="53" t="s">
        <v>189</v>
      </c>
      <c r="I642" s="53"/>
      <c r="J642" s="54" t="s">
        <v>682</v>
      </c>
      <c r="K642" s="21" t="s">
        <v>77</v>
      </c>
      <c r="L642" s="55">
        <v>3</v>
      </c>
      <c r="M642" s="57">
        <v>0</v>
      </c>
      <c r="N642" s="55">
        <f t="shared" si="168"/>
        <v>3</v>
      </c>
      <c r="O642" s="24"/>
      <c r="P642" s="25">
        <f t="shared" si="169"/>
        <v>0</v>
      </c>
      <c r="Q642" s="56"/>
      <c r="R642" s="57">
        <f t="shared" si="170"/>
        <v>0</v>
      </c>
      <c r="S642" s="56"/>
      <c r="T642" s="57">
        <f t="shared" si="171"/>
        <v>0</v>
      </c>
      <c r="U642" s="25">
        <v>21</v>
      </c>
      <c r="V642" s="25">
        <f t="shared" si="172"/>
        <v>0</v>
      </c>
      <c r="W642" s="25">
        <f t="shared" si="173"/>
        <v>0</v>
      </c>
      <c r="X642" s="54"/>
      <c r="Y642" s="53" t="s">
        <v>92</v>
      </c>
      <c r="Z642" s="53" t="s">
        <v>27</v>
      </c>
      <c r="AA642" s="113"/>
    </row>
    <row r="643" spans="6:27" s="52" customFormat="1" ht="11.4" outlineLevel="2">
      <c r="F643" s="20">
        <v>696</v>
      </c>
      <c r="G643" s="21" t="s">
        <v>2</v>
      </c>
      <c r="H643" s="53" t="s">
        <v>190</v>
      </c>
      <c r="I643" s="53"/>
      <c r="J643" s="54" t="s">
        <v>708</v>
      </c>
      <c r="K643" s="21" t="s">
        <v>77</v>
      </c>
      <c r="L643" s="55">
        <v>13</v>
      </c>
      <c r="M643" s="57">
        <v>0</v>
      </c>
      <c r="N643" s="55">
        <f t="shared" si="168"/>
        <v>13</v>
      </c>
      <c r="O643" s="24"/>
      <c r="P643" s="25">
        <f t="shared" si="169"/>
        <v>0</v>
      </c>
      <c r="Q643" s="56"/>
      <c r="R643" s="57">
        <f t="shared" si="170"/>
        <v>0</v>
      </c>
      <c r="S643" s="56"/>
      <c r="T643" s="57">
        <f t="shared" si="171"/>
        <v>0</v>
      </c>
      <c r="U643" s="25">
        <v>21</v>
      </c>
      <c r="V643" s="25">
        <f t="shared" si="172"/>
        <v>0</v>
      </c>
      <c r="W643" s="25">
        <f t="shared" si="173"/>
        <v>0</v>
      </c>
      <c r="X643" s="54"/>
      <c r="Y643" s="53" t="s">
        <v>92</v>
      </c>
      <c r="Z643" s="53" t="s">
        <v>27</v>
      </c>
      <c r="AA643" s="113"/>
    </row>
    <row r="644" spans="6:27" s="52" customFormat="1" ht="11.4" outlineLevel="2">
      <c r="F644" s="20">
        <v>697</v>
      </c>
      <c r="G644" s="21" t="s">
        <v>2</v>
      </c>
      <c r="H644" s="53" t="s">
        <v>191</v>
      </c>
      <c r="I644" s="53"/>
      <c r="J644" s="54" t="s">
        <v>739</v>
      </c>
      <c r="K644" s="21" t="s">
        <v>96</v>
      </c>
      <c r="L644" s="55">
        <v>2</v>
      </c>
      <c r="M644" s="57">
        <v>0</v>
      </c>
      <c r="N644" s="55">
        <f t="shared" si="168"/>
        <v>2</v>
      </c>
      <c r="O644" s="24"/>
      <c r="P644" s="25">
        <f t="shared" si="169"/>
        <v>0</v>
      </c>
      <c r="Q644" s="56"/>
      <c r="R644" s="57">
        <f t="shared" si="170"/>
        <v>0</v>
      </c>
      <c r="S644" s="56"/>
      <c r="T644" s="57">
        <f t="shared" si="171"/>
        <v>0</v>
      </c>
      <c r="U644" s="25">
        <v>21</v>
      </c>
      <c r="V644" s="25">
        <f t="shared" si="172"/>
        <v>0</v>
      </c>
      <c r="W644" s="25">
        <f t="shared" si="173"/>
        <v>0</v>
      </c>
      <c r="X644" s="54"/>
      <c r="Y644" s="53" t="s">
        <v>92</v>
      </c>
      <c r="Z644" s="53" t="s">
        <v>27</v>
      </c>
      <c r="AA644" s="113"/>
    </row>
    <row r="645" spans="6:27" s="52" customFormat="1" ht="11.4" outlineLevel="2">
      <c r="F645" s="20">
        <v>698</v>
      </c>
      <c r="G645" s="21" t="s">
        <v>2</v>
      </c>
      <c r="H645" s="53" t="s">
        <v>192</v>
      </c>
      <c r="I645" s="53"/>
      <c r="J645" s="54" t="s">
        <v>761</v>
      </c>
      <c r="K645" s="21" t="s">
        <v>96</v>
      </c>
      <c r="L645" s="55">
        <v>1</v>
      </c>
      <c r="M645" s="57">
        <v>0</v>
      </c>
      <c r="N645" s="55">
        <f t="shared" si="168"/>
        <v>1</v>
      </c>
      <c r="O645" s="24"/>
      <c r="P645" s="25">
        <f t="shared" si="169"/>
        <v>0</v>
      </c>
      <c r="Q645" s="56"/>
      <c r="R645" s="57">
        <f t="shared" si="170"/>
        <v>0</v>
      </c>
      <c r="S645" s="56"/>
      <c r="T645" s="57">
        <f t="shared" si="171"/>
        <v>0</v>
      </c>
      <c r="U645" s="25">
        <v>21</v>
      </c>
      <c r="V645" s="25">
        <f t="shared" si="172"/>
        <v>0</v>
      </c>
      <c r="W645" s="25">
        <f t="shared" si="173"/>
        <v>0</v>
      </c>
      <c r="X645" s="54"/>
      <c r="Y645" s="53" t="s">
        <v>92</v>
      </c>
      <c r="Z645" s="53" t="s">
        <v>27</v>
      </c>
      <c r="AA645" s="113"/>
    </row>
    <row r="646" spans="6:27" s="52" customFormat="1" ht="11.4" outlineLevel="2">
      <c r="F646" s="20">
        <v>699</v>
      </c>
      <c r="G646" s="21" t="s">
        <v>1</v>
      </c>
      <c r="H646" s="53" t="s">
        <v>193</v>
      </c>
      <c r="I646" s="53"/>
      <c r="J646" s="54" t="s">
        <v>669</v>
      </c>
      <c r="K646" s="21" t="s">
        <v>77</v>
      </c>
      <c r="L646" s="55">
        <v>6</v>
      </c>
      <c r="M646" s="57">
        <v>0</v>
      </c>
      <c r="N646" s="55">
        <f t="shared" si="168"/>
        <v>6</v>
      </c>
      <c r="O646" s="24"/>
      <c r="P646" s="25">
        <f t="shared" si="169"/>
        <v>0</v>
      </c>
      <c r="Q646" s="56"/>
      <c r="R646" s="57">
        <f t="shared" si="170"/>
        <v>0</v>
      </c>
      <c r="S646" s="56"/>
      <c r="T646" s="57">
        <f t="shared" si="171"/>
        <v>0</v>
      </c>
      <c r="U646" s="25">
        <v>21</v>
      </c>
      <c r="V646" s="25">
        <f t="shared" si="172"/>
        <v>0</v>
      </c>
      <c r="W646" s="25">
        <f t="shared" si="173"/>
        <v>0</v>
      </c>
      <c r="X646" s="54"/>
      <c r="Y646" s="53" t="s">
        <v>92</v>
      </c>
      <c r="Z646" s="53" t="s">
        <v>27</v>
      </c>
      <c r="AA646" s="113"/>
    </row>
    <row r="647" spans="6:27" s="52" customFormat="1" ht="11.4" outlineLevel="2">
      <c r="F647" s="20">
        <v>700</v>
      </c>
      <c r="G647" s="21" t="s">
        <v>1</v>
      </c>
      <c r="H647" s="53" t="s">
        <v>194</v>
      </c>
      <c r="I647" s="53"/>
      <c r="J647" s="54" t="s">
        <v>671</v>
      </c>
      <c r="K647" s="21" t="s">
        <v>4</v>
      </c>
      <c r="L647" s="55">
        <v>480</v>
      </c>
      <c r="M647" s="57">
        <v>0</v>
      </c>
      <c r="N647" s="55">
        <f t="shared" si="168"/>
        <v>480</v>
      </c>
      <c r="O647" s="24"/>
      <c r="P647" s="25">
        <f t="shared" si="169"/>
        <v>0</v>
      </c>
      <c r="Q647" s="56"/>
      <c r="R647" s="57">
        <f t="shared" si="170"/>
        <v>0</v>
      </c>
      <c r="S647" s="56"/>
      <c r="T647" s="57">
        <f t="shared" si="171"/>
        <v>0</v>
      </c>
      <c r="U647" s="25">
        <v>21</v>
      </c>
      <c r="V647" s="25">
        <f t="shared" si="172"/>
        <v>0</v>
      </c>
      <c r="W647" s="25">
        <f t="shared" si="173"/>
        <v>0</v>
      </c>
      <c r="X647" s="54"/>
      <c r="Y647" s="53" t="s">
        <v>92</v>
      </c>
      <c r="Z647" s="53" t="s">
        <v>27</v>
      </c>
      <c r="AA647" s="113"/>
    </row>
    <row r="648" spans="6:27" s="52" customFormat="1" ht="11.4" outlineLevel="2">
      <c r="F648" s="20">
        <v>701</v>
      </c>
      <c r="G648" s="21" t="s">
        <v>1</v>
      </c>
      <c r="H648" s="53" t="s">
        <v>195</v>
      </c>
      <c r="I648" s="53"/>
      <c r="J648" s="54" t="s">
        <v>882</v>
      </c>
      <c r="K648" s="21" t="s">
        <v>4</v>
      </c>
      <c r="L648" s="55">
        <v>120</v>
      </c>
      <c r="M648" s="57">
        <v>0</v>
      </c>
      <c r="N648" s="55">
        <f t="shared" si="168"/>
        <v>120</v>
      </c>
      <c r="O648" s="24"/>
      <c r="P648" s="25">
        <f t="shared" si="169"/>
        <v>0</v>
      </c>
      <c r="Q648" s="56"/>
      <c r="R648" s="57">
        <f t="shared" si="170"/>
        <v>0</v>
      </c>
      <c r="S648" s="56"/>
      <c r="T648" s="57">
        <f t="shared" si="171"/>
        <v>0</v>
      </c>
      <c r="U648" s="25">
        <v>21</v>
      </c>
      <c r="V648" s="25">
        <f t="shared" si="172"/>
        <v>0</v>
      </c>
      <c r="W648" s="25">
        <f t="shared" si="173"/>
        <v>0</v>
      </c>
      <c r="X648" s="54"/>
      <c r="Y648" s="53" t="s">
        <v>92</v>
      </c>
      <c r="Z648" s="53" t="s">
        <v>27</v>
      </c>
      <c r="AA648" s="113"/>
    </row>
    <row r="649" spans="6:27" s="52" customFormat="1" ht="11.4" outlineLevel="2">
      <c r="F649" s="20">
        <v>702</v>
      </c>
      <c r="G649" s="21" t="s">
        <v>1</v>
      </c>
      <c r="H649" s="53" t="s">
        <v>196</v>
      </c>
      <c r="I649" s="53"/>
      <c r="J649" s="54" t="s">
        <v>880</v>
      </c>
      <c r="K649" s="21" t="s">
        <v>77</v>
      </c>
      <c r="L649" s="55">
        <v>150</v>
      </c>
      <c r="M649" s="57">
        <v>0</v>
      </c>
      <c r="N649" s="55">
        <f t="shared" si="168"/>
        <v>150</v>
      </c>
      <c r="O649" s="24"/>
      <c r="P649" s="25">
        <f t="shared" si="169"/>
        <v>0</v>
      </c>
      <c r="Q649" s="56"/>
      <c r="R649" s="57">
        <f t="shared" si="170"/>
        <v>0</v>
      </c>
      <c r="S649" s="56"/>
      <c r="T649" s="57">
        <f t="shared" si="171"/>
        <v>0</v>
      </c>
      <c r="U649" s="25">
        <v>21</v>
      </c>
      <c r="V649" s="25">
        <f t="shared" si="172"/>
        <v>0</v>
      </c>
      <c r="W649" s="25">
        <f t="shared" si="173"/>
        <v>0</v>
      </c>
      <c r="X649" s="54"/>
      <c r="Y649" s="53" t="s">
        <v>92</v>
      </c>
      <c r="Z649" s="53" t="s">
        <v>27</v>
      </c>
      <c r="AA649" s="113"/>
    </row>
    <row r="650" spans="6:27" s="52" customFormat="1" ht="11.4" outlineLevel="2">
      <c r="F650" s="20">
        <v>703</v>
      </c>
      <c r="G650" s="21" t="s">
        <v>1</v>
      </c>
      <c r="H650" s="53" t="s">
        <v>197</v>
      </c>
      <c r="I650" s="53"/>
      <c r="J650" s="54" t="s">
        <v>617</v>
      </c>
      <c r="K650" s="21" t="s">
        <v>96</v>
      </c>
      <c r="L650" s="55">
        <v>1</v>
      </c>
      <c r="M650" s="57">
        <v>0</v>
      </c>
      <c r="N650" s="55">
        <f t="shared" si="168"/>
        <v>1</v>
      </c>
      <c r="O650" s="24"/>
      <c r="P650" s="25">
        <f t="shared" si="169"/>
        <v>0</v>
      </c>
      <c r="Q650" s="56"/>
      <c r="R650" s="57">
        <f t="shared" si="170"/>
        <v>0</v>
      </c>
      <c r="S650" s="56"/>
      <c r="T650" s="57">
        <f t="shared" si="171"/>
        <v>0</v>
      </c>
      <c r="U650" s="25">
        <v>21</v>
      </c>
      <c r="V650" s="25">
        <f t="shared" si="172"/>
        <v>0</v>
      </c>
      <c r="W650" s="25">
        <f t="shared" si="173"/>
        <v>0</v>
      </c>
      <c r="X650" s="54"/>
      <c r="Y650" s="53" t="s">
        <v>92</v>
      </c>
      <c r="Z650" s="53" t="s">
        <v>27</v>
      </c>
      <c r="AA650" s="113"/>
    </row>
    <row r="651" spans="6:27" s="52" customFormat="1" ht="11.4" outlineLevel="2">
      <c r="F651" s="20">
        <v>704</v>
      </c>
      <c r="G651" s="21" t="s">
        <v>1</v>
      </c>
      <c r="H651" s="53" t="s">
        <v>198</v>
      </c>
      <c r="I651" s="53"/>
      <c r="J651" s="54" t="s">
        <v>261</v>
      </c>
      <c r="K651" s="21" t="s">
        <v>96</v>
      </c>
      <c r="L651" s="55">
        <v>1</v>
      </c>
      <c r="M651" s="57">
        <v>0</v>
      </c>
      <c r="N651" s="55">
        <f t="shared" si="168"/>
        <v>1</v>
      </c>
      <c r="O651" s="24"/>
      <c r="P651" s="25">
        <f t="shared" si="169"/>
        <v>0</v>
      </c>
      <c r="Q651" s="56"/>
      <c r="R651" s="57">
        <f t="shared" si="170"/>
        <v>0</v>
      </c>
      <c r="S651" s="56"/>
      <c r="T651" s="57">
        <f t="shared" si="171"/>
        <v>0</v>
      </c>
      <c r="U651" s="25">
        <v>21</v>
      </c>
      <c r="V651" s="25">
        <f t="shared" si="172"/>
        <v>0</v>
      </c>
      <c r="W651" s="25">
        <f t="shared" si="173"/>
        <v>0</v>
      </c>
      <c r="X651" s="54"/>
      <c r="Y651" s="53" t="s">
        <v>92</v>
      </c>
      <c r="Z651" s="53" t="s">
        <v>27</v>
      </c>
      <c r="AA651" s="113"/>
    </row>
    <row r="652" spans="6:27" s="87" customFormat="1" ht="12.75" customHeight="1" outlineLevel="2">
      <c r="F652" s="88"/>
      <c r="G652" s="89"/>
      <c r="H652" s="89"/>
      <c r="I652" s="89"/>
      <c r="J652" s="90"/>
      <c r="K652" s="89"/>
      <c r="L652" s="91"/>
      <c r="M652" s="92"/>
      <c r="N652" s="91"/>
      <c r="O652" s="92"/>
      <c r="P652" s="93"/>
      <c r="Q652" s="94"/>
      <c r="R652" s="92"/>
      <c r="S652" s="92"/>
      <c r="T652" s="92"/>
      <c r="U652" s="95" t="s">
        <v>3</v>
      </c>
      <c r="V652" s="92"/>
      <c r="W652" s="92"/>
      <c r="X652" s="92"/>
      <c r="Y652" s="89"/>
      <c r="Z652" s="89"/>
    </row>
    <row r="653" spans="6:27" s="43" customFormat="1" ht="16.5" customHeight="1" outlineLevel="1">
      <c r="F653" s="44"/>
      <c r="G653" s="6"/>
      <c r="H653" s="45"/>
      <c r="I653" s="45"/>
      <c r="J653" s="45" t="s">
        <v>709</v>
      </c>
      <c r="K653" s="6"/>
      <c r="L653" s="46"/>
      <c r="M653" s="47"/>
      <c r="N653" s="46"/>
      <c r="O653" s="47"/>
      <c r="P653" s="48">
        <f>SUBTOTAL(9,P654:P656)</f>
        <v>0</v>
      </c>
      <c r="Q653" s="49"/>
      <c r="R653" s="50">
        <f>SUBTOTAL(9,R654:R656)</f>
        <v>0</v>
      </c>
      <c r="S653" s="47"/>
      <c r="T653" s="50">
        <f>SUBTOTAL(9,T654:T656)</f>
        <v>0</v>
      </c>
      <c r="U653" s="86" t="s">
        <v>3</v>
      </c>
      <c r="V653" s="48">
        <f>SUBTOTAL(9,V654:V656)</f>
        <v>0</v>
      </c>
      <c r="W653" s="48">
        <f>SUBTOTAL(9,W654:W656)</f>
        <v>0</v>
      </c>
      <c r="X653" s="51"/>
      <c r="Y653" s="29"/>
      <c r="Z653" s="29"/>
    </row>
    <row r="654" spans="6:27" s="52" customFormat="1" ht="11.4" outlineLevel="2">
      <c r="F654" s="20">
        <v>547</v>
      </c>
      <c r="G654" s="21" t="s">
        <v>7</v>
      </c>
      <c r="H654" s="53" t="s">
        <v>340</v>
      </c>
      <c r="I654" s="53"/>
      <c r="J654" s="54" t="s">
        <v>825</v>
      </c>
      <c r="K654" s="21" t="s">
        <v>77</v>
      </c>
      <c r="L654" s="55">
        <v>1</v>
      </c>
      <c r="M654" s="57">
        <v>0</v>
      </c>
      <c r="N654" s="55">
        <f>L654*(1+M654/100)</f>
        <v>1</v>
      </c>
      <c r="O654" s="24"/>
      <c r="P654" s="25">
        <f>N654*O654</f>
        <v>0</v>
      </c>
      <c r="Q654" s="56"/>
      <c r="R654" s="57">
        <f>N654*Q654</f>
        <v>0</v>
      </c>
      <c r="S654" s="56"/>
      <c r="T654" s="57">
        <f>N654*S654</f>
        <v>0</v>
      </c>
      <c r="U654" s="25">
        <v>21</v>
      </c>
      <c r="V654" s="25">
        <f>P654*(U654/100)</f>
        <v>0</v>
      </c>
      <c r="W654" s="25">
        <f>P654+V654</f>
        <v>0</v>
      </c>
      <c r="X654" s="54"/>
      <c r="Y654" s="53" t="s">
        <v>92</v>
      </c>
      <c r="Z654" s="53" t="s">
        <v>28</v>
      </c>
      <c r="AA654" s="113"/>
    </row>
    <row r="655" spans="6:27" s="52" customFormat="1" ht="11.4" outlineLevel="2">
      <c r="F655" s="20">
        <v>548</v>
      </c>
      <c r="G655" s="21" t="s">
        <v>7</v>
      </c>
      <c r="H655" s="53" t="s">
        <v>341</v>
      </c>
      <c r="I655" s="53"/>
      <c r="J655" s="54" t="s">
        <v>796</v>
      </c>
      <c r="K655" s="21" t="s">
        <v>77</v>
      </c>
      <c r="L655" s="55">
        <v>1</v>
      </c>
      <c r="M655" s="57">
        <v>0</v>
      </c>
      <c r="N655" s="55">
        <f>L655*(1+M655/100)</f>
        <v>1</v>
      </c>
      <c r="O655" s="24"/>
      <c r="P655" s="25">
        <f>N655*O655</f>
        <v>0</v>
      </c>
      <c r="Q655" s="56"/>
      <c r="R655" s="57">
        <f>N655*Q655</f>
        <v>0</v>
      </c>
      <c r="S655" s="56"/>
      <c r="T655" s="57">
        <f>N655*S655</f>
        <v>0</v>
      </c>
      <c r="U655" s="25">
        <v>21</v>
      </c>
      <c r="V655" s="25">
        <f>P655*(U655/100)</f>
        <v>0</v>
      </c>
      <c r="W655" s="25">
        <f>P655+V655</f>
        <v>0</v>
      </c>
      <c r="X655" s="54"/>
      <c r="Y655" s="53" t="s">
        <v>92</v>
      </c>
      <c r="Z655" s="53" t="s">
        <v>28</v>
      </c>
      <c r="AA655" s="113"/>
    </row>
    <row r="656" spans="6:27" s="87" customFormat="1" ht="12.75" customHeight="1" outlineLevel="2">
      <c r="F656" s="88"/>
      <c r="G656" s="89"/>
      <c r="H656" s="89"/>
      <c r="I656" s="89"/>
      <c r="J656" s="90"/>
      <c r="K656" s="89"/>
      <c r="L656" s="91"/>
      <c r="M656" s="92"/>
      <c r="N656" s="91"/>
      <c r="O656" s="92"/>
      <c r="P656" s="93"/>
      <c r="Q656" s="94"/>
      <c r="R656" s="92"/>
      <c r="S656" s="92"/>
      <c r="T656" s="92"/>
      <c r="U656" s="95" t="s">
        <v>3</v>
      </c>
      <c r="V656" s="92"/>
      <c r="W656" s="92"/>
      <c r="X656" s="92"/>
      <c r="Y656" s="89"/>
      <c r="Z656" s="89"/>
    </row>
    <row r="657" spans="6:27" s="43" customFormat="1" ht="16.5" customHeight="1" outlineLevel="1">
      <c r="F657" s="44"/>
      <c r="G657" s="6"/>
      <c r="H657" s="45"/>
      <c r="I657" s="45"/>
      <c r="J657" s="45" t="s">
        <v>772</v>
      </c>
      <c r="K657" s="6"/>
      <c r="L657" s="46"/>
      <c r="M657" s="47"/>
      <c r="N657" s="46"/>
      <c r="O657" s="47"/>
      <c r="P657" s="48">
        <f>SUBTOTAL(9,P658:P664)</f>
        <v>0</v>
      </c>
      <c r="Q657" s="49"/>
      <c r="R657" s="50">
        <f>SUBTOTAL(9,R658:R664)</f>
        <v>0</v>
      </c>
      <c r="S657" s="47"/>
      <c r="T657" s="50">
        <f>SUBTOTAL(9,T658:T664)</f>
        <v>0</v>
      </c>
      <c r="U657" s="86" t="s">
        <v>3</v>
      </c>
      <c r="V657" s="48">
        <f>SUBTOTAL(9,V658:V664)</f>
        <v>0</v>
      </c>
      <c r="W657" s="48">
        <f>SUBTOTAL(9,W658:W664)</f>
        <v>0</v>
      </c>
      <c r="X657" s="51"/>
      <c r="Y657" s="29"/>
      <c r="Z657" s="29"/>
    </row>
    <row r="658" spans="6:27" s="52" customFormat="1" ht="11.4" outlineLevel="2">
      <c r="F658" s="20">
        <v>549</v>
      </c>
      <c r="G658" s="21" t="s">
        <v>7</v>
      </c>
      <c r="H658" s="53" t="s">
        <v>343</v>
      </c>
      <c r="I658" s="53"/>
      <c r="J658" s="54" t="s">
        <v>747</v>
      </c>
      <c r="K658" s="21" t="s">
        <v>19</v>
      </c>
      <c r="L658" s="55">
        <v>24.85</v>
      </c>
      <c r="M658" s="57">
        <v>0</v>
      </c>
      <c r="N658" s="55">
        <f t="shared" ref="N658:N663" si="174">L658*(1+M658/100)</f>
        <v>24.85</v>
      </c>
      <c r="O658" s="24"/>
      <c r="P658" s="25">
        <f t="shared" ref="P658:P663" si="175">N658*O658</f>
        <v>0</v>
      </c>
      <c r="Q658" s="56"/>
      <c r="R658" s="57">
        <f t="shared" ref="R658:R663" si="176">N658*Q658</f>
        <v>0</v>
      </c>
      <c r="S658" s="56"/>
      <c r="T658" s="57">
        <f t="shared" ref="T658:T663" si="177">N658*S658</f>
        <v>0</v>
      </c>
      <c r="U658" s="25">
        <v>21</v>
      </c>
      <c r="V658" s="25">
        <f t="shared" ref="V658:V663" si="178">P658*(U658/100)</f>
        <v>0</v>
      </c>
      <c r="W658" s="25">
        <f t="shared" ref="W658:W663" si="179">P658+V658</f>
        <v>0</v>
      </c>
      <c r="X658" s="54"/>
      <c r="Y658" s="53" t="s">
        <v>92</v>
      </c>
      <c r="Z658" s="53" t="s">
        <v>29</v>
      </c>
      <c r="AA658" s="113"/>
    </row>
    <row r="659" spans="6:27" s="52" customFormat="1" ht="22.8" outlineLevel="2">
      <c r="F659" s="20">
        <v>550</v>
      </c>
      <c r="G659" s="21" t="s">
        <v>7</v>
      </c>
      <c r="H659" s="53" t="s">
        <v>344</v>
      </c>
      <c r="I659" s="53"/>
      <c r="J659" s="54" t="s">
        <v>1031</v>
      </c>
      <c r="K659" s="21" t="s">
        <v>4</v>
      </c>
      <c r="L659" s="55">
        <v>71</v>
      </c>
      <c r="M659" s="57">
        <v>0</v>
      </c>
      <c r="N659" s="55">
        <f t="shared" si="174"/>
        <v>71</v>
      </c>
      <c r="O659" s="24"/>
      <c r="P659" s="25">
        <f t="shared" si="175"/>
        <v>0</v>
      </c>
      <c r="Q659" s="56"/>
      <c r="R659" s="57">
        <f t="shared" si="176"/>
        <v>0</v>
      </c>
      <c r="S659" s="56"/>
      <c r="T659" s="57">
        <f t="shared" si="177"/>
        <v>0</v>
      </c>
      <c r="U659" s="25">
        <v>21</v>
      </c>
      <c r="V659" s="25">
        <f t="shared" si="178"/>
        <v>0</v>
      </c>
      <c r="W659" s="25">
        <f t="shared" si="179"/>
        <v>0</v>
      </c>
      <c r="X659" s="54"/>
      <c r="Y659" s="53" t="s">
        <v>92</v>
      </c>
      <c r="Z659" s="53" t="s">
        <v>29</v>
      </c>
      <c r="AA659" s="113"/>
    </row>
    <row r="660" spans="6:27" s="52" customFormat="1" ht="11.4" outlineLevel="2">
      <c r="F660" s="20">
        <v>551</v>
      </c>
      <c r="G660" s="21" t="s">
        <v>7</v>
      </c>
      <c r="H660" s="53" t="s">
        <v>345</v>
      </c>
      <c r="I660" s="53"/>
      <c r="J660" s="54" t="s">
        <v>868</v>
      </c>
      <c r="K660" s="21" t="s">
        <v>20</v>
      </c>
      <c r="L660" s="55">
        <v>14.91</v>
      </c>
      <c r="M660" s="57">
        <v>0</v>
      </c>
      <c r="N660" s="55">
        <f t="shared" si="174"/>
        <v>14.91</v>
      </c>
      <c r="O660" s="24"/>
      <c r="P660" s="25">
        <f t="shared" si="175"/>
        <v>0</v>
      </c>
      <c r="Q660" s="56"/>
      <c r="R660" s="57">
        <f t="shared" si="176"/>
        <v>0</v>
      </c>
      <c r="S660" s="56"/>
      <c r="T660" s="57">
        <f t="shared" si="177"/>
        <v>0</v>
      </c>
      <c r="U660" s="25">
        <v>21</v>
      </c>
      <c r="V660" s="25">
        <f t="shared" si="178"/>
        <v>0</v>
      </c>
      <c r="W660" s="25">
        <f t="shared" si="179"/>
        <v>0</v>
      </c>
      <c r="X660" s="54"/>
      <c r="Y660" s="53" t="s">
        <v>92</v>
      </c>
      <c r="Z660" s="53" t="s">
        <v>29</v>
      </c>
      <c r="AA660" s="113"/>
    </row>
    <row r="661" spans="6:27" s="52" customFormat="1" ht="11.4" outlineLevel="2">
      <c r="F661" s="20">
        <v>552</v>
      </c>
      <c r="G661" s="21" t="s">
        <v>7</v>
      </c>
      <c r="H661" s="53" t="s">
        <v>346</v>
      </c>
      <c r="I661" s="53"/>
      <c r="J661" s="54" t="s">
        <v>929</v>
      </c>
      <c r="K661" s="21" t="s">
        <v>4</v>
      </c>
      <c r="L661" s="55">
        <v>71</v>
      </c>
      <c r="M661" s="57">
        <v>0</v>
      </c>
      <c r="N661" s="55">
        <f t="shared" si="174"/>
        <v>71</v>
      </c>
      <c r="O661" s="24"/>
      <c r="P661" s="25">
        <f t="shared" si="175"/>
        <v>0</v>
      </c>
      <c r="Q661" s="56"/>
      <c r="R661" s="57">
        <f t="shared" si="176"/>
        <v>0</v>
      </c>
      <c r="S661" s="56"/>
      <c r="T661" s="57">
        <f t="shared" si="177"/>
        <v>0</v>
      </c>
      <c r="U661" s="25">
        <v>21</v>
      </c>
      <c r="V661" s="25">
        <f t="shared" si="178"/>
        <v>0</v>
      </c>
      <c r="W661" s="25">
        <f t="shared" si="179"/>
        <v>0</v>
      </c>
      <c r="X661" s="54"/>
      <c r="Y661" s="53" t="s">
        <v>92</v>
      </c>
      <c r="Z661" s="53" t="s">
        <v>29</v>
      </c>
      <c r="AA661" s="113"/>
    </row>
    <row r="662" spans="6:27" s="52" customFormat="1" ht="11.4" outlineLevel="2">
      <c r="F662" s="20">
        <v>553</v>
      </c>
      <c r="G662" s="21" t="s">
        <v>7</v>
      </c>
      <c r="H662" s="53" t="s">
        <v>347</v>
      </c>
      <c r="I662" s="53"/>
      <c r="J662" s="54" t="s">
        <v>808</v>
      </c>
      <c r="K662" s="21" t="s">
        <v>19</v>
      </c>
      <c r="L662" s="55">
        <v>24.85</v>
      </c>
      <c r="M662" s="57">
        <v>0</v>
      </c>
      <c r="N662" s="55">
        <f t="shared" si="174"/>
        <v>24.85</v>
      </c>
      <c r="O662" s="24"/>
      <c r="P662" s="25">
        <f t="shared" si="175"/>
        <v>0</v>
      </c>
      <c r="Q662" s="56"/>
      <c r="R662" s="57">
        <f t="shared" si="176"/>
        <v>0</v>
      </c>
      <c r="S662" s="56"/>
      <c r="T662" s="57">
        <f t="shared" si="177"/>
        <v>0</v>
      </c>
      <c r="U662" s="25">
        <v>21</v>
      </c>
      <c r="V662" s="25">
        <f t="shared" si="178"/>
        <v>0</v>
      </c>
      <c r="W662" s="25">
        <f t="shared" si="179"/>
        <v>0</v>
      </c>
      <c r="X662" s="54"/>
      <c r="Y662" s="53" t="s">
        <v>92</v>
      </c>
      <c r="Z662" s="53" t="s">
        <v>29</v>
      </c>
      <c r="AA662" s="113"/>
    </row>
    <row r="663" spans="6:27" s="52" customFormat="1" ht="11.4" outlineLevel="2">
      <c r="F663" s="20">
        <v>554</v>
      </c>
      <c r="G663" s="21" t="s">
        <v>7</v>
      </c>
      <c r="H663" s="53" t="s">
        <v>348</v>
      </c>
      <c r="I663" s="53"/>
      <c r="J663" s="54" t="s">
        <v>866</v>
      </c>
      <c r="K663" s="21" t="s">
        <v>19</v>
      </c>
      <c r="L663" s="55">
        <v>24.85</v>
      </c>
      <c r="M663" s="57">
        <v>0</v>
      </c>
      <c r="N663" s="55">
        <f t="shared" si="174"/>
        <v>24.85</v>
      </c>
      <c r="O663" s="24"/>
      <c r="P663" s="25">
        <f t="shared" si="175"/>
        <v>0</v>
      </c>
      <c r="Q663" s="56"/>
      <c r="R663" s="57">
        <f t="shared" si="176"/>
        <v>0</v>
      </c>
      <c r="S663" s="56"/>
      <c r="T663" s="57">
        <f t="shared" si="177"/>
        <v>0</v>
      </c>
      <c r="U663" s="25">
        <v>21</v>
      </c>
      <c r="V663" s="25">
        <f t="shared" si="178"/>
        <v>0</v>
      </c>
      <c r="W663" s="25">
        <f t="shared" si="179"/>
        <v>0</v>
      </c>
      <c r="X663" s="54"/>
      <c r="Y663" s="53" t="s">
        <v>92</v>
      </c>
      <c r="Z663" s="53" t="s">
        <v>29</v>
      </c>
      <c r="AA663" s="113"/>
    </row>
    <row r="664" spans="6:27" s="87" customFormat="1" ht="12.75" customHeight="1" outlineLevel="2">
      <c r="F664" s="88"/>
      <c r="G664" s="89"/>
      <c r="H664" s="89"/>
      <c r="I664" s="89"/>
      <c r="J664" s="90"/>
      <c r="K664" s="89"/>
      <c r="L664" s="91"/>
      <c r="M664" s="92"/>
      <c r="N664" s="91"/>
      <c r="O664" s="92"/>
      <c r="P664" s="93"/>
      <c r="Q664" s="94"/>
      <c r="R664" s="92"/>
      <c r="S664" s="92"/>
      <c r="T664" s="92"/>
      <c r="U664" s="95" t="s">
        <v>3</v>
      </c>
      <c r="V664" s="92"/>
      <c r="W664" s="92"/>
      <c r="X664" s="92"/>
      <c r="Y664" s="89"/>
      <c r="Z664" s="89"/>
    </row>
    <row r="665" spans="6:27" s="87" customFormat="1" ht="12.75" customHeight="1" outlineLevel="1">
      <c r="F665" s="88"/>
      <c r="G665" s="89"/>
      <c r="H665" s="89"/>
      <c r="I665" s="89"/>
      <c r="J665" s="90"/>
      <c r="K665" s="89"/>
      <c r="L665" s="91"/>
      <c r="M665" s="92"/>
      <c r="N665" s="91"/>
      <c r="O665" s="92"/>
      <c r="P665" s="93"/>
      <c r="Q665" s="94"/>
      <c r="R665" s="92"/>
      <c r="S665" s="92"/>
      <c r="T665" s="92"/>
      <c r="U665" s="95" t="s">
        <v>3</v>
      </c>
      <c r="V665" s="92"/>
      <c r="W665" s="92"/>
      <c r="X665" s="92"/>
      <c r="Y665" s="89"/>
      <c r="Z665" s="89"/>
    </row>
    <row r="666" spans="6:27" s="87" customFormat="1" ht="12.75" customHeight="1">
      <c r="F666" s="88"/>
      <c r="G666" s="89"/>
      <c r="H666" s="89"/>
      <c r="I666" s="89"/>
      <c r="J666" s="90"/>
      <c r="K666" s="89"/>
      <c r="L666" s="91"/>
      <c r="M666" s="92"/>
      <c r="N666" s="91"/>
      <c r="O666" s="92"/>
      <c r="P666" s="93"/>
      <c r="Q666" s="94"/>
      <c r="R666" s="92"/>
      <c r="S666" s="92"/>
      <c r="T666" s="92"/>
      <c r="U666" s="95" t="s">
        <v>3</v>
      </c>
      <c r="V666" s="92"/>
      <c r="W666" s="92"/>
      <c r="X666" s="92"/>
      <c r="Y666" s="89"/>
      <c r="Z666" s="89"/>
    </row>
  </sheetData>
  <phoneticPr fontId="0" type="noConversion"/>
  <pageMargins left="0.39370078740157483" right="0.39370078740157483" top="0.59055118110236227" bottom="0.59055118110236227" header="0.39370078740157483" footer="0.39370078740157483"/>
  <pageSetup paperSize="9" scale="88" fitToHeight="9999" orientation="landscape" horizontalDpi="300" verticalDpi="300" r:id="rId1"/>
  <headerFooter alignWithMargins="0">
    <oddFooter>&amp;L&amp;8www.euroCALC.cz&amp;C&amp;8&amp;P z &amp;N&amp;R&amp;8&amp;D</oddFooter>
  </headerFooter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14</vt:i4>
      </vt:variant>
    </vt:vector>
  </HeadingPairs>
  <TitlesOfParts>
    <vt:vector size="17" baseType="lpstr">
      <vt:lpstr>Kryci list</vt:lpstr>
      <vt:lpstr>Rekapitulace</vt:lpstr>
      <vt:lpstr>Zakazka</vt:lpstr>
      <vt:lpstr>__CENA__</vt:lpstr>
      <vt:lpstr>__MAIN__</vt:lpstr>
      <vt:lpstr>Rekapitulace!__MAIN2__</vt:lpstr>
      <vt:lpstr>__MAIN3__</vt:lpstr>
      <vt:lpstr>__SAZBA__</vt:lpstr>
      <vt:lpstr>__T0__</vt:lpstr>
      <vt:lpstr>__T1__</vt:lpstr>
      <vt:lpstr>__T2__</vt:lpstr>
      <vt:lpstr>__TE0__</vt:lpstr>
      <vt:lpstr>__TE2__</vt:lpstr>
      <vt:lpstr>Rekapitulace!__TR0__</vt:lpstr>
      <vt:lpstr>Rekapitulace!__TR1__</vt:lpstr>
      <vt:lpstr>Rekapitulace!Názvy_tisku</vt:lpstr>
      <vt:lpstr>Zakazka!Názvy_tisku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Inrea</cp:lastModifiedBy>
  <cp:lastPrinted>2012-03-16T07:16:48Z</cp:lastPrinted>
  <dcterms:created xsi:type="dcterms:W3CDTF">2007-10-16T11:08:58Z</dcterms:created>
  <dcterms:modified xsi:type="dcterms:W3CDTF">2014-02-20T07:19:53Z</dcterms:modified>
</cp:coreProperties>
</file>