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4940" windowHeight="91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list'!$F$4</definedName>
    <definedName name="MJ">'Krycí list'!$G$4</definedName>
    <definedName name="Mont">'Rekapitulace'!$H$8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'Položky'!$A$1:$G$30</definedName>
    <definedName name="_xlnm.Print_Area" localSheetId="1">'Rekapitulace'!$A$1:$I$14</definedName>
    <definedName name="PocetMJ">'Krycí list'!$G$7</definedName>
    <definedName name="Poznamka">'Krycí list'!$B$37</definedName>
    <definedName name="Projektant">'Krycí list'!$C$7</definedName>
    <definedName name="PSV">'Rekapitulace'!$F$8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'Rekapitulace'!$E$13</definedName>
    <definedName name="VRNnazev">'Rekapitulace'!$A$13</definedName>
    <definedName name="VRNproc">'Rekapitulace'!$F$13</definedName>
    <definedName name="VRNzakl">'Rekapitulace'!$G$13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<sst xmlns="http://schemas.openxmlformats.org/spreadsheetml/2006/main" count="163" uniqueCount="122">
  <si>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</si>
  <si>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</si>
  <si>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</si>
  <si>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</si>
  <si>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</si>
  <si>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</si>
  <si>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</si>
  <si>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</si>
  <si>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</si>
  <si>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</si>
  <si>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</si>
  <si>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</si>
  <si>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</si>
  <si>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</si>
  <si>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</si>
  <si>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</si>
  <si>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</si>
  <si>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</si>
  <si>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</si>
  <si>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</si>
  <si>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</si>
  <si>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</si>
  <si>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</si>
  <si>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</si>
  <si>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</si>
  <si>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</si>
  <si>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</si>
  <si>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</si>
  <si>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</si>
  <si>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</si>
  <si>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</si>
  <si>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</si>
  <si>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</si>
  <si>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</si>
  <si>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</si>
  <si>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</si>
  <si>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</si>
  <si>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</si>
  <si>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</si>
  <si>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</si>
  <si>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</si>
  <si>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</si>
  <si>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</si>
  <si>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</si>
  <si>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</si>
  <si>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</si>
  <si>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</si>
  <si>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</si>
  <si>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</si>
  <si>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</si>
  <si>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</si>
  <si>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</si>
  <si>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</si>
  <si>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</si>
  <si>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</si>
  <si>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</si>
  <si>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</si>
  <si>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</si>
  <si>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</si>
  <si>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</si>
  <si>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</si>
  <si>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</si>
  <si>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</si>
  <si>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</si>
  <si>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</si>
  <si>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</si>
  <si>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</si>
  <si>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</si>
  <si>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</si>
  <si>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Úřad práce Louny úprava objektu</t>
  </si>
  <si>
    <t xml:space="preserve">Vzduchotechnika </t>
  </si>
  <si>
    <t>M24</t>
  </si>
  <si>
    <t>Montáže vzduchotechnických zař</t>
  </si>
  <si>
    <t xml:space="preserve">Ohebná hadice Flexi 100 </t>
  </si>
  <si>
    <t>m</t>
  </si>
  <si>
    <t>3</t>
  </si>
  <si>
    <t xml:space="preserve">Ohebná hadice Flexi 160 </t>
  </si>
  <si>
    <t>15</t>
  </si>
  <si>
    <t xml:space="preserve">SPIRO pr 160 </t>
  </si>
  <si>
    <t>18</t>
  </si>
  <si>
    <t xml:space="preserve">třalířový ventil 100 </t>
  </si>
  <si>
    <t>4</t>
  </si>
  <si>
    <t>Axiální ventilátor 100 m3/h ZK+doběh</t>
  </si>
  <si>
    <t>5</t>
  </si>
  <si>
    <t>Axiální ventilátor 350 m3/h ZK+doběh</t>
  </si>
  <si>
    <t>10</t>
  </si>
  <si>
    <t>teplovzduš.jednotka směšovací HFC v.6 400 m3/h směšovací komora, klapky el.ovládání, jen chlazení</t>
  </si>
  <si>
    <t>16</t>
  </si>
  <si>
    <t>Venkovní jednotka nástěnná chlazení výkon 6 kW</t>
  </si>
  <si>
    <t>25</t>
  </si>
  <si>
    <t>Atyp.komora 0,15x0,3x2m Pz vč.protidešťové žalizie0,15x0,3m</t>
  </si>
  <si>
    <t>kus</t>
  </si>
  <si>
    <t>17</t>
  </si>
  <si>
    <t xml:space="preserve">Dveřní mřížky </t>
  </si>
  <si>
    <t>19</t>
  </si>
  <si>
    <t>přetlak.klapka pr.100  mm protidešť. žaluzie</t>
  </si>
  <si>
    <t>20</t>
  </si>
  <si>
    <t xml:space="preserve">Protidešťová žaluzie PRG 200 </t>
  </si>
  <si>
    <t>23</t>
  </si>
  <si>
    <t>Potrubí Cu 1/4" +kaučuková izolace</t>
  </si>
  <si>
    <t>22</t>
  </si>
  <si>
    <t>Potrubí Cu 3/8" +kaučuková izolace</t>
  </si>
  <si>
    <t>24</t>
  </si>
  <si>
    <t>Potrubí Cu 3/4" +kaučuková izolace</t>
  </si>
  <si>
    <t>21</t>
  </si>
  <si>
    <t xml:space="preserve">Protipožární těsnění prostupů </t>
  </si>
  <si>
    <t>26</t>
  </si>
  <si>
    <t>Protipožární obklad potrubí chladu odolnost 30 min SDK+minerální vata</t>
  </si>
  <si>
    <t>m2</t>
  </si>
  <si>
    <t>27</t>
  </si>
  <si>
    <t>Odkap kondenzátu PP 20 otvorem přívodu vzduchu 0,15m od fasády</t>
  </si>
  <si>
    <t>11</t>
  </si>
  <si>
    <t xml:space="preserve">Montáž </t>
  </si>
  <si>
    <t>hod</t>
  </si>
  <si>
    <t>12</t>
  </si>
  <si>
    <t xml:space="preserve">spojovací materiál </t>
  </si>
  <si>
    <t>13</t>
  </si>
  <si>
    <t xml:space="preserve">seřízení, odzkoušení </t>
  </si>
  <si>
    <t>14</t>
  </si>
  <si>
    <t xml:space="preserve">Přesun hmot </t>
  </si>
  <si>
    <t>kpl</t>
  </si>
  <si>
    <t>Projektová kancelář Štěpánek a spol. s.r.o.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</si>
</sst>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F34" sqref="F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 t="s">
        <v>121</v>
      </c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20</v>
      </c>
      <c r="D32" s="15" t="s">
        <v>40</v>
      </c>
      <c r="E32" s="16"/>
      <c r="F32" s="59"/>
      <c r="G32" s="17"/>
    </row>
    <row r="33" spans="1:7" ht="12.75">
      <c r="A33" s="13" t="s">
        <v>41</v>
      </c>
      <c r="B33" s="15"/>
      <c r="C33" s="58">
        <v>20</v>
      </c>
      <c r="D33" s="15" t="s">
        <v>40</v>
      </c>
      <c r="E33" s="16"/>
      <c r="F33" s="60">
        <f>ROUND(PRODUCT(F32,C33/100),1)</f>
        <v>0.2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1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5"/>
  <sheetViews>
    <sheetView workbookViewId="0" topLeftCell="A1">
      <selection activeCell="A13" sqref="A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> Úřad práce Louny úprava objektu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> Vzduchotechnika 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3.5" thickBot="1">
      <c r="A7" s="171" t="str">
        <f>Položky!B7</f>
        <v>M24</v>
      </c>
      <c r="B7" s="86" t="str">
        <f>Položky!C7</f>
        <v>Montáže vzduchotechnických zař</v>
      </c>
      <c r="C7" s="87"/>
      <c r="D7" s="88"/>
      <c r="E7" s="172">
        <f>Položky!BA30</f>
        <v>0</v>
      </c>
      <c r="F7" s="173">
        <f>Položky!BB30</f>
        <v>0</v>
      </c>
      <c r="G7" s="173">
        <f>Položky!BC30</f>
        <v>0</v>
      </c>
      <c r="H7" s="173">
        <f>Položky!BD30</f>
        <v>0</v>
      </c>
      <c r="I7" s="174">
        <f>Položky!BE30</f>
        <v>0</v>
      </c>
    </row>
    <row r="8" spans="1:9" s="94" customFormat="1" ht="13.5" thickBot="1">
      <c r="A8" s="89"/>
      <c r="B8" s="81" t="s">
        <v>50</v>
      </c>
      <c r="C8" s="81"/>
      <c r="D8" s="90"/>
      <c r="E8" s="91">
        <f>SUM(E7:E7)</f>
        <v>0</v>
      </c>
      <c r="F8" s="92">
        <f>SUM(F7:F7)</f>
        <v>0</v>
      </c>
      <c r="G8" s="92">
        <f>SUM(G7:G7)</f>
        <v>0</v>
      </c>
      <c r="H8" s="92">
        <f>SUM(H7:H7)</f>
        <v>0</v>
      </c>
      <c r="I8" s="93">
        <f>SUM(I7:I7)</f>
        <v>0</v>
      </c>
    </row>
    <row r="9" spans="1:9" ht="12.75">
      <c r="A9" s="87"/>
      <c r="B9" s="87"/>
      <c r="C9" s="87"/>
      <c r="D9" s="87"/>
      <c r="E9" s="87"/>
      <c r="F9" s="87"/>
      <c r="G9" s="87"/>
      <c r="H9" s="87"/>
      <c r="I9" s="87"/>
    </row>
    <row r="10" spans="1:57" ht="19.5" customHeight="1">
      <c r="A10" s="95" t="s">
        <v>51</v>
      </c>
      <c r="B10" s="95"/>
      <c r="C10" s="95"/>
      <c r="D10" s="95"/>
      <c r="E10" s="95"/>
      <c r="F10" s="95"/>
      <c r="G10" s="96"/>
      <c r="H10" s="95"/>
      <c r="I10" s="95"/>
      <c r="BA10" s="30"/>
      <c r="BB10" s="30"/>
      <c r="BC10" s="30"/>
      <c r="BD10" s="30"/>
      <c r="BE10" s="30"/>
    </row>
    <row r="11" spans="1:9" ht="13.5" thickBot="1">
      <c r="A11" s="97"/>
      <c r="B11" s="97"/>
      <c r="C11" s="97"/>
      <c r="D11" s="97"/>
      <c r="E11" s="97"/>
      <c r="F11" s="97"/>
      <c r="G11" s="97"/>
      <c r="H11" s="97"/>
      <c r="I11" s="97"/>
    </row>
    <row r="12" spans="1:9" ht="12.75">
      <c r="A12" s="98" t="s">
        <v>52</v>
      </c>
      <c r="B12" s="99"/>
      <c r="C12" s="99"/>
      <c r="D12" s="100"/>
      <c r="E12" s="101" t="s">
        <v>53</v>
      </c>
      <c r="F12" s="102" t="s">
        <v>54</v>
      </c>
      <c r="G12" s="103" t="s">
        <v>55</v>
      </c>
      <c r="H12" s="104"/>
      <c r="I12" s="105" t="s">
        <v>53</v>
      </c>
    </row>
    <row r="13" spans="1:53" ht="12.75">
      <c r="A13" s="106"/>
      <c r="B13" s="107"/>
      <c r="C13" s="107"/>
      <c r="D13" s="108"/>
      <c r="E13" s="109"/>
      <c r="F13" s="110"/>
      <c r="G13" s="111">
        <f>CHOOSE(BA13+1,HSV+PSV,HSV+PSV+Mont,HSV+PSV+Dodavka+Mont,HSV,PSV,Mont,Dodavka,Mont+Dodavka,0)</f>
        <v>0</v>
      </c>
      <c r="H13" s="112"/>
      <c r="I13" s="113">
        <f>E13+F13*G13/100</f>
        <v>0</v>
      </c>
      <c r="BA13">
        <v>8</v>
      </c>
    </row>
    <row r="14" spans="1:9" ht="13.5" thickBot="1">
      <c r="A14" s="114"/>
      <c r="B14" s="115" t="s">
        <v>56</v>
      </c>
      <c r="C14" s="116"/>
      <c r="D14" s="117"/>
      <c r="E14" s="118"/>
      <c r="F14" s="119"/>
      <c r="G14" s="119"/>
      <c r="H14" s="182">
        <f>SUM(H13:H13)</f>
        <v>0</v>
      </c>
      <c r="I14" s="183"/>
    </row>
    <row r="15" spans="1:9" ht="12.75">
      <c r="A15" s="97"/>
      <c r="B15" s="97"/>
      <c r="C15" s="97"/>
      <c r="D15" s="97"/>
      <c r="E15" s="97"/>
      <c r="F15" s="97"/>
      <c r="G15" s="97"/>
      <c r="H15" s="97"/>
      <c r="I15" s="97"/>
    </row>
    <row r="16" spans="2:9" ht="12.75">
      <c r="B16" s="94"/>
      <c r="F16" s="120"/>
      <c r="G16" s="121"/>
      <c r="H16" s="121"/>
      <c r="I16" s="122"/>
    </row>
    <row r="17" spans="6:9" ht="12.75">
      <c r="F17" s="120"/>
      <c r="G17" s="121"/>
      <c r="H17" s="121"/>
      <c r="I17" s="122"/>
    </row>
    <row r="18" spans="6:9" ht="12.75"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</sheetData>
  <sheetProtection/>
  <mergeCells count="4">
    <mergeCell ref="H14:I1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3"/>
  <sheetViews>
    <sheetView showGridLines="0" showZeros="0" workbookViewId="0" topLeftCell="A1">
      <selection activeCell="F52" sqref="F52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Úřad práce Louny úprava objektu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Vzduchotechnika 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71</v>
      </c>
      <c r="C7" s="145" t="s">
        <v>72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66</v>
      </c>
      <c r="C8" s="153" t="s">
        <v>73</v>
      </c>
      <c r="D8" s="154" t="s">
        <v>74</v>
      </c>
      <c r="E8" s="155">
        <v>26</v>
      </c>
      <c r="F8" s="155"/>
      <c r="G8" s="156">
        <f aca="true" t="shared" si="0" ref="G8:G29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4</v>
      </c>
      <c r="BA8" s="123">
        <f aca="true" t="shared" si="1" ref="BA8:BA29">IF(AZ8=1,G8,0)</f>
        <v>0</v>
      </c>
      <c r="BB8" s="123">
        <f aca="true" t="shared" si="2" ref="BB8:BB29">IF(AZ8=2,G8,0)</f>
        <v>0</v>
      </c>
      <c r="BC8" s="123">
        <f aca="true" t="shared" si="3" ref="BC8:BC29">IF(AZ8=3,G8,0)</f>
        <v>0</v>
      </c>
      <c r="BD8" s="123">
        <f aca="true" t="shared" si="4" ref="BD8:BD29">IF(AZ8=4,G8,0)</f>
        <v>0</v>
      </c>
      <c r="BE8" s="123">
        <f aca="true" t="shared" si="5" ref="BE8:BE29">IF(AZ8=5,G8,0)</f>
        <v>0</v>
      </c>
      <c r="CZ8" s="123">
        <v>0</v>
      </c>
    </row>
    <row r="9" spans="1:104" ht="12.75">
      <c r="A9" s="151">
        <v>2</v>
      </c>
      <c r="B9" s="152" t="s">
        <v>75</v>
      </c>
      <c r="C9" s="153" t="s">
        <v>76</v>
      </c>
      <c r="D9" s="154" t="s">
        <v>74</v>
      </c>
      <c r="E9" s="155">
        <v>6</v>
      </c>
      <c r="F9" s="155"/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4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 ht="12.75">
      <c r="A10" s="151">
        <v>3</v>
      </c>
      <c r="B10" s="152" t="s">
        <v>77</v>
      </c>
      <c r="C10" s="153" t="s">
        <v>78</v>
      </c>
      <c r="D10" s="154" t="s">
        <v>74</v>
      </c>
      <c r="E10" s="155">
        <v>4</v>
      </c>
      <c r="F10" s="155"/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4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51">
        <v>4</v>
      </c>
      <c r="B11" s="152" t="s">
        <v>79</v>
      </c>
      <c r="C11" s="153" t="s">
        <v>80</v>
      </c>
      <c r="D11" s="154" t="s">
        <v>67</v>
      </c>
      <c r="E11" s="155">
        <v>30</v>
      </c>
      <c r="F11" s="155"/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4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ht="12.75">
      <c r="A12" s="151">
        <v>5</v>
      </c>
      <c r="B12" s="152" t="s">
        <v>81</v>
      </c>
      <c r="C12" s="153" t="s">
        <v>82</v>
      </c>
      <c r="D12" s="154" t="s">
        <v>67</v>
      </c>
      <c r="E12" s="155">
        <v>5</v>
      </c>
      <c r="F12" s="155"/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4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12.75">
      <c r="A13" s="151">
        <v>6</v>
      </c>
      <c r="B13" s="152" t="s">
        <v>83</v>
      </c>
      <c r="C13" s="153" t="s">
        <v>84</v>
      </c>
      <c r="D13" s="154" t="s">
        <v>67</v>
      </c>
      <c r="E13" s="155">
        <v>4</v>
      </c>
      <c r="F13" s="155"/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4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22.5">
      <c r="A14" s="151">
        <v>7</v>
      </c>
      <c r="B14" s="152" t="s">
        <v>85</v>
      </c>
      <c r="C14" s="153" t="s">
        <v>86</v>
      </c>
      <c r="D14" s="154" t="s">
        <v>67</v>
      </c>
      <c r="E14" s="155">
        <v>4</v>
      </c>
      <c r="F14" s="155"/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4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8</v>
      </c>
      <c r="B15" s="152" t="s">
        <v>87</v>
      </c>
      <c r="C15" s="153" t="s">
        <v>88</v>
      </c>
      <c r="D15" s="154" t="s">
        <v>67</v>
      </c>
      <c r="E15" s="155">
        <v>1</v>
      </c>
      <c r="F15" s="155"/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8</v>
      </c>
      <c r="AZ15" s="123">
        <v>4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22.5">
      <c r="A16" s="151">
        <v>9</v>
      </c>
      <c r="B16" s="152" t="s">
        <v>89</v>
      </c>
      <c r="C16" s="153" t="s">
        <v>90</v>
      </c>
      <c r="D16" s="154" t="s">
        <v>91</v>
      </c>
      <c r="E16" s="155">
        <v>1</v>
      </c>
      <c r="F16" s="155"/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9</v>
      </c>
      <c r="AZ16" s="123">
        <v>4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ht="12.75">
      <c r="A17" s="151">
        <v>10</v>
      </c>
      <c r="B17" s="152" t="s">
        <v>92</v>
      </c>
      <c r="C17" s="153" t="s">
        <v>93</v>
      </c>
      <c r="D17" s="154" t="s">
        <v>67</v>
      </c>
      <c r="E17" s="155">
        <v>29</v>
      </c>
      <c r="F17" s="155"/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10</v>
      </c>
      <c r="AZ17" s="123">
        <v>4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ht="12.75">
      <c r="A18" s="151">
        <v>11</v>
      </c>
      <c r="B18" s="152" t="s">
        <v>94</v>
      </c>
      <c r="C18" s="153" t="s">
        <v>95</v>
      </c>
      <c r="D18" s="154" t="s">
        <v>67</v>
      </c>
      <c r="E18" s="155">
        <v>5</v>
      </c>
      <c r="F18" s="155"/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11</v>
      </c>
      <c r="AZ18" s="123">
        <v>4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 ht="12.75">
      <c r="A19" s="151">
        <v>12</v>
      </c>
      <c r="B19" s="152" t="s">
        <v>96</v>
      </c>
      <c r="C19" s="153" t="s">
        <v>97</v>
      </c>
      <c r="D19" s="154" t="s">
        <v>91</v>
      </c>
      <c r="E19" s="155">
        <v>4</v>
      </c>
      <c r="F19" s="155"/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12</v>
      </c>
      <c r="AZ19" s="123">
        <v>4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ht="12.75">
      <c r="A20" s="151">
        <v>13</v>
      </c>
      <c r="B20" s="152" t="s">
        <v>98</v>
      </c>
      <c r="C20" s="153" t="s">
        <v>99</v>
      </c>
      <c r="D20" s="154" t="s">
        <v>74</v>
      </c>
      <c r="E20" s="155">
        <v>8</v>
      </c>
      <c r="F20" s="155"/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13</v>
      </c>
      <c r="AZ20" s="123">
        <v>4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104" ht="12.75">
      <c r="A21" s="151">
        <v>14</v>
      </c>
      <c r="B21" s="152" t="s">
        <v>100</v>
      </c>
      <c r="C21" s="153" t="s">
        <v>101</v>
      </c>
      <c r="D21" s="154" t="s">
        <v>74</v>
      </c>
      <c r="E21" s="155">
        <v>62</v>
      </c>
      <c r="F21" s="155"/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14</v>
      </c>
      <c r="AZ21" s="123">
        <v>4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ht="12.75">
      <c r="A22" s="151">
        <v>15</v>
      </c>
      <c r="B22" s="152" t="s">
        <v>102</v>
      </c>
      <c r="C22" s="153" t="s">
        <v>103</v>
      </c>
      <c r="D22" s="154" t="s">
        <v>74</v>
      </c>
      <c r="E22" s="155">
        <v>50</v>
      </c>
      <c r="F22" s="155"/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15</v>
      </c>
      <c r="AZ22" s="123">
        <v>4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ht="12.75">
      <c r="A23" s="151">
        <v>16</v>
      </c>
      <c r="B23" s="152" t="s">
        <v>104</v>
      </c>
      <c r="C23" s="153" t="s">
        <v>105</v>
      </c>
      <c r="D23" s="154" t="s">
        <v>91</v>
      </c>
      <c r="E23" s="155">
        <v>8</v>
      </c>
      <c r="F23" s="155"/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16</v>
      </c>
      <c r="AZ23" s="123">
        <v>4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22.5">
      <c r="A24" s="151">
        <v>17</v>
      </c>
      <c r="B24" s="152" t="s">
        <v>106</v>
      </c>
      <c r="C24" s="153" t="s">
        <v>107</v>
      </c>
      <c r="D24" s="154" t="s">
        <v>108</v>
      </c>
      <c r="E24" s="155">
        <v>3.8</v>
      </c>
      <c r="F24" s="155"/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17</v>
      </c>
      <c r="AZ24" s="123">
        <v>4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104" ht="22.5">
      <c r="A25" s="151">
        <v>18</v>
      </c>
      <c r="B25" s="152" t="s">
        <v>109</v>
      </c>
      <c r="C25" s="153" t="s">
        <v>110</v>
      </c>
      <c r="D25" s="154" t="s">
        <v>74</v>
      </c>
      <c r="E25" s="155">
        <v>5</v>
      </c>
      <c r="F25" s="155"/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18</v>
      </c>
      <c r="AZ25" s="123">
        <v>4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</v>
      </c>
    </row>
    <row r="26" spans="1:104" ht="12.75">
      <c r="A26" s="151">
        <v>19</v>
      </c>
      <c r="B26" s="152" t="s">
        <v>111</v>
      </c>
      <c r="C26" s="153" t="s">
        <v>112</v>
      </c>
      <c r="D26" s="154" t="s">
        <v>113</v>
      </c>
      <c r="E26" s="155">
        <v>120</v>
      </c>
      <c r="F26" s="155"/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19</v>
      </c>
      <c r="AZ26" s="123">
        <v>4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104" ht="12.75">
      <c r="A27" s="151">
        <v>20</v>
      </c>
      <c r="B27" s="152" t="s">
        <v>114</v>
      </c>
      <c r="C27" s="153" t="s">
        <v>115</v>
      </c>
      <c r="D27" s="154" t="s">
        <v>67</v>
      </c>
      <c r="E27" s="155">
        <v>48</v>
      </c>
      <c r="F27" s="155"/>
      <c r="G27" s="156">
        <f t="shared" si="0"/>
        <v>0</v>
      </c>
      <c r="O27" s="150">
        <v>2</v>
      </c>
      <c r="AA27" s="123">
        <v>12</v>
      </c>
      <c r="AB27" s="123">
        <v>0</v>
      </c>
      <c r="AC27" s="123">
        <v>20</v>
      </c>
      <c r="AZ27" s="123">
        <v>4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</v>
      </c>
    </row>
    <row r="28" spans="1:104" ht="12.75">
      <c r="A28" s="151">
        <v>21</v>
      </c>
      <c r="B28" s="152" t="s">
        <v>116</v>
      </c>
      <c r="C28" s="153" t="s">
        <v>117</v>
      </c>
      <c r="D28" s="154" t="s">
        <v>113</v>
      </c>
      <c r="E28" s="155">
        <v>14</v>
      </c>
      <c r="F28" s="155"/>
      <c r="G28" s="156">
        <f t="shared" si="0"/>
        <v>0</v>
      </c>
      <c r="O28" s="150">
        <v>2</v>
      </c>
      <c r="AA28" s="123">
        <v>12</v>
      </c>
      <c r="AB28" s="123">
        <v>0</v>
      </c>
      <c r="AC28" s="123">
        <v>21</v>
      </c>
      <c r="AZ28" s="123">
        <v>4</v>
      </c>
      <c r="BA28" s="123">
        <f t="shared" si="1"/>
        <v>0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</v>
      </c>
    </row>
    <row r="29" spans="1:104" ht="12.75">
      <c r="A29" s="151">
        <v>22</v>
      </c>
      <c r="B29" s="152" t="s">
        <v>118</v>
      </c>
      <c r="C29" s="153" t="s">
        <v>119</v>
      </c>
      <c r="D29" s="154" t="s">
        <v>120</v>
      </c>
      <c r="E29" s="155">
        <v>1</v>
      </c>
      <c r="F29" s="155"/>
      <c r="G29" s="156">
        <f t="shared" si="0"/>
        <v>0</v>
      </c>
      <c r="O29" s="150">
        <v>2</v>
      </c>
      <c r="AA29" s="123">
        <v>12</v>
      </c>
      <c r="AB29" s="123">
        <v>0</v>
      </c>
      <c r="AC29" s="123">
        <v>22</v>
      </c>
      <c r="AZ29" s="123">
        <v>4</v>
      </c>
      <c r="BA29" s="123">
        <f t="shared" si="1"/>
        <v>0</v>
      </c>
      <c r="BB29" s="123">
        <f t="shared" si="2"/>
        <v>0</v>
      </c>
      <c r="BC29" s="123">
        <f t="shared" si="3"/>
        <v>0</v>
      </c>
      <c r="BD29" s="123">
        <f t="shared" si="4"/>
        <v>0</v>
      </c>
      <c r="BE29" s="123">
        <f t="shared" si="5"/>
        <v>0</v>
      </c>
      <c r="CZ29" s="123">
        <v>0</v>
      </c>
    </row>
    <row r="30" spans="1:57" ht="12.75">
      <c r="A30" s="157"/>
      <c r="B30" s="158" t="s">
        <v>68</v>
      </c>
      <c r="C30" s="159" t="str">
        <f>CONCATENATE(B7," ",C7)</f>
        <v>M24 Montáže vzduchotechnických zař</v>
      </c>
      <c r="D30" s="157"/>
      <c r="E30" s="160"/>
      <c r="F30" s="160"/>
      <c r="G30" s="161">
        <f>SUM(G7:G29)</f>
        <v>0</v>
      </c>
      <c r="O30" s="150">
        <v>4</v>
      </c>
      <c r="BA30" s="162">
        <f>SUM(BA7:BA29)</f>
        <v>0</v>
      </c>
      <c r="BB30" s="162">
        <f>SUM(BB7:BB29)</f>
        <v>0</v>
      </c>
      <c r="BC30" s="162">
        <f>SUM(BC7:BC29)</f>
        <v>0</v>
      </c>
      <c r="BD30" s="162">
        <f>SUM(BD7:BD29)</f>
        <v>0</v>
      </c>
      <c r="BE30" s="162">
        <f>SUM(BE7:BE29)</f>
        <v>0</v>
      </c>
    </row>
    <row r="31" spans="1:7" ht="12.75">
      <c r="A31" s="124"/>
      <c r="B31" s="124"/>
      <c r="C31" s="124"/>
      <c r="D31" s="124"/>
      <c r="E31" s="124"/>
      <c r="F31" s="124"/>
      <c r="G31" s="124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spans="1:7" ht="12.75">
      <c r="A54" s="163"/>
      <c r="B54" s="163"/>
      <c r="C54" s="163"/>
      <c r="D54" s="163"/>
      <c r="E54" s="163"/>
      <c r="F54" s="163"/>
      <c r="G54" s="163"/>
    </row>
    <row r="55" spans="1:7" ht="12.75">
      <c r="A55" s="163"/>
      <c r="B55" s="163"/>
      <c r="C55" s="163"/>
      <c r="D55" s="163"/>
      <c r="E55" s="163"/>
      <c r="F55" s="163"/>
      <c r="G55" s="163"/>
    </row>
    <row r="56" spans="1:7" ht="12.75">
      <c r="A56" s="163"/>
      <c r="B56" s="163"/>
      <c r="C56" s="163"/>
      <c r="D56" s="163"/>
      <c r="E56" s="163"/>
      <c r="F56" s="163"/>
      <c r="G56" s="163"/>
    </row>
    <row r="57" spans="1:7" ht="12.75">
      <c r="A57" s="163"/>
      <c r="B57" s="163"/>
      <c r="C57" s="163"/>
      <c r="D57" s="163"/>
      <c r="E57" s="163"/>
      <c r="F57" s="163"/>
      <c r="G57" s="16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spans="1:2" ht="12.75">
      <c r="A89" s="164"/>
      <c r="B89" s="164"/>
    </row>
    <row r="90" spans="1:7" ht="12.75">
      <c r="A90" s="163"/>
      <c r="B90" s="163"/>
      <c r="C90" s="166"/>
      <c r="D90" s="166"/>
      <c r="E90" s="167"/>
      <c r="F90" s="166"/>
      <c r="G90" s="168"/>
    </row>
    <row r="91" spans="1:7" ht="12.75">
      <c r="A91" s="169"/>
      <c r="B91" s="169"/>
      <c r="C91" s="163"/>
      <c r="D91" s="163"/>
      <c r="E91" s="170"/>
      <c r="F91" s="163"/>
      <c r="G91" s="163"/>
    </row>
    <row r="92" spans="1:7" ht="12.75">
      <c r="A92" s="163"/>
      <c r="B92" s="163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Štěpánek</dc:creator>
  <cp:keywords/>
  <dc:description/>
  <cp:lastModifiedBy>JJB-Ing. Praha, s.r.o.</cp:lastModifiedBy>
  <dcterms:created xsi:type="dcterms:W3CDTF">2012-09-18T07:24:06Z</dcterms:created>
  <dcterms:modified xsi:type="dcterms:W3CDTF">2012-10-17T14:56:20Z</dcterms:modified>
  <cp:category/>
  <cp:version/>
  <cp:contentType/>
  <cp:contentStatus/>
</cp:coreProperties>
</file>