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teplení obvodových..." sheetId="2" r:id="rId2"/>
    <sheet name="02 - Zateplení střechy" sheetId="3" r:id="rId3"/>
    <sheet name="03 - Stavební úpravy" sheetId="4" r:id="rId4"/>
    <sheet name="04 - Vedlejší a ostatní n..." sheetId="5" r:id="rId5"/>
    <sheet name="Pokyny pro vyplnění" sheetId="6" r:id="rId6"/>
  </sheets>
  <definedNames>
    <definedName name="_xlnm.Print_Area" localSheetId="0">'Rekapitulace stavby'!$D$4:$AO$33,'Rekapitulace stavby'!$C$39:$AQ$56</definedName>
    <definedName name="_xlnm._FilterDatabase" localSheetId="1" hidden="1">'01 - Zateplení obvodových...'!$C$97:$K$975</definedName>
    <definedName name="_xlnm.Print_Area" localSheetId="1">'01 - Zateplení obvodových...'!$C$4:$J$36,'01 - Zateplení obvodových...'!$C$42:$J$79,'01 - Zateplení obvodových...'!$C$85:$K$975</definedName>
    <definedName name="_xlnm._FilterDatabase" localSheetId="2" hidden="1">'02 - Zateplení střechy'!$C$97:$K$260</definedName>
    <definedName name="_xlnm.Print_Area" localSheetId="2">'02 - Zateplení střechy'!$C$4:$J$36,'02 - Zateplení střechy'!$C$42:$J$79,'02 - Zateplení střechy'!$C$85:$K$260</definedName>
    <definedName name="_xlnm._FilterDatabase" localSheetId="3" hidden="1">'03 - Stavební úpravy'!$C$94:$K$251</definedName>
    <definedName name="_xlnm.Print_Area" localSheetId="3">'03 - Stavební úpravy'!$C$4:$J$36,'03 - Stavební úpravy'!$C$42:$J$76,'03 - Stavební úpravy'!$C$82:$K$251</definedName>
    <definedName name="_xlnm._FilterDatabase" localSheetId="4" hidden="1">'04 - Vedlejší a ostatní n...'!$C$78:$K$89</definedName>
    <definedName name="_xlnm.Print_Area" localSheetId="4">'04 - Vedlejší a ostatní n...'!$C$4:$J$36,'04 - Vedlejší a ostatní n...'!$C$42:$J$60,'04 - Vedlejší a ostatní n...'!$C$66:$K$89</definedName>
    <definedName name="_xlnm.Print_Area" localSheetId="5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Zateplení obvodových...'!$97:$97</definedName>
    <definedName name="_xlnm.Print_Titles" localSheetId="2">'02 - Zateplení střechy'!$97:$97</definedName>
    <definedName name="_xlnm.Print_Titles" localSheetId="3">'03 - Stavební úpravy'!$94:$94</definedName>
    <definedName name="_xlnm.Print_Titles" localSheetId="4">'04 - Vedlejší a ostatní n...'!$78:$78</definedName>
  </definedNames>
  <calcPr fullCalcOnLoad="1"/>
</workbook>
</file>

<file path=xl/sharedStrings.xml><?xml version="1.0" encoding="utf-8"?>
<sst xmlns="http://schemas.openxmlformats.org/spreadsheetml/2006/main" count="13454" uniqueCount="1609">
  <si>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</si>
  <si>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</si>
  <si>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</si>
  <si>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</si>
  <si>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</si>
  <si>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</si>
  <si>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</si>
  <si>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{5e7cf17c-fccf-4bee-94f5-c1f9219b2fe7}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</si>
  <si>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</si>
  <si>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</si>
  <si>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</si>
  <si>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</si>
  <si>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</si>
  <si>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</si>
  <si>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</si>
  <si>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</si>
  <si>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17-Horak-081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</si>
  <si>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</si>
  <si>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</si>
  <si>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OIP Ústí nad Labem - stavební úpravy budovy</t>
  </si>
  <si>
    <t>KSO:</t>
  </si>
  <si>
    <t/>
  </si>
  <si>
    <t>CC-CZ:</t>
  </si>
  <si>
    <t>Místo:</t>
  </si>
  <si>
    <t>Ústí nad Labem,SNP 2720/21</t>
  </si>
  <si>
    <t>Datum:</t>
  </si>
  <si>
    <t>8. 11. 2017</t>
  </si>
  <si>
    <t>Zadavatel:</t>
  </si>
  <si>
    <t>IČ:</t>
  </si>
  <si>
    <t>Státní úřad inspekce práce, Kolářská 451/13, Opava</t>
  </si>
  <si>
    <t>DIČ:</t>
  </si>
  <si>
    <t>Uchazeč:</t>
  </si>
  <si>
    <t>Vyplň údaj</t>
  </si>
  <si>
    <t>Projektant:</t>
  </si>
  <si>
    <t>Studio ARCHE´S, Dostojevského 26, Opava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</si>
  <si>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</si>
  <si>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</si>
  <si>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</si>
  <si>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</si>
  <si>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</si>
  <si>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</si>
  <si>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</si>
  <si>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</si>
  <si>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</si>
  <si>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</si>
  <si>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</si>
  <si>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</si>
  <si>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</si>
  <si>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</si>
  <si>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</si>
  <si>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</si>
  <si>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</si>
  <si>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</si>
  <si>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</si>
  <si>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</si>
  <si>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</si>
  <si>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</si>
  <si>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</si>
  <si>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</si>
  <si>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</si>
  <si>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</si>
  <si>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</si>
  <si>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</si>
  <si>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</si>
  <si>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</si>
  <si>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</si>
  <si>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</si>
  <si>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</si>
  <si>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</si>
  <si>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</si>
  <si>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</si>
  <si>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</si>
  <si>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</si>
  <si>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</si>
  <si>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</si>
  <si>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</si>
  <si>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</si>
  <si>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</si>
  <si>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obvodových stěn a výplně otvorů</t>
  </si>
  <si>
    <t>STA</t>
  </si>
  <si>
    <t>1</t>
  </si>
  <si>
    <t>{e9a078a0-5fa8-410f-807f-fc53db609280}</t>
  </si>
  <si>
    <t>2</t>
  </si>
  <si>
    <t>02</t>
  </si>
  <si>
    <t>Zateplení střechy</t>
  </si>
  <si>
    <t>{c79d4b96-665d-4720-ab89-cda457a681cd}</t>
  </si>
  <si>
    <t>03</t>
  </si>
  <si>
    <t>Stavební úpravy</t>
  </si>
  <si>
    <t>{270439aa-c7fb-48bc-937b-6b5a2835102a}</t>
  </si>
  <si>
    <t>04</t>
  </si>
  <si>
    <t>Vedlejší a ostatní náklady</t>
  </si>
  <si>
    <t>{0da917aa-9518-422d-a0a4-9629c87ae443}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</si>
  <si>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</si>
  <si>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</si>
  <si>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</si>
  <si>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</si>
  <si>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</si>
  <si>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</si>
  <si>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</si>
  <si>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Zateplení obvodových stěn a výplně otvorů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</si>
  <si>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</si>
  <si>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</si>
  <si>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</si>
  <si>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</si>
  <si>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</si>
  <si>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</si>
  <si>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 ( dle v.č. 01,02,03,07 )</t>
  </si>
  <si>
    <t xml:space="preserve">    3 - Svislé a kompletní konstrukce ( dle v.č. 01,02,03,07,11 )</t>
  </si>
  <si>
    <t xml:space="preserve">    61 - Úprava povrchů vnitřních   ( dle v.č. 01,02,03,05,06,07,08,09 )</t>
  </si>
  <si>
    <t xml:space="preserve">    62 - Úprava povrchů vnější  ( dle v.č. D.1.1 - 01, 02, 03, 05, 06,  10)</t>
  </si>
  <si>
    <t xml:space="preserve">    63 - Podlahy a podlahové konstrukce  ( dle v.č.01,02,03,04,05,07, 08,09 )</t>
  </si>
  <si>
    <t xml:space="preserve">    9 - Ostatní konstrukce a práce     dle v.č.01,02,03,04,05,07, 08,09 )</t>
  </si>
  <si>
    <t xml:space="preserve">    94 - Lešení a stavební výtahy    (dle v.č. 03,06,07,08,09 )</t>
  </si>
  <si>
    <t xml:space="preserve">    96 - Bourání konstrukcí   ( dle v.č. 01,02,03,07, 23,24 )</t>
  </si>
  <si>
    <t xml:space="preserve">    971 - Odvoz vybouraného materiálu</t>
  </si>
  <si>
    <t xml:space="preserve">    998 - Přesun hmot</t>
  </si>
  <si>
    <t>PSV - Práce a dodávky PSV</t>
  </si>
  <si>
    <t xml:space="preserve">    764 - Konstrukce klempířské  ( dle v.č. 22 )</t>
  </si>
  <si>
    <t xml:space="preserve">    764 - B - Konstrukce klempířské - demontáže  ( dle v.č. 03,08,09)</t>
  </si>
  <si>
    <t xml:space="preserve">    766 - Konstrukce truhlářské ( dle v.č.24  )</t>
  </si>
  <si>
    <t xml:space="preserve">    766 - B - Konstrukce truhlářské - demontáž</t>
  </si>
  <si>
    <t xml:space="preserve">    767 - Konstrukce zámečnické</t>
  </si>
  <si>
    <t xml:space="preserve">    783 - Dokončovací práce - nátěry  ( dle v.č. D.1.1 - 01, 02, 03, 05, 06,  10)</t>
  </si>
  <si>
    <t xml:space="preserve">    787-B - Dokončovací práce - zasklívání - demontáž (  Dle v.č.23,08,03 )</t>
  </si>
  <si>
    <t>M - Práce a dodávky M</t>
  </si>
  <si>
    <t xml:space="preserve">    21-M - Elektromontáže   </t>
  </si>
  <si>
    <t xml:space="preserve">    24-M - Montáže vzduchotechnických zařízení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</si>
  <si>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</si>
  <si>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</si>
  <si>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</si>
  <si>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</si>
  <si>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</si>
  <si>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</si>
  <si>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</si>
  <si>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</si>
  <si>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</si>
  <si>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</si>
  <si>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</si>
  <si>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</si>
  <si>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</si>
  <si>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</si>
  <si>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</si>
  <si>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</si>
  <si>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</si>
  <si>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 ( dle v.č. 01,02,03,07 )</t>
  </si>
  <si>
    <t>K</t>
  </si>
  <si>
    <t>985131311</t>
  </si>
  <si>
    <t>Očištění ploch stěn, rubu kleneb a podlah ruční dočištění ocelovými kartáči</t>
  </si>
  <si>
    <t>m2</t>
  </si>
  <si>
    <t>CS ÚRS 2017 01</t>
  </si>
  <si>
    <t>4</t>
  </si>
  <si>
    <t>-1120986722</t>
  </si>
  <si>
    <t>VV</t>
  </si>
  <si>
    <t>"kolem objektu pro zateplení pod zemí</t>
  </si>
  <si>
    <t>(12,0+1,0+6,0+8,0+3,80+3,0+4,50+1,00)*0,20</t>
  </si>
  <si>
    <t>(1,0+4,50+3,0+3,80+27,00)*0,20</t>
  </si>
  <si>
    <t>(15,60+0,50*2)*0,20</t>
  </si>
  <si>
    <t>Součet</t>
  </si>
  <si>
    <t>3</t>
  </si>
  <si>
    <t>Svislé a kompletní konstrukce ( dle v.č. 01,02,03,07,11 )</t>
  </si>
  <si>
    <t>317234410</t>
  </si>
  <si>
    <t>Vyzdívka mezi nosníky cihlami pálenými na maltu cementovou</t>
  </si>
  <si>
    <t>m3</t>
  </si>
  <si>
    <t>-2039007600</t>
  </si>
  <si>
    <t>"1.NP"</t>
  </si>
  <si>
    <t>"I.č.100</t>
  </si>
  <si>
    <t>1,92*0,25*0,15</t>
  </si>
  <si>
    <t>317944321</t>
  </si>
  <si>
    <t>Válcované nosníky dodatečně osazované do připravených otvorů bez zazdění hlav do č. 12</t>
  </si>
  <si>
    <t>t</t>
  </si>
  <si>
    <t>-1552930429</t>
  </si>
  <si>
    <t>1,92*2*8,34*0,001*1,08</t>
  </si>
  <si>
    <t>319201321R01</t>
  </si>
  <si>
    <t>Vyrovnání nerovného povrchu vnitřního i vnějšího zdiva bez odsekání vadných cihel, maltou (s dodáním hmot) tl. do 30 mm</t>
  </si>
  <si>
    <t>555108130</t>
  </si>
  <si>
    <t xml:space="preserve">"vybouraný obklad </t>
  </si>
  <si>
    <t>"pohled východní</t>
  </si>
  <si>
    <t>6,80*(2,70+0,60)/2</t>
  </si>
  <si>
    <t>1,0*3,30</t>
  </si>
  <si>
    <t>2,80*(3,30+1,60)/2</t>
  </si>
  <si>
    <t>(36,75-6,8-1,0-2,580)*1,60</t>
  </si>
  <si>
    <t>(0,82+0,90)*2*4*0,25</t>
  </si>
  <si>
    <t>(2,32+0,90)*2*0,25*5</t>
  </si>
  <si>
    <t>(1,42+0,90)*2*0,25</t>
  </si>
  <si>
    <t>-(0,82*0,90*4+2,32*0,90*5+1,42*0,90*2)</t>
  </si>
  <si>
    <t>"Pohled severní</t>
  </si>
  <si>
    <t>15,30*0,60</t>
  </si>
  <si>
    <t>"pohled západní</t>
  </si>
  <si>
    <t>(36,75-6,8-1,0-2,58)*1,60</t>
  </si>
  <si>
    <t>(2,32+0,90)*2*0,25*9</t>
  </si>
  <si>
    <t>-2,32*0,90*9</t>
  </si>
  <si>
    <t>"pohled jižní</t>
  </si>
  <si>
    <t>15,30*(2,10+0,20)</t>
  </si>
  <si>
    <t>2,05*0,25*8</t>
  </si>
  <si>
    <t>2,05*0,30</t>
  </si>
  <si>
    <t>-(2,25*2,0*4+1,80*2,00)</t>
  </si>
  <si>
    <t>Mezisoučet</t>
  </si>
  <si>
    <t>"15% z plochy fasády</t>
  </si>
  <si>
    <t>850*0,15</t>
  </si>
  <si>
    <t>5</t>
  </si>
  <si>
    <t>340238235</t>
  </si>
  <si>
    <t>Zazdívka otvorů v příčkách nebo stěnách plochy přes 0,25 m2 do 1 m2 příčkovkami hladkými pórobetonovými , objemové hmotnosti 500 kg/m3, tl. příčky 150 mm</t>
  </si>
  <si>
    <t>110947351</t>
  </si>
  <si>
    <t>0,60*0,90*6</t>
  </si>
  <si>
    <t>0,60*0,90*3</t>
  </si>
  <si>
    <t>6</t>
  </si>
  <si>
    <t>340239235</t>
  </si>
  <si>
    <t>Zazdívka otvorů v příčkách nebo stěnách plochy přes 1 m2 do 4 m2 příčkovkami hladkými pórobetonovými , objemové hmotnosti 500 kg/m3, tl. příčky 150 mm</t>
  </si>
  <si>
    <t>-212874632</t>
  </si>
  <si>
    <t>0,60*1,80*(4*3+3*3)</t>
  </si>
  <si>
    <t>0,60*1,80*(3+5+11+11)</t>
  </si>
  <si>
    <t>0,60*1,80*(4*3 )</t>
  </si>
  <si>
    <t>7</t>
  </si>
  <si>
    <t>342291121R01</t>
  </si>
  <si>
    <t>Ukotvení příček plochými kotvami, do konstrukce cihelné ( 5 kusů kotev a 10hmoždinek )</t>
  </si>
  <si>
    <t>kus</t>
  </si>
  <si>
    <t>244883729</t>
  </si>
  <si>
    <t>(4*3+3*3)</t>
  </si>
  <si>
    <t>(3+5+11+11)</t>
  </si>
  <si>
    <t>(4*3 )</t>
  </si>
  <si>
    <t>8</t>
  </si>
  <si>
    <t>342291121R02</t>
  </si>
  <si>
    <t>Ukotvení příček plochými kotvami, do konstrukce cihelné ( 3 kusů kotev a 6hmoždinek )</t>
  </si>
  <si>
    <t>1293412626</t>
  </si>
  <si>
    <t>9</t>
  </si>
  <si>
    <t>346244381</t>
  </si>
  <si>
    <t>Plentování ocelových válcovaných nosníků jednostranné cihlami na maltu, výška stojiny do 200 mm</t>
  </si>
  <si>
    <t>-493747419</t>
  </si>
  <si>
    <t>1,92*2*0,15</t>
  </si>
  <si>
    <t>61</t>
  </si>
  <si>
    <t>Úprava povrchů vnitřních   ( dle v.č. 01,02,03,05,06,07,08,09 )</t>
  </si>
  <si>
    <t>10</t>
  </si>
  <si>
    <t>612311131</t>
  </si>
  <si>
    <t>Potažení vnitřních ploch štukem tloušťky do 3 mm svislých konstrukcí stěn</t>
  </si>
  <si>
    <t>-301271241</t>
  </si>
  <si>
    <t>"2.PP."</t>
  </si>
  <si>
    <t>(1,80+2,00*2)*0,50</t>
  </si>
  <si>
    <t>(2,37+2,00*2)*0,50*4</t>
  </si>
  <si>
    <t>"1.PP."</t>
  </si>
  <si>
    <t>(0,90+0,90*2)*0,25*4</t>
  </si>
  <si>
    <t>(2,32+0,90*2)*0,25*14</t>
  </si>
  <si>
    <t>(1,50+0,90*2)*0,25*2</t>
  </si>
  <si>
    <t>11</t>
  </si>
  <si>
    <t>612142001</t>
  </si>
  <si>
    <t>Potažení vnitřních ploch pletivem v ploše nebo pruzích, na plném podkladu sklovláknitým vtlačením do tmelu stěn</t>
  </si>
  <si>
    <t>1947864161</t>
  </si>
  <si>
    <t>12</t>
  </si>
  <si>
    <t>619995001</t>
  </si>
  <si>
    <t>Začištění omítek (s dodáním hmot) kolem oken, dveří, podlah, obkladů apod.</t>
  </si>
  <si>
    <t>m</t>
  </si>
  <si>
    <t>1380427894</t>
  </si>
  <si>
    <t>0,90*4+2,32*14</t>
  </si>
  <si>
    <t>(0,90*4)*16</t>
  </si>
  <si>
    <t>(1,80+0,90)*2</t>
  </si>
  <si>
    <t>1,50*2</t>
  </si>
  <si>
    <t>"1.NP."</t>
  </si>
  <si>
    <t>(1,50+0,90)*2</t>
  </si>
  <si>
    <t>13</t>
  </si>
  <si>
    <t>622143004</t>
  </si>
  <si>
    <t xml:space="preserve">Montáž omítkových profilů plastových nebo pozinkovaných, upevněných vtlačením do podkladní vrstvy nebo přibitím začišťovacích samolepících </t>
  </si>
  <si>
    <t>-529258035</t>
  </si>
  <si>
    <t>"dle tabulky plastové výrobky</t>
  </si>
  <si>
    <t>0,90*3*20</t>
  </si>
  <si>
    <t>(2,40+0,90*2)*5</t>
  </si>
  <si>
    <t>(2,40+0,90*2)*9</t>
  </si>
  <si>
    <t>(1,50+0,90*2)*(1+2)</t>
  </si>
  <si>
    <t>(1,80+0,90*2)</t>
  </si>
  <si>
    <t>"dle tabulky zámečnických výrobků</t>
  </si>
  <si>
    <t>(5,50+2,70*2)</t>
  </si>
  <si>
    <t>(1,50+2,60*2)</t>
  </si>
  <si>
    <t>(1,80+2,0*2)</t>
  </si>
  <si>
    <t>(1,80+2,00*2)</t>
  </si>
  <si>
    <t>(2,50+2,0*2)*2</t>
  </si>
  <si>
    <t>(2,45+2,0*2)*2</t>
  </si>
  <si>
    <t>(2,70+9,27*2)</t>
  </si>
  <si>
    <t>14</t>
  </si>
  <si>
    <t>M</t>
  </si>
  <si>
    <t>590514750</t>
  </si>
  <si>
    <t>profil okenní začišťovací se sklovláknitou armovací tkaninou 6 mm/2,4 m</t>
  </si>
  <si>
    <t>-1299702100</t>
  </si>
  <si>
    <t>"dle montáže</t>
  </si>
  <si>
    <t>202,64*1,05</t>
  </si>
  <si>
    <t>62</t>
  </si>
  <si>
    <t>Úprava povrchů vnější  ( dle v.č. D.1.1 - 01, 02, 03, 05, 06,  10)</t>
  </si>
  <si>
    <t>613473117R01</t>
  </si>
  <si>
    <t>Návaznost zateplovacího systému na rám oken a dveří systém 3D</t>
  </si>
  <si>
    <t>-455678707</t>
  </si>
  <si>
    <t>0,90*4*20</t>
  </si>
  <si>
    <t>(2,40+0,90)*2*5</t>
  </si>
  <si>
    <t>(2,40+0,90)*2*9</t>
  </si>
  <si>
    <t>(1,50+0,90)*2*(1+2)</t>
  </si>
  <si>
    <t>1,80+2,00*2</t>
  </si>
  <si>
    <t>(2,70+9,27)*2</t>
  </si>
  <si>
    <t>"stávající okna</t>
  </si>
  <si>
    <t>(2,40+1,80)*2*27</t>
  </si>
  <si>
    <t>(0,90*4*3)</t>
  </si>
  <si>
    <t>(0,52+0,90)*2*7</t>
  </si>
  <si>
    <t>"pohled severní</t>
  </si>
  <si>
    <t>(1,50+1,80)*2*2</t>
  </si>
  <si>
    <t>(2,40+1,80)*2*34</t>
  </si>
  <si>
    <t>(2,40+0,90)*2*4</t>
  </si>
  <si>
    <t>"pohled jižní"</t>
  </si>
  <si>
    <t>(2,40+1,80)*2*12</t>
  </si>
  <si>
    <t>(1,80*4)*3</t>
  </si>
  <si>
    <t>16</t>
  </si>
  <si>
    <t>621131121</t>
  </si>
  <si>
    <t>Podkladní a spojovací vrstva vnějších omítaných ploch penetrace akrylát-silikonová nanášená ručně podhledů</t>
  </si>
  <si>
    <t>-750454996</t>
  </si>
  <si>
    <t>"stříška</t>
  </si>
  <si>
    <t>(15,30+0,20*2)*(0,30+0,15)</t>
  </si>
  <si>
    <t>17</t>
  </si>
  <si>
    <t>621142001</t>
  </si>
  <si>
    <t>Potažení vnějších ploch pletivem v ploše nebo pruzích, na plném podkladu sklovláknitým vtlačením do tmelu podhledů</t>
  </si>
  <si>
    <t>879089332</t>
  </si>
  <si>
    <t>18</t>
  </si>
  <si>
    <t>621521011</t>
  </si>
  <si>
    <t>Omítka tenkovrstvá silikátová vnějších ploch probarvená, včetně penetrace podkladu zrnitá, tloušťky 1,5 mm podhledů</t>
  </si>
  <si>
    <t>1817162828</t>
  </si>
  <si>
    <t>19</t>
  </si>
  <si>
    <t>622221131</t>
  </si>
  <si>
    <t>Montáž kontaktního zateplení z desek z minerální vlny s kolmou orientací vláken na vnější stěny, tloušťky desek přes 120 do 160 mm</t>
  </si>
  <si>
    <t>-1244217509</t>
  </si>
  <si>
    <t>"sokl výšky 90 cm</t>
  </si>
  <si>
    <t>0,90*(1,00+4,20+3,0+3,20+27,00)</t>
  </si>
  <si>
    <t>15,30*0,90</t>
  </si>
  <si>
    <t>0,90*(27,00+3,20+3,0+4,20+1,0)</t>
  </si>
  <si>
    <t>15,60*0,90</t>
  </si>
  <si>
    <t>-(2,37*2+2,42*2+1,72)*0,90</t>
  </si>
  <si>
    <t>20</t>
  </si>
  <si>
    <t>631515320R01</t>
  </si>
  <si>
    <t>deska izolační minerální kontaktních fasád kolmé vlákno součinitel tepelné vodivosti  λ &lt;= 0.037  W/mK tl. 150 mm</t>
  </si>
  <si>
    <t>189902216</t>
  </si>
  <si>
    <t>88,308*1,02</t>
  </si>
  <si>
    <t>622222001</t>
  </si>
  <si>
    <t>Montáž kontaktního zateplení vnějšího ostění, nadpraží nebo parapetu z desek z minerální vlny s podélnou nebo kolmou orientací vláken hloubky špalet do 200 mm, tloušťky desek do 40 mm</t>
  </si>
  <si>
    <t>-1916378586</t>
  </si>
  <si>
    <t>0,90*0,20*2*6</t>
  </si>
  <si>
    <t>22</t>
  </si>
  <si>
    <t>631515050</t>
  </si>
  <si>
    <t>deska izolační minerální kontaktních fasád kolmé vlákno   součinitel tepelné vodivosti  λ &lt;= 0.037  W/mK tl. 20 mm</t>
  </si>
  <si>
    <t>1146651834</t>
  </si>
  <si>
    <t>0,90*0,20*2*6*1,02</t>
  </si>
  <si>
    <t>23</t>
  </si>
  <si>
    <t>622131121</t>
  </si>
  <si>
    <t>Podkladní a spojovací vrstva vnějších omítaných ploch penetrace akrylát-silikonová nanášená ručně stěn</t>
  </si>
  <si>
    <t>-523839942</t>
  </si>
  <si>
    <t>"na stávající omítku pod zateplení</t>
  </si>
  <si>
    <t>6,80*3,00</t>
  </si>
  <si>
    <t>36,90*(10,30+0,60)</t>
  </si>
  <si>
    <t>(2,40+1,80*2)*0,15*(15+12)</t>
  </si>
  <si>
    <t>(2,62+9,20*2)*0,15</t>
  </si>
  <si>
    <t>-(2,40*1,80*27+2,62*9,20)</t>
  </si>
  <si>
    <t>(2,40+1,80*2)*0,15*(12+4+18)</t>
  </si>
  <si>
    <t>(5,50+2,70*2)*0,60</t>
  </si>
  <si>
    <t>-(2,40*1,80*34+5,50*2,70)</t>
  </si>
  <si>
    <t>15,30*(10,30+0,60)</t>
  </si>
  <si>
    <t>(1,50+1,80*2)*0,15*2</t>
  </si>
  <si>
    <t>(1,50+3,00*2)*0,65</t>
  </si>
  <si>
    <t>-(1,50*1,80*2+1,50*3,00)</t>
  </si>
  <si>
    <t>15,30*(10,30+4,00+0,30)</t>
  </si>
  <si>
    <t>(1,50+0,90*2)*1</t>
  </si>
  <si>
    <t>(2,40+1,80*2)*0,15*12</t>
  </si>
  <si>
    <t>(1,80+1,80*2)*0,15*3</t>
  </si>
  <si>
    <t>-(2,40*1,80*12+1,80*1,80*3)</t>
  </si>
  <si>
    <t>"otlučený obklad</t>
  </si>
  <si>
    <t>147,029</t>
  </si>
  <si>
    <t>24</t>
  </si>
  <si>
    <t>1839681194</t>
  </si>
  <si>
    <t>"POHLED VÝCHODNÍ</t>
  </si>
  <si>
    <t>(2,40+1,80*2)*27</t>
  </si>
  <si>
    <t>(0,90*3*3)</t>
  </si>
  <si>
    <t>(0,52+0,90*2)*7</t>
  </si>
  <si>
    <t>(1,50+1,80*2)*2</t>
  </si>
  <si>
    <t>(2,40+1,80*2)*34</t>
  </si>
  <si>
    <t>(2,40+0,90*2)*4</t>
  </si>
  <si>
    <t>(2,40+1,80*2)*12</t>
  </si>
  <si>
    <t>(1,80*3)*3</t>
  </si>
  <si>
    <t>25</t>
  </si>
  <si>
    <t>883658500</t>
  </si>
  <si>
    <t>708,18*1,05</t>
  </si>
  <si>
    <t>26</t>
  </si>
  <si>
    <t>622211031</t>
  </si>
  <si>
    <t>Montáž kontaktního zateplení z polystyrenových desek nebo z kombinovaných desek na vnější stěny, tloušťky desek přes 120 do 160 mm</t>
  </si>
  <si>
    <t>677405324</t>
  </si>
  <si>
    <t>"2.PP. a 1.PP</t>
  </si>
  <si>
    <t>(37,05-6,8-1,0-2,580)*1,60</t>
  </si>
  <si>
    <t>(37,05-6,8-1,0-2,58)*1,60</t>
  </si>
  <si>
    <t>15,60*(2,10+0,20)</t>
  </si>
  <si>
    <t>"odpočet minerální vata</t>
  </si>
  <si>
    <t>-86,76</t>
  </si>
  <si>
    <t>27</t>
  </si>
  <si>
    <t>759416581</t>
  </si>
  <si>
    <t>37,20*(10,665+0,60)</t>
  </si>
  <si>
    <t>15,60*(10,665+0,60)</t>
  </si>
  <si>
    <t>15,60*(10,665+4,00)</t>
  </si>
  <si>
    <t>28</t>
  </si>
  <si>
    <t>283759810</t>
  </si>
  <si>
    <t>deska fasádní polystyrénová EPS 100 F 1000 x 500 x 150 mm  součinitel tepelné vodivosti  λ &lt;= 0.037  W/mK tl. 150 mm</t>
  </si>
  <si>
    <t>1735122203</t>
  </si>
  <si>
    <t>(61,919+916,03)*1,02</t>
  </si>
  <si>
    <t>29</t>
  </si>
  <si>
    <t>622212001</t>
  </si>
  <si>
    <t>Montáž kontaktního zateplení vnějšího ostění, nadpraží nebo parapetu z polystyrenových desek hloubky špalet do 200 mm, tloušťky desek do 40 mm</t>
  </si>
  <si>
    <t>-170053530</t>
  </si>
  <si>
    <t>"odpočet zateplení pod parapet</t>
  </si>
  <si>
    <t>-260,7</t>
  </si>
  <si>
    <t>30</t>
  </si>
  <si>
    <t>283759440</t>
  </si>
  <si>
    <t xml:space="preserve">deska fasádní polystyrénová EPS 100 F 1000 x 500 x 40 mm  součinitel tepelné vodivosti  λ &lt;= 0.037  W/mK </t>
  </si>
  <si>
    <t>1667329123</t>
  </si>
  <si>
    <t>707,62*0,15*1,02</t>
  </si>
  <si>
    <t>31</t>
  </si>
  <si>
    <t>622212051</t>
  </si>
  <si>
    <t>Montáž kontaktního zateplení vnějšího ostění, nadpraží nebo parapetu z polystyrenových desek hloubky špalet přes 200 do 400 mm, tloušťky desek do 40 mm</t>
  </si>
  <si>
    <t>-564840962</t>
  </si>
  <si>
    <t>0,90*20+2,40*5+2,40*9+1,50*3+1,80</t>
  </si>
  <si>
    <t>2,70</t>
  </si>
  <si>
    <t>2,40*27+0,90*3+0,60*7</t>
  </si>
  <si>
    <t>2,40*34+2,40*4</t>
  </si>
  <si>
    <t>2,40*12+1,80*3</t>
  </si>
  <si>
    <t>32</t>
  </si>
  <si>
    <t>283764160</t>
  </si>
  <si>
    <t>deska z polystyrénu XPS, hrana polodrážková a hladký povrch tl 40 mm  součinitel tepelné vodivosti  λ &lt;= 0.037  W/mK tl. 40 mm</t>
  </si>
  <si>
    <t>-1234105370</t>
  </si>
  <si>
    <t>260,70*0,30*1,02</t>
  </si>
  <si>
    <t>33</t>
  </si>
  <si>
    <t>622252001</t>
  </si>
  <si>
    <t>Montáž lišt kontaktního zateplení zakládacích soklových připevněných hmoždinkami</t>
  </si>
  <si>
    <t>825895932</t>
  </si>
  <si>
    <t>"pro zateplení fasády</t>
  </si>
  <si>
    <t>(37,20+15,60)*2</t>
  </si>
  <si>
    <t>34</t>
  </si>
  <si>
    <t>590516520</t>
  </si>
  <si>
    <t>lišta soklová Al s okapničkou, zakládací U 15 cm, 0,95/200 cm</t>
  </si>
  <si>
    <t>-864652058</t>
  </si>
  <si>
    <t>(37,20+15,60)*2*1,05</t>
  </si>
  <si>
    <t>35</t>
  </si>
  <si>
    <t>622252002</t>
  </si>
  <si>
    <t>Montáž lišt kontaktního zateplení ostatních stěnových, dilatačních apod. lepených do tmelu</t>
  </si>
  <si>
    <t>1600521150</t>
  </si>
  <si>
    <t>"rohy budovy</t>
  </si>
  <si>
    <t>(10,665+0,90)*2</t>
  </si>
  <si>
    <t>(10,665+6,00)*2</t>
  </si>
  <si>
    <t>"odskok</t>
  </si>
  <si>
    <t>(15,60+37,20*2)</t>
  </si>
  <si>
    <t>(15,60+0,40*2)*2</t>
  </si>
  <si>
    <t>36</t>
  </si>
  <si>
    <t>590514800</t>
  </si>
  <si>
    <t>lišta rohová Al 10/10 cm s tkaninou bal. 2,5 m</t>
  </si>
  <si>
    <t>1730020118</t>
  </si>
  <si>
    <t>1147,58*1,05</t>
  </si>
  <si>
    <t>-385,455</t>
  </si>
  <si>
    <t>37</t>
  </si>
  <si>
    <t>590514920</t>
  </si>
  <si>
    <t>lišta s okapničkou PVC UV 10/15, 2 m</t>
  </si>
  <si>
    <t>-636453081</t>
  </si>
  <si>
    <t>"ostění</t>
  </si>
  <si>
    <t>(15,60+0,40*2)</t>
  </si>
  <si>
    <t>367,10*1,05</t>
  </si>
  <si>
    <t>38</t>
  </si>
  <si>
    <t>621381011</t>
  </si>
  <si>
    <t>Omítka tenkovrstvá minerální vnějších ploch bílá , včetně penetrace podkladu zrnitá, tloušťky 1,5 mm podhledů</t>
  </si>
  <si>
    <t>-1292751951</t>
  </si>
  <si>
    <t>39</t>
  </si>
  <si>
    <t>622381011</t>
  </si>
  <si>
    <t>Omítka tenkovrstvá minerální vnějších ploch bílá, včetně penetrace podkladu zrnitá, tloušťky 1,5 mm stěn</t>
  </si>
  <si>
    <t>-263887356</t>
  </si>
  <si>
    <t>"dle montáže zateplení</t>
  </si>
  <si>
    <t>86,76</t>
  </si>
  <si>
    <t>(61,919+916,03)</t>
  </si>
  <si>
    <t>2,203</t>
  </si>
  <si>
    <t>108,226</t>
  </si>
  <si>
    <t>40</t>
  </si>
  <si>
    <t>629991011</t>
  </si>
  <si>
    <t>Zakrytí vnějších ploch před znečištěním včetně pozdějšího odkrytí výplní otvorů a svislých ploch fólií přilepenou lepící páskou</t>
  </si>
  <si>
    <t>1434458284</t>
  </si>
  <si>
    <t>(2,40*1,80*27+2,62*9,20)</t>
  </si>
  <si>
    <t>0,90*0,90*3+0,92*0,90*6</t>
  </si>
  <si>
    <t>0,90*0,90*8+1,50*0,90*2+2,40*0,90*5</t>
  </si>
  <si>
    <t>(2,40*1,80*34+5,50*2,70)</t>
  </si>
  <si>
    <t>2,40*0,90*8+0,90*0,90*4</t>
  </si>
  <si>
    <t>(1,50*1,80*2+1,50*3,00)</t>
  </si>
  <si>
    <t>(2,40*1,80*12+1,80*1,80*3)</t>
  </si>
  <si>
    <t>0,90*0,90*8+1,50*0,90</t>
  </si>
  <si>
    <t>2,50*2,20*2+2,40*2,20*2</t>
  </si>
  <si>
    <t>1,80*2,00</t>
  </si>
  <si>
    <t>41</t>
  </si>
  <si>
    <t>629995101</t>
  </si>
  <si>
    <t>Očištění vnějších ploch tlakovou vodou omytím</t>
  </si>
  <si>
    <t>-144596802</t>
  </si>
  <si>
    <t>63</t>
  </si>
  <si>
    <t>Podlahy a podlahové konstrukce  ( dle v.č.01,02,03,04,05,07, 08,09 )</t>
  </si>
  <si>
    <t>42</t>
  </si>
  <si>
    <t>637211122R01</t>
  </si>
  <si>
    <t>Okapový chodník z dlaždic betonových se zalitím spár cementovou maltou do písku, tl. dlaždic do 60 mm</t>
  </si>
  <si>
    <t>658689504</t>
  </si>
  <si>
    <t>"okapový chodník kolem objektu pro zateplení</t>
  </si>
  <si>
    <t>(12,0+1,0+6,0+8,0+3,80+3,0+4,50+1,00)*0,30</t>
  </si>
  <si>
    <t>(1,0+4,50+3,0+3,80+27,00)*0,30</t>
  </si>
  <si>
    <t>(15,60+0,50*2)*0,30</t>
  </si>
  <si>
    <t>Ostatní konstrukce a práce     dle v.č.01,02,03,04,05,07, 08,09 )</t>
  </si>
  <si>
    <t>43</t>
  </si>
  <si>
    <t>952901107</t>
  </si>
  <si>
    <t>Čištění budov při provádění oprav a udržovacích prací oken dvojitých nebo zdvojených omytím, plochy do přes 1,5 do 2,5 m2</t>
  </si>
  <si>
    <t>674788109</t>
  </si>
  <si>
    <t>94</t>
  </si>
  <si>
    <t>Lešení a stavební výtahy    (dle v.č. 03,06,07,08,09 )</t>
  </si>
  <si>
    <t>44</t>
  </si>
  <si>
    <t>941111122</t>
  </si>
  <si>
    <t>Montáž lešení řadového trubkového lehkého pracovního s podlahami s provozním zatížením tř. 3 do 200 kg/m2 šířky tř. W09 přes 0,9 do 1,2 m, výšky přes 10 do 25 m</t>
  </si>
  <si>
    <t>-1404529394</t>
  </si>
  <si>
    <t>(37,20+13,60+1,20*4)*2*(10,665+1,80-1,00)</t>
  </si>
  <si>
    <t>(15,60+1,20*4)*(4,0-1,80)</t>
  </si>
  <si>
    <t>11,00*2,20/2*2</t>
  </si>
  <si>
    <t>45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</si>
  <si>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</si>
  <si>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</si>
  <si>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-743562582</t>
  </si>
  <si>
    <t>"nájem na 3 měsíce</t>
  </si>
  <si>
    <t>1343,988*90</t>
  </si>
  <si>
    <t>46</t>
  </si>
  <si>
    <t>941111822</t>
  </si>
  <si>
    <t>Demontáž lešení řadového trubkového lehkého pracovního s podlahami s provozním zatížením tř. 3 do 200 kg/m2 šířky tř. W09 přes 0,9 do 1,2 m, výšky přes 10 do 25 m</t>
  </si>
  <si>
    <t>1927076249</t>
  </si>
  <si>
    <t>47</t>
  </si>
  <si>
    <t>944511111</t>
  </si>
  <si>
    <t>Montáž ochranné sítě zavěšené na konstrukci lešení z textilie z umělých vláken</t>
  </si>
  <si>
    <t>-344231774</t>
  </si>
  <si>
    <t>48</t>
  </si>
  <si>
    <t>944511211</t>
  </si>
  <si>
    <t>Montáž ochranné sítě Příplatek za první a každý další den použití sítě k ceně -1111</t>
  </si>
  <si>
    <t>-527647001</t>
  </si>
  <si>
    <t>49</t>
  </si>
  <si>
    <t>944511811</t>
  </si>
  <si>
    <t>Demontáž ochranné sítě zavěšené na konstrukci lešení z textilie z umělých vláken</t>
  </si>
  <si>
    <t>1749137682</t>
  </si>
  <si>
    <t>50</t>
  </si>
  <si>
    <t>944111111</t>
  </si>
  <si>
    <t>Montáž ochranného zábradlí trubkového na vnějších volných stranách objektů odkloněného od svislice do 15 st.</t>
  </si>
  <si>
    <t>1402595223</t>
  </si>
  <si>
    <t>(37,20+13,60+1,20*4)*2</t>
  </si>
  <si>
    <t>51</t>
  </si>
  <si>
    <t>944111211</t>
  </si>
  <si>
    <t>Montáž ochranného zábradlí trubkového Příplatek za první a každý další den použití zábradlí k ceně -1111</t>
  </si>
  <si>
    <t>2142831892</t>
  </si>
  <si>
    <t>(37,20+13,60+1,20*4)*2*90</t>
  </si>
  <si>
    <t>52</t>
  </si>
  <si>
    <t>944111811</t>
  </si>
  <si>
    <t>Demontáž ochranného zábradlí trubkového na vnějších volných stranách objektů odkloněného od svislice do 15 st.</t>
  </si>
  <si>
    <t>900302198</t>
  </si>
  <si>
    <t>53</t>
  </si>
  <si>
    <t>944711113</t>
  </si>
  <si>
    <t>Montáž záchytné stříšky zřizované současně s lehkým nebo těžkým lešením, šířky přes 2,0 do 2,5 m</t>
  </si>
  <si>
    <t>74390624</t>
  </si>
  <si>
    <t>"2.PP., 1.NP."</t>
  </si>
  <si>
    <t>6,00+3,00+15,60</t>
  </si>
  <si>
    <t>54</t>
  </si>
  <si>
    <t>944711213</t>
  </si>
  <si>
    <t>Montáž záchytné stříšky Příplatek za první a každý další den použití záchytné stříšky k ceně -1113</t>
  </si>
  <si>
    <t>126375079</t>
  </si>
  <si>
    <t>(6,00+3,00+15,60)*90</t>
  </si>
  <si>
    <t>55</t>
  </si>
  <si>
    <t>944711813</t>
  </si>
  <si>
    <t>Demontáž záchytné stříšky zřizované současně s lehkým nebo těžkým lešením, šířky přes 2,0 do 2,5 m</t>
  </si>
  <si>
    <t>708608057</t>
  </si>
  <si>
    <t>"2.PP , 1.NP."</t>
  </si>
  <si>
    <t>56</t>
  </si>
  <si>
    <t>949101111</t>
  </si>
  <si>
    <t>Lešení pomocné pracovní pro objekty pozemních staveb pro zatížení do 150 kg/m2, o výšce lešeňové podlahy do 1,9 m</t>
  </si>
  <si>
    <t>-98780206</t>
  </si>
  <si>
    <t>"pro vnitřní úpravy</t>
  </si>
  <si>
    <t>"1:PP.</t>
  </si>
  <si>
    <t>(6,0+6,0+2,40)*1,50</t>
  </si>
  <si>
    <t>"1.PP.</t>
  </si>
  <si>
    <t>6,00*1,50*6*2+(6,0*2+2,40)*1,50</t>
  </si>
  <si>
    <t>5,50+3,0*1,50*4</t>
  </si>
  <si>
    <t>96</t>
  </si>
  <si>
    <t>Bourání konstrukcí   ( dle v.č. 01,02,03,07, 23,24 )</t>
  </si>
  <si>
    <t>57</t>
  </si>
  <si>
    <t>965043321</t>
  </si>
  <si>
    <t>Bourání mazanin betonových s potěrem nebo teracem tl. do 100 mm, plochy do 1 m2</t>
  </si>
  <si>
    <t>-1263972887</t>
  </si>
  <si>
    <t>(12,0+1,0+6,0+8,0+3,80+3,0+4,50+1,00)*0,50</t>
  </si>
  <si>
    <t>(1,0+4,50+3,0+3,80+27,00)*0,50</t>
  </si>
  <si>
    <t>(15,60+0,50*2)*0,50</t>
  </si>
  <si>
    <t>47,60*0,12</t>
  </si>
  <si>
    <t>58</t>
  </si>
  <si>
    <t>968062354</t>
  </si>
  <si>
    <t>Vybourání dřevěných rámů oken s křídly, dveřních zárubní, vrat, stěn, ostění nebo obkladů rámů oken s křídly dvojitých, plochy do 1 m2</t>
  </si>
  <si>
    <t>437410005</t>
  </si>
  <si>
    <t>0,90*0,90*20</t>
  </si>
  <si>
    <t>59</t>
  </si>
  <si>
    <t>968062355</t>
  </si>
  <si>
    <t>Vybourání dřevěných rámů oken s křídly, dveřních zárubní, vrat, stěn, ostění nebo obkladů rámů oken s křídly dvojitých, plochy do 2 m2</t>
  </si>
  <si>
    <t>-250675098</t>
  </si>
  <si>
    <t>1,50*0,9*1</t>
  </si>
  <si>
    <t>1,50*0,9*2</t>
  </si>
  <si>
    <t>60</t>
  </si>
  <si>
    <t>968062356</t>
  </si>
  <si>
    <t>Vybourání dřevěných rámů oken s křídly, dveřních zárubní, vrat, stěn, ostění nebo obkladů rámů oken s křídly dvojitých, plochy do 4 m2</t>
  </si>
  <si>
    <t>-1354733530</t>
  </si>
  <si>
    <t>2,4*0,90*5</t>
  </si>
  <si>
    <t>2,40*0,9*9</t>
  </si>
  <si>
    <t>968072875</t>
  </si>
  <si>
    <t>Vybourání kovových mříží plochy do 2 m2</t>
  </si>
  <si>
    <t>714908993</t>
  </si>
  <si>
    <t>0,90*0,90*12</t>
  </si>
  <si>
    <t>1,50*0,90*2</t>
  </si>
  <si>
    <t>968072876</t>
  </si>
  <si>
    <t>Vybourání kovových mříží plochy přes 2 m2</t>
  </si>
  <si>
    <t>-844085348</t>
  </si>
  <si>
    <t>0,90*0,90*14</t>
  </si>
  <si>
    <t>1,80*2,00*1</t>
  </si>
  <si>
    <t>968072456</t>
  </si>
  <si>
    <t>Vybourání kovových rámů oken s křídly, dveřních zárubní, vrat, stěn, ostění nebo obkladů dveřních zárubní, plochy přes 2 m2</t>
  </si>
  <si>
    <t>1577277433</t>
  </si>
  <si>
    <t>1,50*2,66</t>
  </si>
  <si>
    <t>64</t>
  </si>
  <si>
    <t>968072558</t>
  </si>
  <si>
    <t>Vybourání kovových rámů oken s křídly, dveřních zárubní, vrat, stěn, ostění nebo obkladů vrat, mimo posuvných a skládacích, plochy do 5 m2</t>
  </si>
  <si>
    <t>1638084282</t>
  </si>
  <si>
    <t>2,25*2,0*4</t>
  </si>
  <si>
    <t>65</t>
  </si>
  <si>
    <t>968072641</t>
  </si>
  <si>
    <t>Vybourání kovových rámů oken s křídly, dveřních zárubní, vrat, stěn, ostění nebo obkladů stěn jakýchkoliv, kromě výkladních jakékoliv plochy</t>
  </si>
  <si>
    <t>926474034</t>
  </si>
  <si>
    <t>5,50*2,70</t>
  </si>
  <si>
    <t>2,70*9,27</t>
  </si>
  <si>
    <t>66</t>
  </si>
  <si>
    <t>971012211</t>
  </si>
  <si>
    <t>Vybourání výplní otvorů z lehkých betonů z prefabrikovaných stěnových dílců tl. přes 150 mm, plochy do 0,09 m2</t>
  </si>
  <si>
    <t>-741741173</t>
  </si>
  <si>
    <t xml:space="preserve">"1.NP </t>
  </si>
  <si>
    <t>"107"  1</t>
  </si>
  <si>
    <t>67</t>
  </si>
  <si>
    <t>966080103</t>
  </si>
  <si>
    <t>Bourání kontaktního zateplení včetně povrchové úpravy omítkou nebo nátěrem z polystyrénových desek, tloušťky přes 60 do 120 mm</t>
  </si>
  <si>
    <t>-751705587</t>
  </si>
  <si>
    <t>"meziokenní vložky</t>
  </si>
  <si>
    <t>68</t>
  </si>
  <si>
    <t>974049164</t>
  </si>
  <si>
    <t>Vysekání rýh v betonových zdech do hl. 150 mm a šířky do 150 mm</t>
  </si>
  <si>
    <t>19620932</t>
  </si>
  <si>
    <t>"I.č.100"  1,92*2</t>
  </si>
  <si>
    <t>69</t>
  </si>
  <si>
    <t>976074121</t>
  </si>
  <si>
    <t>Vybourání kovových madel, zábradlí, dvířek, zděří, kotevních želez kotevních želez zapuštěných do 300 mm, ve zdivu nebo dlažbě z cihel na maltu vápennou nebo vápenocementovou</t>
  </si>
  <si>
    <t>1362752257</t>
  </si>
  <si>
    <t>"odkaz 20/Z držík na vlajku"  1</t>
  </si>
  <si>
    <t>70</t>
  </si>
  <si>
    <t>978059641</t>
  </si>
  <si>
    <t>Odsekání obkladů stěn včetně otlučení podkladní omítky až na zdivo z obkládaček vnějších, z jakýchkoliv materiálů, plochy přes 1 m2</t>
  </si>
  <si>
    <t>-1938771925</t>
  </si>
  <si>
    <t>971</t>
  </si>
  <si>
    <t>Odvoz vybouraného materiálu</t>
  </si>
  <si>
    <t>71</t>
  </si>
  <si>
    <t>997013112</t>
  </si>
  <si>
    <t>Vnitrostaveništní doprava suti a vybouraných hmot vodorovně do 50 m svisle s použitím mechanizace pro budovy a haly výšky přes 6 do 9 m</t>
  </si>
  <si>
    <t>1609378526</t>
  </si>
  <si>
    <t>72</t>
  </si>
  <si>
    <t>997013501</t>
  </si>
  <si>
    <t>Odvoz suti a vybouraných hmot na skládku nebo meziskládku se složením, na vzdálenost do 1 km</t>
  </si>
  <si>
    <t>1284873900</t>
  </si>
  <si>
    <t>73</t>
  </si>
  <si>
    <t>997013509</t>
  </si>
  <si>
    <t>Odvoz suti a vybouraných hmot na skládku nebo meziskládku se složením, na vzdálenost Příplatek k ceně za každý další i započatý 1 km přes 1 km</t>
  </si>
  <si>
    <t>-2138613439</t>
  </si>
  <si>
    <t>33,807*29 'Přepočtené koeficientem množství</t>
  </si>
  <si>
    <t>74</t>
  </si>
  <si>
    <t>997013831</t>
  </si>
  <si>
    <t>Poplatek za uložení stavebního odpadu na skládce (skládkovné) směsného</t>
  </si>
  <si>
    <t>-1231996184</t>
  </si>
  <si>
    <t>998</t>
  </si>
  <si>
    <t>Přesun hmot</t>
  </si>
  <si>
    <t>75</t>
  </si>
  <si>
    <t>998017002</t>
  </si>
  <si>
    <t>Přesun hmot pro budovy občanské výstavby, bydlení, výrobu a služby s omezením mechanizace vodorovná dopravní vzdálenost do 100 m pro budovy s jakoukoliv nosnou konstrukcí výšky přes 6 do 12 m</t>
  </si>
  <si>
    <t>190160847</t>
  </si>
  <si>
    <t>PSV</t>
  </si>
  <si>
    <t>Práce a dodávky PSV</t>
  </si>
  <si>
    <t>764</t>
  </si>
  <si>
    <t>Konstrukce klempířské  ( dle v.č. 22 )</t>
  </si>
  <si>
    <t>76</t>
  </si>
  <si>
    <t>764041321</t>
  </si>
  <si>
    <t>Dilatační lišta z titanzinkového lesklého válcovaného plechu připojovací, včetně tmelení rš 100 mm</t>
  </si>
  <si>
    <t>2067619864</t>
  </si>
  <si>
    <t>"odkaz 5/K" 16,0</t>
  </si>
  <si>
    <t>77</t>
  </si>
  <si>
    <t>764141331</t>
  </si>
  <si>
    <t>Krytina ze svitků nebo tabulí z titanzinkového lesklého válcovaného plechu s úpravou u okapů, prostupů a výčnělků střechy rovné drážkováním z tabulí, velikosti 1000 x 2000 mm, sklon střechy do 30 st.</t>
  </si>
  <si>
    <t>1956338067</t>
  </si>
  <si>
    <t xml:space="preserve">"odkaz 4/K"  </t>
  </si>
  <si>
    <t>16,00*0,75</t>
  </si>
  <si>
    <t>78</t>
  </si>
  <si>
    <t>764246345</t>
  </si>
  <si>
    <t>Oplechování parapetů z titanzinkového lesklého válcovaného plechu rovných celoplošně lepené, bez rohů rš 400 mm</t>
  </si>
  <si>
    <t>-336101098</t>
  </si>
  <si>
    <t>"odkaz 3/K" 44,00</t>
  </si>
  <si>
    <t>79</t>
  </si>
  <si>
    <t>764246346</t>
  </si>
  <si>
    <t>Oplechování parapetů z titanzinkového lesklého válcovaného plechu rovných celoplošně lepené, bez rohů rš 500 mm</t>
  </si>
  <si>
    <t>1379026342</t>
  </si>
  <si>
    <t>"odkaz2/K"  214,00</t>
  </si>
  <si>
    <t>80</t>
  </si>
  <si>
    <t>998764202</t>
  </si>
  <si>
    <t>Přesun hmot pro konstrukce klempířské stanovený procentní sazbou (%) z ceny vodorovná dopravní vzdálenost do 50 m v objektech výšky přes 6 do 12 m</t>
  </si>
  <si>
    <t>%</t>
  </si>
  <si>
    <t>294394719</t>
  </si>
  <si>
    <t>764 - B</t>
  </si>
  <si>
    <t>Konstrukce klempířské - demontáže  ( dle v.č. 03,08,09)</t>
  </si>
  <si>
    <t>81</t>
  </si>
  <si>
    <t>764001821</t>
  </si>
  <si>
    <t>Demontáž klempířských konstrukcí krytiny ze svitků nebo tabulí do suti</t>
  </si>
  <si>
    <t>1801372191</t>
  </si>
  <si>
    <t>(0,50+0,10+0,15)*15,30</t>
  </si>
  <si>
    <t>82</t>
  </si>
  <si>
    <t>764002851</t>
  </si>
  <si>
    <t>Demontáž klempířských konstrukcí oplechování parapetů do suti</t>
  </si>
  <si>
    <t>989001787</t>
  </si>
  <si>
    <t>(2,40*5+0,60*4)*3</t>
  </si>
  <si>
    <t>(0,95*3+1,55+0,55*7+2,70)</t>
  </si>
  <si>
    <t>(2,40*4+0,60*3)*3</t>
  </si>
  <si>
    <t>(1,85*2)</t>
  </si>
  <si>
    <t>(2,40*4+0,60*3)</t>
  </si>
  <si>
    <t>(2,40*6+0,60*5)</t>
  </si>
  <si>
    <t>(2,40*12+0,60*11)*2</t>
  </si>
  <si>
    <t>0,95*8+1,55*2</t>
  </si>
  <si>
    <t>(2,40*4+1,80+0,60*4)*3</t>
  </si>
  <si>
    <t>766</t>
  </si>
  <si>
    <t>Konstrukce truhlářské ( dle v.č.24  )</t>
  </si>
  <si>
    <t>83</t>
  </si>
  <si>
    <t>766622131</t>
  </si>
  <si>
    <t>Montáž oken plastových včetně montáže rámu na polyuretanovou pěnu plochy přes 1 m2 otevíravých nebo sklápěcích do zdiva, výšky do 1,5 m</t>
  </si>
  <si>
    <t>-1718805760</t>
  </si>
  <si>
    <t>"odkaz 2S/P" 2,40*0,9*5</t>
  </si>
  <si>
    <t>"odkaz 2/P" 2,40*0,9*9</t>
  </si>
  <si>
    <t>"odkaz 3/S"  1,50*0,90*1</t>
  </si>
  <si>
    <t>"odkaz 3/P"  1,50*0,90*2</t>
  </si>
  <si>
    <t>"odkaz 4/P"  1,80*0,90*2</t>
  </si>
  <si>
    <t>84</t>
  </si>
  <si>
    <t>766622216</t>
  </si>
  <si>
    <t>Montáž oken plastových plochy do 1 m2 včetně montáže rámu na polyuretanovou pěnu otevíravých nebo sklápěcích do zdiva</t>
  </si>
  <si>
    <t>386018894</t>
  </si>
  <si>
    <t>"odkaz 1/P"  0,90*0,90*20</t>
  </si>
  <si>
    <t>85</t>
  </si>
  <si>
    <t>61141</t>
  </si>
  <si>
    <t xml:space="preserve"> Odkaz 1/P:  plastové okno zasklené izolačním dvojsklem vel 900 x 900 mm  celé okno Uw = max 1,2 W/m2K (popis dle tabulky plastových výrobků )</t>
  </si>
  <si>
    <t>-1003872789</t>
  </si>
  <si>
    <t>86</t>
  </si>
  <si>
    <t>61142S</t>
  </si>
  <si>
    <t>Odkaz 2S/P:  plastové okno zasklené izolačním dvojsklem vel 2400 x 900 mm  celé okno Uw = max 1,2 W/m2K (popis dle tabulky plastových výrobků )- stávající</t>
  </si>
  <si>
    <t>-1545589522</t>
  </si>
  <si>
    <t>87</t>
  </si>
  <si>
    <t>61142</t>
  </si>
  <si>
    <t xml:space="preserve">Odkaz 2/P:  plastové okno zasklené izolačním dvojsklem vel 2400 x 900 mm  celé okno Uw = max 1,2 W/m2K (popis dle tabulky plastových výrobků )
</t>
  </si>
  <si>
    <t>471376693</t>
  </si>
  <si>
    <t>88</t>
  </si>
  <si>
    <t>61143S</t>
  </si>
  <si>
    <t>Odkaz 3S/P:  plastové okno zasklené izolačním dvojsklem vel 1500 x 900 mm  celé okno Uw = max 1,2 W/m2K (popis dle tabulky plastových výrobků )- stávající</t>
  </si>
  <si>
    <t>-585845642</t>
  </si>
  <si>
    <t>89</t>
  </si>
  <si>
    <t>61143</t>
  </si>
  <si>
    <t>Odkaz 3/P:  plastové okno zasklené izolačním dvojsklem vel 1500 x 900 mm  celé okno Uw = max 1,2 W/m2K (popis dle tabulky plastových výrobků )- stávající</t>
  </si>
  <si>
    <t>583597686</t>
  </si>
  <si>
    <t>90</t>
  </si>
  <si>
    <t>61144</t>
  </si>
  <si>
    <t xml:space="preserve">Odkaz 4/P:  plastové okno zasklené izolačním dvojsklem vel 1800 x 900 mm  celé okno Uw = max 1,2 W/m2K (popis dle tabulky plastových výrobků )
</t>
  </si>
  <si>
    <t>1140939185</t>
  </si>
  <si>
    <t>91</t>
  </si>
  <si>
    <t>766694113</t>
  </si>
  <si>
    <t>Montáž ostatních truhlářských konstrukcí parapetních desek dřevěných nebo plastových šířky do 300 mm, délky přes 1600 do 2600 mm</t>
  </si>
  <si>
    <t>1893208110</t>
  </si>
  <si>
    <t>"dle tabulky plastových výrobků</t>
  </si>
  <si>
    <t>0,95*4+2,45*(9+5)</t>
  </si>
  <si>
    <t>1,55*4+2,65</t>
  </si>
  <si>
    <t>92</t>
  </si>
  <si>
    <t>611444020</t>
  </si>
  <si>
    <t>parapet plastový vnitřní - komůrkový 30,5 x 2 x 100 cm</t>
  </si>
  <si>
    <t>1952537282</t>
  </si>
  <si>
    <t>46,95*1,05</t>
  </si>
  <si>
    <t>93</t>
  </si>
  <si>
    <t>998766202</t>
  </si>
  <si>
    <t>Přesun hmot pro konstrukce truhlářské stanovený procentní sazbou (%) z ceny vodorovná dopravní vzdálenost do 50 m v objektech výšky přes 6 do 12 m</t>
  </si>
  <si>
    <t>1619700977</t>
  </si>
  <si>
    <t>766 - B</t>
  </si>
  <si>
    <t>Konstrukce truhlářské - demontáž</t>
  </si>
  <si>
    <t>766622861</t>
  </si>
  <si>
    <t>Demontáž okenních konstrukcí k opětovnému použití vyvěšení křídel dřevěných nebo plastových okenních, plochy otvoru do 1,5 m2</t>
  </si>
  <si>
    <t>-1003867735</t>
  </si>
  <si>
    <t>20+5*2+9*2+1+2+1</t>
  </si>
  <si>
    <t>767</t>
  </si>
  <si>
    <t>Konstrukce zámečnické</t>
  </si>
  <si>
    <t>95</t>
  </si>
  <si>
    <t>7670010</t>
  </si>
  <si>
    <t>Odkaz 10/Z: Dodávka a montáž hliníkové celoprosklené stěny velikosti 5500 x 2700 mm s dveřmi ( dle tabulky zámečnických výrobkú )</t>
  </si>
  <si>
    <t>-1946961032</t>
  </si>
  <si>
    <t>7670011</t>
  </si>
  <si>
    <t xml:space="preserve"> Odkaz 11/Z: Dodávka a montáž hliníkových dveří 1500 x 2660 mm s dveřmi ( dle tabulky zámečnických výrobkú )</t>
  </si>
  <si>
    <t>-2098574612</t>
  </si>
  <si>
    <t>97</t>
  </si>
  <si>
    <t>7670012</t>
  </si>
  <si>
    <t xml:space="preserve"> Odkaz 12/Z: Dodávka a montáž hliníkových dveří 1800 x 2000 mm s dveřmi ( dle tabulky zámečnických výrobkú )</t>
  </si>
  <si>
    <t>1286100498</t>
  </si>
  <si>
    <t>98</t>
  </si>
  <si>
    <t>7670031</t>
  </si>
  <si>
    <t>Odkaz 31/Z: Dodávka a montáž schodišťového okna zasklené izolačním trojsklem vel. 2700 x 9270 mm vnitřní sklo bude neprůhledné dle výběru investora (text dle tabulky zámečnických výrobkú a nabídky )</t>
  </si>
  <si>
    <t>2074109756</t>
  </si>
  <si>
    <t>99</t>
  </si>
  <si>
    <t>767610116r01</t>
  </si>
  <si>
    <t xml:space="preserve"> Montáž mříží pevných do zdiva plochy do 1,5 m2</t>
  </si>
  <si>
    <t>-793922724</t>
  </si>
  <si>
    <t>"odkaz 1/Z"  0,90*0,90*12</t>
  </si>
  <si>
    <t>"odkaz 3/Z"  1,50*0,90*2</t>
  </si>
  <si>
    <t>100</t>
  </si>
  <si>
    <t>767610117</t>
  </si>
  <si>
    <t xml:space="preserve"> Montáž mříží pevných do zdiva plochy do 2,5 m2</t>
  </si>
  <si>
    <t>2040439100</t>
  </si>
  <si>
    <t>"odkaz 2/Z"  2,40*0,90*14</t>
  </si>
  <si>
    <t>101</t>
  </si>
  <si>
    <t>5531</t>
  </si>
  <si>
    <t>"odkaz 1/Z:  venkovní mříž pro okno rozměr 900 x 900 mm žárově pozinkované  ( dle tabulky zámečnických výrobkú )</t>
  </si>
  <si>
    <t>280812536</t>
  </si>
  <si>
    <t>102</t>
  </si>
  <si>
    <t>5532</t>
  </si>
  <si>
    <t>"odkaz 2/Z:  venkovní mříž pro okno rozměr 2400 x 900 mm žárově pozinkované ( dle tabulky zámečnických výrobkú )</t>
  </si>
  <si>
    <t>2132543575</t>
  </si>
  <si>
    <t>103</t>
  </si>
  <si>
    <t>5533</t>
  </si>
  <si>
    <t>"odkaz 3/Z:  venkovní mříž pro okno rozměr 1500 x 900 mm žárově pozinkované ( dle tabulky zámečnických výrobkú )</t>
  </si>
  <si>
    <t>-866589423</t>
  </si>
  <si>
    <t>104</t>
  </si>
  <si>
    <t>767651111</t>
  </si>
  <si>
    <t>Montáž vrat garážových nebo průmyslových sekčních zajížděcích pod strop, plochy do 6 m2</t>
  </si>
  <si>
    <t>1731583701</t>
  </si>
  <si>
    <t>105</t>
  </si>
  <si>
    <t>5534315</t>
  </si>
  <si>
    <t>Odkaz 15/Z vrata garážová sekční zateplená  do otvoru 2270 x 1930 mm   ( dle tabulky zámečnických výrobkú )</t>
  </si>
  <si>
    <t>-915317921</t>
  </si>
  <si>
    <t>106</t>
  </si>
  <si>
    <t>5534316</t>
  </si>
  <si>
    <t>Odkaz 16/Z vrata garážová sekční zateplená  do otvoru 2320 x 1930 mm   ( dle tabulky zámečnických výrobkú )</t>
  </si>
  <si>
    <t>-954138559</t>
  </si>
  <si>
    <t>107</t>
  </si>
  <si>
    <t>767691812</t>
  </si>
  <si>
    <t>Vyvěšení nebo zavěšení kovových křídel – ostatní práce s případným uložením a opětovným zavěšením po provedení stavebních změn oken, plochy do 1,50 m2</t>
  </si>
  <si>
    <t>1727730933</t>
  </si>
  <si>
    <t>"nadsvětlík"  2+1</t>
  </si>
  <si>
    <t>108</t>
  </si>
  <si>
    <t>767691822</t>
  </si>
  <si>
    <t>Vyvěšení nebo zavěšení kovových křídel – ostatní práce s případným uložením a opětovným zavěšením po provedení stavebních změn dveří, plochy do 2 m2</t>
  </si>
  <si>
    <t>737605276</t>
  </si>
  <si>
    <t>2+2+2+2</t>
  </si>
  <si>
    <t>109</t>
  </si>
  <si>
    <t>767810113</t>
  </si>
  <si>
    <t>Montáž větracích mřížek ocelových čtyřhranných, průřezu přes 0,04 do 0,09 m2</t>
  </si>
  <si>
    <t>-2061436732</t>
  </si>
  <si>
    <t>"odkaz 5/O" 2</t>
  </si>
  <si>
    <t>110</t>
  </si>
  <si>
    <t>55341</t>
  </si>
  <si>
    <t xml:space="preserve"> odkaz 5/O:  mřížka větrací  vel. 600 x 250 mm</t>
  </si>
  <si>
    <t>-1446843063</t>
  </si>
  <si>
    <t>111</t>
  </si>
  <si>
    <t>998767202</t>
  </si>
  <si>
    <t>Přesun hmot pro zámečnické konstrukce stanovený procentní sazbou (%) z ceny vodorovná dopravní vzdálenost do 50 m v objektech výšky přes 6 do 12 m</t>
  </si>
  <si>
    <t>1215856607</t>
  </si>
  <si>
    <t>783</t>
  </si>
  <si>
    <t>Dokončovací práce - nátěry  ( dle v.č. D.1.1 - 01, 02, 03, 05, 06,  10)</t>
  </si>
  <si>
    <t>112</t>
  </si>
  <si>
    <t>783823131</t>
  </si>
  <si>
    <t>Penetrační nátěr omítek hladkých omítek hladkých, zrnitých tenkovrstvých nebo štukových stupně členitosti 1 a 2 akrylátový</t>
  </si>
  <si>
    <t>-286232704</t>
  </si>
  <si>
    <t>113</t>
  </si>
  <si>
    <t>783827423</t>
  </si>
  <si>
    <t xml:space="preserve"> Krycí (ochranný ) nátěr omítek dvojnásobný stupně členitosti 1 a 2 silikátový na bázi komb.pojiv(soli kyseliny křemižité a draselného vodního skla, stupeň pronikání vodní páry V&gt;2000g/m.d)difůzní ekvival.tloušťky vzduchové vrstvy s&lt;0,001 m,vodonasák.v=0,07 kg/m.h., stupeň lesku při 85 st. = 1,50 </t>
  </si>
  <si>
    <t>1138633057</t>
  </si>
  <si>
    <t>114</t>
  </si>
  <si>
    <t>783897603</t>
  </si>
  <si>
    <t>Krycí (ochranný ) nátěr omítek Příplatek k cenám za zvýšenou pracnost provádění styku 2 barev dvojnásobného nátěru</t>
  </si>
  <si>
    <t>-272025398</t>
  </si>
  <si>
    <t>"dle probarvené omítky</t>
  </si>
  <si>
    <t>0,68*5,00*7+0,94*5,00*2</t>
  </si>
  <si>
    <t>(5,50+2,20)/2*2</t>
  </si>
  <si>
    <t>0,68*5,50*(10+4)</t>
  </si>
  <si>
    <t>0,94*5,00*4</t>
  </si>
  <si>
    <t>"sokl do úrovně sklepních oken</t>
  </si>
  <si>
    <t>115</t>
  </si>
  <si>
    <t>783897611</t>
  </si>
  <si>
    <t>Krycí (ochranný ) nátěr omítek Příplatek k cenám za provádění barevného nátěru v odstínu středně sytém dvojnásobného</t>
  </si>
  <si>
    <t>-1691327127</t>
  </si>
  <si>
    <t>787-B</t>
  </si>
  <si>
    <t>Dokončovací práce - zasklívání - demontáž (  Dle v.č.23,08,03 )</t>
  </si>
  <si>
    <t>116</t>
  </si>
  <si>
    <t>787600802</t>
  </si>
  <si>
    <t>Vysklívání oken a dveří skla plochého, plochy přes 1 do 3 m2</t>
  </si>
  <si>
    <t>1264819129</t>
  </si>
  <si>
    <t>"stávající okna s vitráží</t>
  </si>
  <si>
    <t>1,35*1,425*8</t>
  </si>
  <si>
    <t>1,35*0,875*8</t>
  </si>
  <si>
    <t>117</t>
  </si>
  <si>
    <t>787601822</t>
  </si>
  <si>
    <t>Vysklívání oken a dveří Příplatek k cenám za konstrukce s hliníkovými lištami oboustrannými</t>
  </si>
  <si>
    <t>1005633730</t>
  </si>
  <si>
    <t>118</t>
  </si>
  <si>
    <t>998787201</t>
  </si>
  <si>
    <t>Snesení vysklených oken s vitráží</t>
  </si>
  <si>
    <t>-2122180803</t>
  </si>
  <si>
    <t>Práce a dodávky M</t>
  </si>
  <si>
    <t>21-M</t>
  </si>
  <si>
    <t xml:space="preserve">Elektromontáže   </t>
  </si>
  <si>
    <t>119</t>
  </si>
  <si>
    <t>210150</t>
  </si>
  <si>
    <t>Dodávka a montáž hromosvodu a elektroinstalace (dle samostatnéhjo rozpočtu )</t>
  </si>
  <si>
    <t>hod</t>
  </si>
  <si>
    <t>-1560890618</t>
  </si>
  <si>
    <t>24-M</t>
  </si>
  <si>
    <t>Montáže vzduchotechnických zařízení</t>
  </si>
  <si>
    <t>120</t>
  </si>
  <si>
    <t>240011</t>
  </si>
  <si>
    <t>Demontáž , oprava a úprava klimatizační jednotky na fasádě včetně doplnění chladiva</t>
  </si>
  <si>
    <t>1894187943</t>
  </si>
  <si>
    <t>02 - Zateplení střechy</t>
  </si>
  <si>
    <t xml:space="preserve">    3 - Svislé a kompletní konstrukce  (dle v.č. 06, 07 )</t>
  </si>
  <si>
    <t xml:space="preserve">    4 - Vodorovné konstrukce   (dle v.č. 06, 07 )</t>
  </si>
  <si>
    <t xml:space="preserve">    6 - Úpravy povrchů, podlahy a osazování výplní  (dle v.č. 06, 07 )</t>
  </si>
  <si>
    <t xml:space="preserve">    9 - Ostatní konstrukce a práce, bourání</t>
  </si>
  <si>
    <t xml:space="preserve">    94 - Lešení a stavební výtahy (dle v.č. 06, 07 )</t>
  </si>
  <si>
    <t xml:space="preserve">    96 - Bourání konstrukcí   (dle v.č. 06, 07 )</t>
  </si>
  <si>
    <t xml:space="preserve">    997 - Přesun sutě</t>
  </si>
  <si>
    <t xml:space="preserve">    712 - Povlakové krytiny   (dle v.č. 06, 07 )</t>
  </si>
  <si>
    <t xml:space="preserve">    712-B - Povlakové krytiny-demontáž   (dle v.č. 06, 07 )</t>
  </si>
  <si>
    <t xml:space="preserve">    713 - Izolace tepelné   (dle v.č. 06, 07 )</t>
  </si>
  <si>
    <t xml:space="preserve">    713-B  - Izolace tepelné - demontáže</t>
  </si>
  <si>
    <t xml:space="preserve">    721 - Zdravotechnika - vnitřní kanalizace  (dle v.č. 06, 07 )</t>
  </si>
  <si>
    <t xml:space="preserve">    762 - Konstrukce tesařské  (dle v.č. 06, 07 , 10)</t>
  </si>
  <si>
    <t xml:space="preserve">    764 - Konstrukce klempířské  dle v.č. 22</t>
  </si>
  <si>
    <t xml:space="preserve">    764-B - Konstrukce klempířské- demontáže   (dle v.č. 06, 07 )</t>
  </si>
  <si>
    <t xml:space="preserve">    765 - Krytina skládaná</t>
  </si>
  <si>
    <t>Svislé a kompletní konstrukce  (dle v.č. 06, 07 )</t>
  </si>
  <si>
    <t>342272622R01</t>
  </si>
  <si>
    <t>Stěny z přesných pórobetonových tvárnic výplňové a oddělovací pevné hladkých jakékoli pevnosti na tenké maltové lože, tloušťka stěny 250 mm, objemová hmotnost 400 kg/m3</t>
  </si>
  <si>
    <t>-813595066</t>
  </si>
  <si>
    <t>"atika</t>
  </si>
  <si>
    <t>(37,20+14,80)*2*0,25</t>
  </si>
  <si>
    <t>Vodorovné konstrukce   (dle v.č. 06, 07 )</t>
  </si>
  <si>
    <t>411388531</t>
  </si>
  <si>
    <t>Zabetonování otvorů ve stropech nebo v klenbách včetně lešení, bednění, odbednění a výztuže (materiál v ceně) ve stropech železobetonových, tvárnicových a prefabrikovaných</t>
  </si>
  <si>
    <t>-1646711914</t>
  </si>
  <si>
    <t xml:space="preserve">"prostupy VZT"  </t>
  </si>
  <si>
    <t>"Střecha"  1,0*1,0*0,20*3</t>
  </si>
  <si>
    <t>"pilíř</t>
  </si>
  <si>
    <t>1,20*0,45*2*0,20</t>
  </si>
  <si>
    <t>Úpravy povrchů, podlahy a osazování výplní  (dle v.č. 06, 07 )</t>
  </si>
  <si>
    <t>632451454</t>
  </si>
  <si>
    <t>Potěr pískocementový běžný tl. přes 40 do 50 mm tř. C 15</t>
  </si>
  <si>
    <t>-1349387000</t>
  </si>
  <si>
    <t>36,40*14,80</t>
  </si>
  <si>
    <t>Ostatní konstrukce a práce, bourání</t>
  </si>
  <si>
    <t>953271121R01</t>
  </si>
  <si>
    <t xml:space="preserve">Nadstřešní základ pro stožár wifi z 3 kusů betonových bločků vel. cca 500 x 500 x 480 mm podložených asfaltovým pásem </t>
  </si>
  <si>
    <t>563767100</t>
  </si>
  <si>
    <t>Lešení a stavební výtahy (dle v.č. 06, 07 )</t>
  </si>
  <si>
    <t>949101111R01</t>
  </si>
  <si>
    <t>1882003208</t>
  </si>
  <si>
    <t>"pro bourání</t>
  </si>
  <si>
    <t>(6,50+3,0+1,50*2)*2*1,50</t>
  </si>
  <si>
    <t>(6,50*2+3,0)*1,50</t>
  </si>
  <si>
    <t>Bourání konstrukcí   (dle v.č. 06, 07 )</t>
  </si>
  <si>
    <t>981011415</t>
  </si>
  <si>
    <t>Demolice budov postupným rozebíráním z cihel, kamene, tvárnic na maltu cementovou nebo z betonu prostého s podílem konstrukcí přes 25 do 30 %</t>
  </si>
  <si>
    <t>-1426371402</t>
  </si>
  <si>
    <t>"nad střešní rovinou</t>
  </si>
  <si>
    <t>6,25*2,70*3,20</t>
  </si>
  <si>
    <t>"množství konstrukcí</t>
  </si>
  <si>
    <t>(6,25+2,10)*2*0,30*2,70</t>
  </si>
  <si>
    <t>6,25*2,10*0,20</t>
  </si>
  <si>
    <t>"podíl konstrukcí</t>
  </si>
  <si>
    <t>16,152/54,0*100</t>
  </si>
  <si>
    <t>964051111</t>
  </si>
  <si>
    <t>Bourání samostatných trámů, průvlaků nebo pásů ze železobetonu bez přerušení výztuže, průřezu do 0,10 m2</t>
  </si>
  <si>
    <t>1743708606</t>
  </si>
  <si>
    <t>"střecha"</t>
  </si>
  <si>
    <t>(6,50*2+2,50)*0,25*0,40</t>
  </si>
  <si>
    <t>2,80*2*0,25*0,40</t>
  </si>
  <si>
    <t>962032231</t>
  </si>
  <si>
    <t>Bourání zdiva nadzákladového z cihel nebo tvárnic z cihel pálených nebo vápenopískových, na maltu vápennou nebo vápenocementovou, objemu přes 1 m3</t>
  </si>
  <si>
    <t>1699701854</t>
  </si>
  <si>
    <t>1,20*0,45*3,20*2</t>
  </si>
  <si>
    <t>965045113</t>
  </si>
  <si>
    <t>Bourání potěrů tl. do 50 mm cementových nebo pískocementových, plochy přes 4 m2</t>
  </si>
  <si>
    <t>1992188221</t>
  </si>
  <si>
    <t>"střecha</t>
  </si>
  <si>
    <t>37,20*15,50</t>
  </si>
  <si>
    <t>965082933</t>
  </si>
  <si>
    <t>Odstranění násypu pod podlahami nebo ochranného násypu na střechách tl. do 200 mm, plochy přes 2 m2</t>
  </si>
  <si>
    <t>-1111645144</t>
  </si>
  <si>
    <t>37,20*15,50*0,16</t>
  </si>
  <si>
    <t>997</t>
  </si>
  <si>
    <t>Přesun sutě</t>
  </si>
  <si>
    <t>997013153</t>
  </si>
  <si>
    <t>Vnitrostaveništní doprava suti a vybouraných hmot vodorovně do 50 m svisle s omezením mechanizace pro budovy a haly výšky přes 9 do 12 m</t>
  </si>
  <si>
    <t>-2088427116</t>
  </si>
  <si>
    <t>-544160332</t>
  </si>
  <si>
    <t>-1175396743</t>
  </si>
  <si>
    <t>224,888*29 'Přepočtené koeficientem množství</t>
  </si>
  <si>
    <t>-644370968</t>
  </si>
  <si>
    <t>-1360012294</t>
  </si>
  <si>
    <t>712</t>
  </si>
  <si>
    <t>Povlakové krytiny   (dle v.č. 06, 07 )</t>
  </si>
  <si>
    <t>712311111</t>
  </si>
  <si>
    <t>Provedení povlakové krytiny střech plochých do 10 st. natěradly a tmely za studena nátěrem suspensí asfaltovou</t>
  </si>
  <si>
    <t>1654734154</t>
  </si>
  <si>
    <t>111633460</t>
  </si>
  <si>
    <t>suspenze asfaltová, gumoasfalt</t>
  </si>
  <si>
    <t>658697383</t>
  </si>
  <si>
    <t>538,72*0,001 'Přepočtené koeficientem množství</t>
  </si>
  <si>
    <t>712331111</t>
  </si>
  <si>
    <t>Provedení povlakové krytiny střech plochých do 10 st. pásy na sucho podkladní samolepící asfaltový pás</t>
  </si>
  <si>
    <t>-718660965</t>
  </si>
  <si>
    <t>(37,20+0,50+0,25)*(15,50+0,50+0,25)</t>
  </si>
  <si>
    <t>628662800</t>
  </si>
  <si>
    <t>pás asfaltový modifikovaný za studena samolepící na polystyren tl. 3 mm</t>
  </si>
  <si>
    <t>-1464801974</t>
  </si>
  <si>
    <t>(37,20+0,50+0,25)*(15,50+0,50+0,25)*1,15</t>
  </si>
  <si>
    <t>712341559</t>
  </si>
  <si>
    <t>Provedení povlakové krytiny střech plochých do 10 st. pásy přitavením NAIP v plné ploše</t>
  </si>
  <si>
    <t>-264645219</t>
  </si>
  <si>
    <t>628522550</t>
  </si>
  <si>
    <t>pásy s modifikovaným asfaltem tl. 4,2 mm vložka polyesterové rouno šedý minerální hrubozrnný posyp</t>
  </si>
  <si>
    <t>1029366660</t>
  </si>
  <si>
    <t>712341659</t>
  </si>
  <si>
    <t>Provedení povlakové krytiny střech plochých do 10 st. pásy přitavením NAIP bodově</t>
  </si>
  <si>
    <t>-1720450561</t>
  </si>
  <si>
    <t>"parozábrana</t>
  </si>
  <si>
    <t>(37,20+0,25)*(15,50+0,25)</t>
  </si>
  <si>
    <t>628331580</t>
  </si>
  <si>
    <t>pás těžký asfaltovaný G 200 S 40</t>
  </si>
  <si>
    <t>1227826233</t>
  </si>
  <si>
    <t>589,838*1,15 'Přepočtené koeficientem množství</t>
  </si>
  <si>
    <t>998712202</t>
  </si>
  <si>
    <t>Přesun hmot pro povlakové krytiny stanovený procentní sazbou (%) z ceny vodorovná dopravní vzdálenost do 50 m v objektech výšky přes 6 do 12 m</t>
  </si>
  <si>
    <t>1365302827</t>
  </si>
  <si>
    <t>712-B</t>
  </si>
  <si>
    <t>Povlakové krytiny-demontáž   (dle v.č. 06, 07 )</t>
  </si>
  <si>
    <t>712300832</t>
  </si>
  <si>
    <t>Odstranění ze střech plochých do 10 st. krytiny povlakové dvouvrstvé</t>
  </si>
  <si>
    <t>-1849169141</t>
  </si>
  <si>
    <t>(37,20+0,50*2)*(15,50+0,50*2)</t>
  </si>
  <si>
    <t>713</t>
  </si>
  <si>
    <t>Izolace tepelné   (dle v.č. 06, 07 )</t>
  </si>
  <si>
    <t>713131145</t>
  </si>
  <si>
    <t>Montáž tepelné izolace stěn rohožemi, pásy, deskami, dílci, bloky (izolační materiál ve specifikaci) lepením bodově</t>
  </si>
  <si>
    <t>-753717233</t>
  </si>
  <si>
    <t>(36,40+14,80)*2*(0,25+0,50)</t>
  </si>
  <si>
    <t>283759090</t>
  </si>
  <si>
    <t>deska z pěnového polystyrenu pro trvalé zatížení v tlaku (max. 3000 kg/m2) 1000 x 500 x 50 mm</t>
  </si>
  <si>
    <t>1955850822</t>
  </si>
  <si>
    <t>(36,40+14,80)*2*(0,25+0,50)*1,02</t>
  </si>
  <si>
    <t>"výlez</t>
  </si>
  <si>
    <t>(0,90+1,0)*2*0,50</t>
  </si>
  <si>
    <t>713141181</t>
  </si>
  <si>
    <t>Montáž tepelné izolace střech plochých rohožemi, pásy, deskami, dílci, bloky (izolační materiál ve specifikaci) přišroubovanými šrouby tl. izolace přes 170 mm budovy výšky do 20 m vnitřní pole</t>
  </si>
  <si>
    <t>-1716608636</t>
  </si>
  <si>
    <t>283759140</t>
  </si>
  <si>
    <t>deska z pěnového polystyrenu pro trvalé zatížení v tlaku (max. 3000 kg/m2) 1000 x 500 x 100 mm</t>
  </si>
  <si>
    <t>1127106872</t>
  </si>
  <si>
    <t>538,72*1,02 'Přepočtené koeficientem množství</t>
  </si>
  <si>
    <t>283759150</t>
  </si>
  <si>
    <t>deska z pěnového polystyrenu pro trvalé zatížení v tlaku (max. 3000 kg/m2) 1000 x 500 x 120 mm</t>
  </si>
  <si>
    <t>-1343908206</t>
  </si>
  <si>
    <t>283759160</t>
  </si>
  <si>
    <t>deska z pěnového polystyrenu pro trvalé zatížení v tlaku (max. 3000 kg/m2) 1000 x 500 x 1000 mm</t>
  </si>
  <si>
    <t>1610035217</t>
  </si>
  <si>
    <t>36,40*14,80*(0,02+0,22)/2</t>
  </si>
  <si>
    <t>998713202</t>
  </si>
  <si>
    <t>Přesun hmot pro izolace tepelné stanovený procentní sazbou (%) z ceny vodorovná dopravní vzdálenost do 50 m v objektech výšky přes 6 do 12 m</t>
  </si>
  <si>
    <t>-446330576</t>
  </si>
  <si>
    <t xml:space="preserve">713-B </t>
  </si>
  <si>
    <t>Izolace tepelné - demontáže</t>
  </si>
  <si>
    <t>713140811</t>
  </si>
  <si>
    <t>Odstranění tepelné izolace běžných stavebních konstrukcí z rohoží, pásů, dílců, desek, bloků střech plochých nadstřešních izolací volně položených do 100 mm z vláknitých materiálů, tloušťka izolace</t>
  </si>
  <si>
    <t>-825954619</t>
  </si>
  <si>
    <t>721</t>
  </si>
  <si>
    <t>Zdravotechnika - vnitřní kanalizace  (dle v.č. 06, 07 )</t>
  </si>
  <si>
    <t>721210824</t>
  </si>
  <si>
    <t>Demontáž kanalizačního příslušenství střešních vtoků DN 150</t>
  </si>
  <si>
    <t>-332745230</t>
  </si>
  <si>
    <t>721233214</t>
  </si>
  <si>
    <t xml:space="preserve">Střešní vtoky (vpusti) polypropylenové (PP) pro pochůzné střechy s odtokem svislým DN 160 </t>
  </si>
  <si>
    <t>1695782551</t>
  </si>
  <si>
    <t>998721202</t>
  </si>
  <si>
    <t>Přesun hmot pro vnitřní kanalizace stanovený procentní sazbou (%) z ceny vodorovná dopravní vzdálenost do 50 m v objektech výšky přes 6 do 12 m</t>
  </si>
  <si>
    <t>1082601964</t>
  </si>
  <si>
    <t>762</t>
  </si>
  <si>
    <t>Konstrukce tesařské  (dle v.č. 06, 07 , 10)</t>
  </si>
  <si>
    <t>762331811</t>
  </si>
  <si>
    <t>Demontáž vázaných konstrukcí krovů sklonu do 60 st. z hranolů, hranolků, fošen, průřezové plochy do 120 cm2</t>
  </si>
  <si>
    <t>297535254</t>
  </si>
  <si>
    <t>"dřevěná konstrukce pro vytvoření sádu</t>
  </si>
  <si>
    <t>14,0*2+1,0*10</t>
  </si>
  <si>
    <t>762430015</t>
  </si>
  <si>
    <t>Obložení stěn z cementotřískových desek šroubovaných na sraz, tloušťky desky 18 mm</t>
  </si>
  <si>
    <t>339204832</t>
  </si>
  <si>
    <t>(36,40+15,60)*2*0,25</t>
  </si>
  <si>
    <t>"atika na pilířích - arch. prvek</t>
  </si>
  <si>
    <t>(13,40+3,00)*2*0,75</t>
  </si>
  <si>
    <t>Konstrukce klempířské  dle v.č. 22</t>
  </si>
  <si>
    <t>764244307</t>
  </si>
  <si>
    <t>Oplechování horních ploch zdí a nadezdívek (atik) z titanzinkového lesklého válcovaného plechu mechanicky kotvené rš 670 mm</t>
  </si>
  <si>
    <t>944690644</t>
  </si>
  <si>
    <t>"odkaz 1/K</t>
  </si>
  <si>
    <t>(36,40+0,50*2+15,60)*2</t>
  </si>
  <si>
    <t>764244309</t>
  </si>
  <si>
    <t>Oplechování horních ploch zdí a nadezdívek (atik) z titanzinkového lesklého válcovaného plechu mechanicky kotvené rš 800 mm</t>
  </si>
  <si>
    <t>397126669</t>
  </si>
  <si>
    <t>"odkaz 7/K - výlez"  4,00</t>
  </si>
  <si>
    <t>764341305</t>
  </si>
  <si>
    <t>Lemování zdí z titanzinkového lesklého válcovaného plechu boční nebo horní rovných, střech s krytinou prejzovou nebo vlnitou rš 400 mm</t>
  </si>
  <si>
    <t>2113180709</t>
  </si>
  <si>
    <t>"odkaz 8/K"  6</t>
  </si>
  <si>
    <t>998764203</t>
  </si>
  <si>
    <t>Přesun hmot pro konstrukce klempířské stanovený procentní sazbou (%) z ceny vodorovná dopravní vzdálenost do 50 m v objektech výšky přes 12 do 24 m</t>
  </si>
  <si>
    <t>188514068</t>
  </si>
  <si>
    <t>764-B</t>
  </si>
  <si>
    <t>Konstrukce klempířské- demontáže   (dle v.č. 06, 07 )</t>
  </si>
  <si>
    <t>764002871</t>
  </si>
  <si>
    <t>Demontáž klempířských konstrukcí lemování zdí do suti</t>
  </si>
  <si>
    <t>609526099</t>
  </si>
  <si>
    <t>"pilíř"</t>
  </si>
  <si>
    <t>(1,20+0,45)*2*2</t>
  </si>
  <si>
    <t>764002841</t>
  </si>
  <si>
    <t>Demontáž klempířských konstrukcí oplechování horních ploch zdí a nadezdívek do suti</t>
  </si>
  <si>
    <t>1560458433</t>
  </si>
  <si>
    <t xml:space="preserve">"Atika </t>
  </si>
  <si>
    <t>(36,40+0,5*2+15,60)*2</t>
  </si>
  <si>
    <t>765</t>
  </si>
  <si>
    <t>Krytina skládaná</t>
  </si>
  <si>
    <t>765192001R01</t>
  </si>
  <si>
    <t xml:space="preserve">Nouzové (provizorní) zakrytí střechy plachtou velikosti 15 x 20 metrů </t>
  </si>
  <si>
    <t>-123583530</t>
  </si>
  <si>
    <t>"výměra oprav bude rozdělená na tři díly dle stávajících střešních vpustí</t>
  </si>
  <si>
    <t>"střecha "  (37,20*15,60)</t>
  </si>
  <si>
    <t>762332131</t>
  </si>
  <si>
    <t>Montáž vázaných konstrukcí krovů střech pultových, sedlových, valbových, stanových čtvercového nebo obdélníkového půdorysu, z řeziva hraněného průřezové plochy do 120 cm2</t>
  </si>
  <si>
    <t>-14784042</t>
  </si>
  <si>
    <t>605120010</t>
  </si>
  <si>
    <t>řezivo jehličnaté hranol jakost I do 120 cm2</t>
  </si>
  <si>
    <t>1096830929</t>
  </si>
  <si>
    <t>(14,0*2+1,0*10)*0,08*0,08*1,10</t>
  </si>
  <si>
    <t>767135821</t>
  </si>
  <si>
    <t>Demontáž stěn a příček z plechu roštu pro oplechování z kazet</t>
  </si>
  <si>
    <t>750360048</t>
  </si>
  <si>
    <t>767640111R02</t>
  </si>
  <si>
    <t xml:space="preserve">Opatření: v souladu s ČSN 731901 záchytný systému složený ze 14 kotevních bodů spojených montážním lnem </t>
  </si>
  <si>
    <t xml:space="preserve">m </t>
  </si>
  <si>
    <t>1452937857</t>
  </si>
  <si>
    <t>"střecha" (  36,40+14,80)*2</t>
  </si>
  <si>
    <t>767640111R021</t>
  </si>
  <si>
    <t>Odkaz 32 / Z: Dodávka a montáž ocelového stožáru s trojnožkou pro Wifi anténu, žárově pozinkovaný včetně prostupu střechou ( popis lde zámečnických tabulek )</t>
  </si>
  <si>
    <t>-950701163</t>
  </si>
  <si>
    <t>-1989671759</t>
  </si>
  <si>
    <t>24001</t>
  </si>
  <si>
    <t>Demontáž , oprava a úprava klimatizační jednotky na střeše včetně doplnění chladiva</t>
  </si>
  <si>
    <t>728439641</t>
  </si>
  <si>
    <t>03 - Stavební úpravy</t>
  </si>
  <si>
    <t xml:space="preserve">    3 - Svislé a kompletní konstrukce   dle v.č.03</t>
  </si>
  <si>
    <t xml:space="preserve">    6 - Úpravy povrchů, podlahy a osazování výplní   dle v.č.03</t>
  </si>
  <si>
    <t xml:space="preserve">    9 - Ostatní konstrukce a práce, bourání  dle v.č.03</t>
  </si>
  <si>
    <t xml:space="preserve">    725 - Zdravotechnika - zařizovací předměty dle v.č.26</t>
  </si>
  <si>
    <t xml:space="preserve">    763 - Konstrukce suché výstavby dle v.č. 26, 21</t>
  </si>
  <si>
    <t xml:space="preserve">    766 - Konstrukce truhlářské  dle v.č. 26, 21</t>
  </si>
  <si>
    <t xml:space="preserve">    767 - Konstrukce zámečnické  dle v.č.27</t>
  </si>
  <si>
    <t xml:space="preserve">    771 - Podlahy z dlaždic  dle v.č.03</t>
  </si>
  <si>
    <t xml:space="preserve">    776 - Podlahy povlakové dle v.č.03</t>
  </si>
  <si>
    <t xml:space="preserve">    781 - Dokončovací práce - obklady  dle v.č.03</t>
  </si>
  <si>
    <t xml:space="preserve">    787 - Dokončovací práce - zasklívání  dle v.č. 3</t>
  </si>
  <si>
    <t xml:space="preserve">    787-B - Dokončovací práce - zasklívání - demontáž (  Dle v.č.03 )</t>
  </si>
  <si>
    <t xml:space="preserve">    33-M - Montáže dopr.zaříz.,sklad. zař. a váh</t>
  </si>
  <si>
    <t>Svislé a kompletní konstrukce   dle v.č.03</t>
  </si>
  <si>
    <t>340238212</t>
  </si>
  <si>
    <t>Zazdívka otvorů v příčkách nebo stěnách plochy přes 0,25 m2 do 1 m2 cihlami pálenými, tl. přes 100 mm</t>
  </si>
  <si>
    <t>1210859716</t>
  </si>
  <si>
    <t>1,20*1,0*3</t>
  </si>
  <si>
    <t>349231811</t>
  </si>
  <si>
    <t>Přizdívka z cihel ostění s ozubem ve vybouraných otvorech, s vysekáním kapes pro zavázaní přes 80 do 150 mm</t>
  </si>
  <si>
    <t>-898283658</t>
  </si>
  <si>
    <t>"po vybourání příčky s dveřmi</t>
  </si>
  <si>
    <t>"2.PP."  0,15*2,43</t>
  </si>
  <si>
    <t>Úpravy povrchů, podlahy a osazování výplní   dle v.č.03</t>
  </si>
  <si>
    <t>612321121</t>
  </si>
  <si>
    <t>Omítka vápenocementová vnitřních ploch nanášená ručně jednovrstvá, tloušťky do 10 mm hladká svislých konstrukcí stěn</t>
  </si>
  <si>
    <t>525800186</t>
  </si>
  <si>
    <t>"pod obklad"  (2,35+1,65*2+4,625*2+2,35+1,15+0,70*2+0,95)*2,20</t>
  </si>
  <si>
    <t>(0,80+1,05+1,20)*0,15</t>
  </si>
  <si>
    <t>-0,9*1,97</t>
  </si>
  <si>
    <t>612325121</t>
  </si>
  <si>
    <t>Vápenocementová nebo vápenná omítka rýh štuková ve stěnách, šířky rýhy do 150 mm</t>
  </si>
  <si>
    <t>-1828731046</t>
  </si>
  <si>
    <t>"2.PP."  0,15*(2,43+0,35)</t>
  </si>
  <si>
    <t>612325302</t>
  </si>
  <si>
    <t>Vápenocementová nebo vápenná omítka ostění nebo nadpraží štuková</t>
  </si>
  <si>
    <t>911629671</t>
  </si>
  <si>
    <t>"2.PP."  (0,10+0,15*2)*2,43+1,20*0,15</t>
  </si>
  <si>
    <t>622143003</t>
  </si>
  <si>
    <t>Montáž omítkových profilů plastových nebo pozinkovaných, upevněných vtlačením do podkladní vrstvy nebo přibitím rohových s tkaninou</t>
  </si>
  <si>
    <t>-901027377</t>
  </si>
  <si>
    <t>"2.PP."  2,43*2</t>
  </si>
  <si>
    <t>590514700</t>
  </si>
  <si>
    <t>lišta rohová Al 22 / 22 mm perforovaná</t>
  </si>
  <si>
    <t>-1371259070</t>
  </si>
  <si>
    <t>4,86*1,05</t>
  </si>
  <si>
    <t>642944121</t>
  </si>
  <si>
    <t>Osazení ocelových dveřních zárubní lisovaných nebo z úhelníků dodatečně s vybetonováním prahu, plochy do 2,5 m2</t>
  </si>
  <si>
    <t>1439270156</t>
  </si>
  <si>
    <t>553311320</t>
  </si>
  <si>
    <t>zárubeň ocelová pro běžné zdění hranatý profil 125 900 L/P</t>
  </si>
  <si>
    <t>-124340479</t>
  </si>
  <si>
    <t>Ostatní konstrukce a práce, bourání  dle v.č.03</t>
  </si>
  <si>
    <t>962031132</t>
  </si>
  <si>
    <t>Bourání příček z cihel, tvárnic nebo příčkovek z cihel pálených, plných nebo dutých na maltu vápennou nebo vápenocementovou, tl. do 100 mm</t>
  </si>
  <si>
    <t>593458975</t>
  </si>
  <si>
    <t>(1,60+1,35+2,35+1,25+1,60)*2,95</t>
  </si>
  <si>
    <t>-0,7*1,97*5</t>
  </si>
  <si>
    <t>965081213</t>
  </si>
  <si>
    <t>Bourání podlah z dlaždic bez podkladního lože nebo mazaniny, s jakoukoliv výplní spár keramických nebo xylolitových tl. do 10 mm, plochy přes 1 m2</t>
  </si>
  <si>
    <t>572605886</t>
  </si>
  <si>
    <t>"1.NP</t>
  </si>
  <si>
    <t>"104-107" 7,30+1,62+1,18+3,82</t>
  </si>
  <si>
    <t>968072455</t>
  </si>
  <si>
    <t>Vybourání kovových rámů oken s křídly, dveřních zárubní, vrat, stěn, ostění nebo obkladů dveřních zárubní, plochy do 2 m2</t>
  </si>
  <si>
    <t>1488259134</t>
  </si>
  <si>
    <t>0,70*1,97</t>
  </si>
  <si>
    <t>971033621</t>
  </si>
  <si>
    <t>Vybourání otvorů ve zdivu základovém nebo nadzákladovém z cihel, tvárnic, příčkovek z cihel pálených na maltu vápennou nebo vápenocementovou plochy do 4 m2, tl. do 100 mm</t>
  </si>
  <si>
    <t>-490102489</t>
  </si>
  <si>
    <t>"vstup" 1,11*(1,97+0,46)-0,7*1,97</t>
  </si>
  <si>
    <t>978059541</t>
  </si>
  <si>
    <t>Odsekání obkladů stěn včetně otlučení podkladní omítky až na zdivo z obkládaček vnitřních, z jakýchkoliv materiálů, plochy přes 1 m2</t>
  </si>
  <si>
    <t>918523567</t>
  </si>
  <si>
    <t>(2,35*2+1,60*2+0,05+4,625*2+1,05+0,6*2+0,95)*2,00</t>
  </si>
  <si>
    <t>-(0,9*1,97)</t>
  </si>
  <si>
    <t>998776202</t>
  </si>
  <si>
    <t>Přesun hmot pro podlahy povlakové stanovený procentní sazbou (%) z ceny vodorovná dopravní vzdálenost do 50 m v objektech výšky přes 6 do 12 m</t>
  </si>
  <si>
    <t>937438678</t>
  </si>
  <si>
    <t>997013113</t>
  </si>
  <si>
    <t>Vnitrostaveništní doprava suti a vybouraných hmot vodorovně do 50 m svisle s použitím mechanizace pro budovy a haly výšky přes 9 do 12 m</t>
  </si>
  <si>
    <t>1875674594</t>
  </si>
  <si>
    <t>486266769</t>
  </si>
  <si>
    <t>-1324789365</t>
  </si>
  <si>
    <t>5,927*29 'Přepočtené koeficientem množství</t>
  </si>
  <si>
    <t>-1608339170</t>
  </si>
  <si>
    <t>998011002</t>
  </si>
  <si>
    <t>Přesun hmot pro budovy občanské výstavby, bydlení, výrobu a služby s nosnou svislou konstrukcí zděnou z cihel, tvárnic nebo kamene vodorovná dopravní vzdálenost do 100 m pro budovy výšky přes 6 do 12 m</t>
  </si>
  <si>
    <t>-288416119</t>
  </si>
  <si>
    <t>725</t>
  </si>
  <si>
    <t>Zdravotechnika - zařizovací předměty dle v.č.26</t>
  </si>
  <si>
    <t>725111</t>
  </si>
  <si>
    <t xml:space="preserve"> vybavení kabiny WC pro osoby se sníženou schopností pohybu ( popis dle tabulky ostatní výrobky )</t>
  </si>
  <si>
    <t xml:space="preserve">celkem </t>
  </si>
  <si>
    <t>-559924841</t>
  </si>
  <si>
    <t>"odkaz 4/O"  1</t>
  </si>
  <si>
    <t>7251111</t>
  </si>
  <si>
    <t xml:space="preserve"> Dodávka a montáž zařizovacích předmětů pro m.č. 105-107 (2x WC 1x výlevka, 3xumyvadlo )</t>
  </si>
  <si>
    <t>-1804011066</t>
  </si>
  <si>
    <t>7251112</t>
  </si>
  <si>
    <t>Úprava kanalizace a rozvodů vody pro m.č. 105-107</t>
  </si>
  <si>
    <t>-362437173</t>
  </si>
  <si>
    <t>763</t>
  </si>
  <si>
    <t>Konstrukce suché výstavby dle v.č. 26, 21</t>
  </si>
  <si>
    <t>763411</t>
  </si>
  <si>
    <t>Sanitární příčky vhodné do mokrého prostředí dělící laminátová konstrukce včetně dodávky y osazení dveří</t>
  </si>
  <si>
    <t>1993951920</t>
  </si>
  <si>
    <t xml:space="preserve">"odkaz 1/O"  1,60*2,20 </t>
  </si>
  <si>
    <t xml:space="preserve">"odkaz 2/O"  2,35*2,20 </t>
  </si>
  <si>
    <t xml:space="preserve">"odkaz 3/O"  2,35*2,20 </t>
  </si>
  <si>
    <t>764548323</t>
  </si>
  <si>
    <t>Svod z titanzinkového lesklého válcovaného plechu včetně objímek, kolen a odskoků kruhový, průměru 100 mm</t>
  </si>
  <si>
    <t>116311228</t>
  </si>
  <si>
    <t>"odkaz6/K"  6,0</t>
  </si>
  <si>
    <t>-449598340</t>
  </si>
  <si>
    <t>Konstrukce truhlářské  dle v.č. 26, 21</t>
  </si>
  <si>
    <t>766660002</t>
  </si>
  <si>
    <t>Montáž dveřních křídel dřevěných nebo plastových otevíravých do ocelové zárubně povrchově upravených jednokřídlových, šířky přes 800 mm</t>
  </si>
  <si>
    <t>1716321599</t>
  </si>
  <si>
    <t>"odkaz 4/T"  1</t>
  </si>
  <si>
    <t>611602;</t>
  </si>
  <si>
    <t xml:space="preserve"> Odkaz 4/T:   dveře dřevěné vnitřní hladké plné 1křídlové 90x197 cm (popis dle tabulky truhlářských výrobků)</t>
  </si>
  <si>
    <t>-589638525</t>
  </si>
  <si>
    <t>1145505919</t>
  </si>
  <si>
    <t>Konstrukce zámečnické  dle v.č.27</t>
  </si>
  <si>
    <t>767113110R01</t>
  </si>
  <si>
    <t>Odkaz 4/S : dodávka a montáž prosklené stěny recepce vel. 4200 x 1200+450 x 1500 mm</t>
  </si>
  <si>
    <t>1586736781</t>
  </si>
  <si>
    <t>767113110R02</t>
  </si>
  <si>
    <t xml:space="preserve"> Odkaz 5/S : dodávka a montáž prosklené stěny recepce vel. 3250 x 2700 mm včetně dveří</t>
  </si>
  <si>
    <t>1661886131</t>
  </si>
  <si>
    <t>76722</t>
  </si>
  <si>
    <t xml:space="preserve"> Odkaz 1/S : Dodávka a montáž skleněného zábradlí (popis dle tabulky jiných výrobků</t>
  </si>
  <si>
    <t>1502158840</t>
  </si>
  <si>
    <t>76723</t>
  </si>
  <si>
    <t>Odkaz 2/S : Dodávka a montáž stříšky hlavního vstupu ze zasklené nerezové konstrrukce včetně dvou betonových základových patek a u.č.100 (popis dle tabulky jiných výrobků a 1.NP.)</t>
  </si>
  <si>
    <t>-436014802</t>
  </si>
  <si>
    <t>76724</t>
  </si>
  <si>
    <t xml:space="preserve"> Odkaz 3/S : Dodávka a montáž stříšky bočního vstupu vel. 205 x 300 cm (popis dle tabulky jiných výrobků a 1.NP.)</t>
  </si>
  <si>
    <t>-1508789908</t>
  </si>
  <si>
    <t>76725</t>
  </si>
  <si>
    <t xml:space="preserve"> Odkaz 2/S : demontáž stávající stříšky hlavního vstupu včetně pomocného lešení a odvozu na skládku</t>
  </si>
  <si>
    <t>725155284</t>
  </si>
  <si>
    <t>771</t>
  </si>
  <si>
    <t>Podlahy z dlaždic  dle v.č.03</t>
  </si>
  <si>
    <t>771574115</t>
  </si>
  <si>
    <t>Montáž podlah z dlaždic keramických lepených flexibilním lepidlem režných nebo glazovaných hladkých přes 19 do 22 ks/ m2</t>
  </si>
  <si>
    <t>-1872629297</t>
  </si>
  <si>
    <t>59761</t>
  </si>
  <si>
    <t xml:space="preserve"> dlaždice keramické vnitřní protiskluzné</t>
  </si>
  <si>
    <t>-1382475868</t>
  </si>
  <si>
    <t>13,92*1,1 'Přepočtené koeficientem množství</t>
  </si>
  <si>
    <t>771579191</t>
  </si>
  <si>
    <t>Montáž podlah z dlaždic keramických Příplatek k cenám za plochu do 5 m2 jednotlivě</t>
  </si>
  <si>
    <t>-1265269071</t>
  </si>
  <si>
    <t>771591111</t>
  </si>
  <si>
    <t>Podlahy - ostatní práce penetrace podkladu</t>
  </si>
  <si>
    <t>-1508142239</t>
  </si>
  <si>
    <t>771990111</t>
  </si>
  <si>
    <t>Vyrovnání podkladní vrstvy samonivelační stěrkou tl. 4 mm, min. pevnosti 15 MPa</t>
  </si>
  <si>
    <t>1007231358</t>
  </si>
  <si>
    <t>998771202</t>
  </si>
  <si>
    <t>Přesun hmot pro podlahy z dlaždic stanovený procentní sazbou (%) z ceny vodorovná dopravní vzdálenost do 50 m v objektech výšky přes 6 do 12 m</t>
  </si>
  <si>
    <t>-2134990772</t>
  </si>
  <si>
    <t>776</t>
  </si>
  <si>
    <t>Podlahy povlakové dle v.č.03</t>
  </si>
  <si>
    <t>776111311</t>
  </si>
  <si>
    <t>Příprava podkladu vysátí podlah</t>
  </si>
  <si>
    <t>-22185060</t>
  </si>
  <si>
    <t>"101"  19,99</t>
  </si>
  <si>
    <t>"102 a"  9,90</t>
  </si>
  <si>
    <t>776121311</t>
  </si>
  <si>
    <t>Příprava podkladu penetrace vodou ředitelná na savý podklad (válečkováním) ředěná v poměru 1:1 podlah</t>
  </si>
  <si>
    <t>772583096</t>
  </si>
  <si>
    <t>776141111</t>
  </si>
  <si>
    <t>Příprava podkladu vyrovnání samonivelační stěrkou podlah min.pevnosti 20 MPa, tloušťky do 3 mm</t>
  </si>
  <si>
    <t>1601149331</t>
  </si>
  <si>
    <t>776141113</t>
  </si>
  <si>
    <t>Příprava podkladu vyrovnání samonivelační stěrkou podlah min.pevnosti 20 MPa, tloušťky přes 5 do 8 mm</t>
  </si>
  <si>
    <t>254521738</t>
  </si>
  <si>
    <t>776201811</t>
  </si>
  <si>
    <t>Demontáž povlakových podlahovin lepených ručně bez podložky</t>
  </si>
  <si>
    <t>-838528929</t>
  </si>
  <si>
    <t>776201814</t>
  </si>
  <si>
    <t>Demontáž povlakových podlahovin volně položených podlepených páskou</t>
  </si>
  <si>
    <t>-1195478090</t>
  </si>
  <si>
    <t>776221111</t>
  </si>
  <si>
    <t>Montáž podlahovin z PVC lepením standardním lepidlem z pásů standardních</t>
  </si>
  <si>
    <t>-662051998</t>
  </si>
  <si>
    <t>284122850</t>
  </si>
  <si>
    <t>krytina podlahová heterogenní tl. 2 mm</t>
  </si>
  <si>
    <t>-218032908</t>
  </si>
  <si>
    <t>19,99*1,1 'Přepočtené koeficientem množství</t>
  </si>
  <si>
    <t>776261111</t>
  </si>
  <si>
    <t>Montáž podlahovin z pryže lepením standardním lepidlem z pásů</t>
  </si>
  <si>
    <t>1241400209</t>
  </si>
  <si>
    <t>697510300</t>
  </si>
  <si>
    <t>koberec zátěžový-čistící zóna, šíře 2 m</t>
  </si>
  <si>
    <t>835207042</t>
  </si>
  <si>
    <t>-1759913366</t>
  </si>
  <si>
    <t>781</t>
  </si>
  <si>
    <t>Dokončovací práce - obklady  dle v.č.03</t>
  </si>
  <si>
    <t>7814př.c.01</t>
  </si>
  <si>
    <t>Zachování mozaiky ve vstupním prostoru ( postup prací dle technické zprávy )</t>
  </si>
  <si>
    <t>kpl</t>
  </si>
  <si>
    <t>-1012333670</t>
  </si>
  <si>
    <t>781474113</t>
  </si>
  <si>
    <t>Montáž obkladů vnitřních stěn z dlaždic keramických lepených flexibilním lepidlem režných nebo glazovaných hladkých přes 12 do 19 ks/m2</t>
  </si>
  <si>
    <t>1541869156</t>
  </si>
  <si>
    <t>(2,35+1,65*2+4,625*2+2,35+1,15+0,70*2+0,95)*2,20</t>
  </si>
  <si>
    <t>5976</t>
  </si>
  <si>
    <t xml:space="preserve">obkládačky keramické koupelnové </t>
  </si>
  <si>
    <t>2102721059</t>
  </si>
  <si>
    <t>44,335*1,1 'Přepočtené koeficientem množství</t>
  </si>
  <si>
    <t>781479194</t>
  </si>
  <si>
    <t>Montáž obkladů vnitřních stěn z dlaždic keramických Příplatek k cenám za vyrovnání nerovného povrchu</t>
  </si>
  <si>
    <t>-1125883266</t>
  </si>
  <si>
    <t>781494111</t>
  </si>
  <si>
    <t>Ostatní prvky plastové profily ukončovací a dilatační lepené flexibilním lepidlem rohové</t>
  </si>
  <si>
    <t>-635303385</t>
  </si>
  <si>
    <t>2,20*7+1,20*3+1,20*3</t>
  </si>
  <si>
    <t>998781202</t>
  </si>
  <si>
    <t>Přesun hmot pro obklady keramické stanovený procentní sazbou (%) z ceny vodorovná dopravní vzdálenost do 50 m v objektech výšky přes 6 do 12 m</t>
  </si>
  <si>
    <t>215676079</t>
  </si>
  <si>
    <t>787</t>
  </si>
  <si>
    <t>Dokončovací práce - zasklívání  dle v.č. 3</t>
  </si>
  <si>
    <t>7871R01</t>
  </si>
  <si>
    <t>Zasklení pískované prosklené stěny do nerezového rámu s kotvami a osazení na nové místo stěna vel. 195 x 195 cm</t>
  </si>
  <si>
    <t>-93677723</t>
  </si>
  <si>
    <t>Dokončovací práce - zasklívání - demontáž (  Dle v.č.03 )</t>
  </si>
  <si>
    <t>787100802R01</t>
  </si>
  <si>
    <t xml:space="preserve"> Vysklívání stěn, -demontáž pískovaného skla z prosklené stěny v zádveří velikosti 195 x 195 cm</t>
  </si>
  <si>
    <t>-902348844</t>
  </si>
  <si>
    <t>"102a"  1,95*1,95</t>
  </si>
  <si>
    <t>33-M</t>
  </si>
  <si>
    <t>Montáže dopr.zaříz.,sklad. zař. a váh</t>
  </si>
  <si>
    <t>33001</t>
  </si>
  <si>
    <t xml:space="preserve">Šikmá schodišťová plošina pro vnější prostředí plně automatická (automatické sklápění bariérového madla,nájezdových můstků i podesty popis dle technické zprávy) </t>
  </si>
  <si>
    <t>654709790</t>
  </si>
  <si>
    <t>04 - Vedlejší a ostatní náklady</t>
  </si>
  <si>
    <t>VRN - Vedlejší rozpočtové náklady</t>
  </si>
  <si>
    <t xml:space="preserve">    VRN3 - Zařízení staveniště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</si>
  <si>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</si>
  <si>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</si>
  <si>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</si>
  <si>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</si>
  <si>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</si>
  <si>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</si>
  <si>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</si>
  <si>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</si>
  <si>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1679646762</t>
  </si>
  <si>
    <t>VRN9</t>
  </si>
  <si>
    <t>Ostatní náklady</t>
  </si>
  <si>
    <t>090001000</t>
  </si>
  <si>
    <t>Ostatní náklady zábor prostranství</t>
  </si>
  <si>
    <t>-1190545522</t>
  </si>
  <si>
    <t>(15,30+2,0*2)*(5,00+36,90+2,0)</t>
  </si>
  <si>
    <t>-15,30*36,90</t>
  </si>
  <si>
    <t>R-021</t>
  </si>
  <si>
    <t>Dodání dokaldů nutných pro předání stavby a užívání díla</t>
  </si>
  <si>
    <t>1156720748</t>
  </si>
  <si>
    <t>R-023</t>
  </si>
  <si>
    <t>Provedení tahových zkoušek zateplení fasád</t>
  </si>
  <si>
    <t>-814440560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</si>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</sst>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57" customHeight="1">
      <c r="B20" s="28"/>
      <c r="C20" s="29"/>
      <c r="D20" s="29"/>
      <c r="E20" s="44" t="s">
        <v>37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17-Horak-081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OIP Ústí nad Labem - stavební úpravy budovy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Ústí nad Labem,SNP 2720/21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8. 11. 2017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Státní úřad inspekce práce, Kolářská 451/13, Opava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Studio ARCHE´S, Dostojevského 26, Opava</v>
      </c>
      <c r="AN46" s="77"/>
      <c r="AO46" s="77"/>
      <c r="AP46" s="77"/>
      <c r="AQ46" s="74"/>
      <c r="AR46" s="72"/>
      <c r="AS46" s="86" t="s">
        <v>52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53</v>
      </c>
      <c r="D49" s="97"/>
      <c r="E49" s="97"/>
      <c r="F49" s="97"/>
      <c r="G49" s="97"/>
      <c r="H49" s="98"/>
      <c r="I49" s="99" t="s">
        <v>54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55</v>
      </c>
      <c r="AH49" s="97"/>
      <c r="AI49" s="97"/>
      <c r="AJ49" s="97"/>
      <c r="AK49" s="97"/>
      <c r="AL49" s="97"/>
      <c r="AM49" s="97"/>
      <c r="AN49" s="99" t="s">
        <v>56</v>
      </c>
      <c r="AO49" s="97"/>
      <c r="AP49" s="97"/>
      <c r="AQ49" s="101" t="s">
        <v>57</v>
      </c>
      <c r="AR49" s="72"/>
      <c r="AS49" s="102" t="s">
        <v>58</v>
      </c>
      <c r="AT49" s="103" t="s">
        <v>59</v>
      </c>
      <c r="AU49" s="103" t="s">
        <v>60</v>
      </c>
      <c r="AV49" s="103" t="s">
        <v>61</v>
      </c>
      <c r="AW49" s="103" t="s">
        <v>62</v>
      </c>
      <c r="AX49" s="103" t="s">
        <v>63</v>
      </c>
      <c r="AY49" s="103" t="s">
        <v>64</v>
      </c>
      <c r="AZ49" s="103" t="s">
        <v>65</v>
      </c>
      <c r="BA49" s="103" t="s">
        <v>66</v>
      </c>
      <c r="BB49" s="103" t="s">
        <v>67</v>
      </c>
      <c r="BC49" s="103" t="s">
        <v>68</v>
      </c>
      <c r="BD49" s="104" t="s">
        <v>69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70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ROUND(SUM(AG52:AG55),2)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ROUND(SUM(AS52:AS55),2)</f>
        <v>0</v>
      </c>
      <c r="AT51" s="114">
        <f>ROUND(SUM(AV51:AW51),2)</f>
        <v>0</v>
      </c>
      <c r="AU51" s="115">
        <f>ROUND(SUM(AU52:AU55),5)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ROUND(SUM(AZ52:AZ55),2)</f>
        <v>0</v>
      </c>
      <c r="BA51" s="114">
        <f>ROUND(SUM(BA52:BA55),2)</f>
        <v>0</v>
      </c>
      <c r="BB51" s="114">
        <f>ROUND(SUM(BB52:BB55),2)</f>
        <v>0</v>
      </c>
      <c r="BC51" s="114">
        <f>ROUND(SUM(BC52:BC55),2)</f>
        <v>0</v>
      </c>
      <c r="BD51" s="116">
        <f>ROUND(SUM(BD52:BD55),2)</f>
        <v>0</v>
      </c>
      <c r="BS51" s="117" t="s">
        <v>71</v>
      </c>
      <c r="BT51" s="117" t="s">
        <v>72</v>
      </c>
      <c r="BU51" s="118" t="s">
        <v>73</v>
      </c>
      <c r="BV51" s="117" t="s">
        <v>74</v>
      </c>
      <c r="BW51" s="117" t="s">
        <v>7</v>
      </c>
      <c r="BX51" s="117" t="s">
        <v>75</v>
      </c>
      <c r="CL51" s="117" t="s">
        <v>21</v>
      </c>
    </row>
    <row r="52" spans="1:91" s="5" customFormat="1" ht="31.5" customHeight="1">
      <c r="A52" s="119" t="s">
        <v>76</v>
      </c>
      <c r="B52" s="120"/>
      <c r="C52" s="121"/>
      <c r="D52" s="122" t="s">
        <v>77</v>
      </c>
      <c r="E52" s="122"/>
      <c r="F52" s="122"/>
      <c r="G52" s="122"/>
      <c r="H52" s="122"/>
      <c r="I52" s="123"/>
      <c r="J52" s="122" t="s">
        <v>78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'01 - Zateplení obvodových...'!J27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79</v>
      </c>
      <c r="AR52" s="126"/>
      <c r="AS52" s="127">
        <v>0</v>
      </c>
      <c r="AT52" s="128">
        <f>ROUND(SUM(AV52:AW52),2)</f>
        <v>0</v>
      </c>
      <c r="AU52" s="129">
        <f>'01 - Zateplení obvodových...'!P98</f>
        <v>0</v>
      </c>
      <c r="AV52" s="128">
        <f>'01 - Zateplení obvodových...'!J30</f>
        <v>0</v>
      </c>
      <c r="AW52" s="128">
        <f>'01 - Zateplení obvodových...'!J31</f>
        <v>0</v>
      </c>
      <c r="AX52" s="128">
        <f>'01 - Zateplení obvodových...'!J32</f>
        <v>0</v>
      </c>
      <c r="AY52" s="128">
        <f>'01 - Zateplení obvodových...'!J33</f>
        <v>0</v>
      </c>
      <c r="AZ52" s="128">
        <f>'01 - Zateplení obvodových...'!F30</f>
        <v>0</v>
      </c>
      <c r="BA52" s="128">
        <f>'01 - Zateplení obvodových...'!F31</f>
        <v>0</v>
      </c>
      <c r="BB52" s="128">
        <f>'01 - Zateplení obvodových...'!F32</f>
        <v>0</v>
      </c>
      <c r="BC52" s="128">
        <f>'01 - Zateplení obvodových...'!F33</f>
        <v>0</v>
      </c>
      <c r="BD52" s="130">
        <f>'01 - Zateplení obvodových...'!F34</f>
        <v>0</v>
      </c>
      <c r="BT52" s="131" t="s">
        <v>80</v>
      </c>
      <c r="BV52" s="131" t="s">
        <v>74</v>
      </c>
      <c r="BW52" s="131" t="s">
        <v>81</v>
      </c>
      <c r="BX52" s="131" t="s">
        <v>7</v>
      </c>
      <c r="CL52" s="131" t="s">
        <v>21</v>
      </c>
      <c r="CM52" s="131" t="s">
        <v>82</v>
      </c>
    </row>
    <row r="53" spans="1:91" s="5" customFormat="1" ht="16.5" customHeight="1">
      <c r="A53" s="119" t="s">
        <v>76</v>
      </c>
      <c r="B53" s="120"/>
      <c r="C53" s="121"/>
      <c r="D53" s="122" t="s">
        <v>83</v>
      </c>
      <c r="E53" s="122"/>
      <c r="F53" s="122"/>
      <c r="G53" s="122"/>
      <c r="H53" s="122"/>
      <c r="I53" s="123"/>
      <c r="J53" s="122" t="s">
        <v>84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'02 - Zateplení střechy'!J27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79</v>
      </c>
      <c r="AR53" s="126"/>
      <c r="AS53" s="127">
        <v>0</v>
      </c>
      <c r="AT53" s="128">
        <f>ROUND(SUM(AV53:AW53),2)</f>
        <v>0</v>
      </c>
      <c r="AU53" s="129">
        <f>'02 - Zateplení střechy'!P98</f>
        <v>0</v>
      </c>
      <c r="AV53" s="128">
        <f>'02 - Zateplení střechy'!J30</f>
        <v>0</v>
      </c>
      <c r="AW53" s="128">
        <f>'02 - Zateplení střechy'!J31</f>
        <v>0</v>
      </c>
      <c r="AX53" s="128">
        <f>'02 - Zateplení střechy'!J32</f>
        <v>0</v>
      </c>
      <c r="AY53" s="128">
        <f>'02 - Zateplení střechy'!J33</f>
        <v>0</v>
      </c>
      <c r="AZ53" s="128">
        <f>'02 - Zateplení střechy'!F30</f>
        <v>0</v>
      </c>
      <c r="BA53" s="128">
        <f>'02 - Zateplení střechy'!F31</f>
        <v>0</v>
      </c>
      <c r="BB53" s="128">
        <f>'02 - Zateplení střechy'!F32</f>
        <v>0</v>
      </c>
      <c r="BC53" s="128">
        <f>'02 - Zateplení střechy'!F33</f>
        <v>0</v>
      </c>
      <c r="BD53" s="130">
        <f>'02 - Zateplení střechy'!F34</f>
        <v>0</v>
      </c>
      <c r="BT53" s="131" t="s">
        <v>80</v>
      </c>
      <c r="BV53" s="131" t="s">
        <v>74</v>
      </c>
      <c r="BW53" s="131" t="s">
        <v>85</v>
      </c>
      <c r="BX53" s="131" t="s">
        <v>7</v>
      </c>
      <c r="CL53" s="131" t="s">
        <v>21</v>
      </c>
      <c r="CM53" s="131" t="s">
        <v>82</v>
      </c>
    </row>
    <row r="54" spans="1:91" s="5" customFormat="1" ht="16.5" customHeight="1">
      <c r="A54" s="119" t="s">
        <v>76</v>
      </c>
      <c r="B54" s="120"/>
      <c r="C54" s="121"/>
      <c r="D54" s="122" t="s">
        <v>86</v>
      </c>
      <c r="E54" s="122"/>
      <c r="F54" s="122"/>
      <c r="G54" s="122"/>
      <c r="H54" s="122"/>
      <c r="I54" s="123"/>
      <c r="J54" s="122" t="s">
        <v>87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'03 - Stavební úpravy'!J27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79</v>
      </c>
      <c r="AR54" s="126"/>
      <c r="AS54" s="127">
        <v>0</v>
      </c>
      <c r="AT54" s="128">
        <f>ROUND(SUM(AV54:AW54),2)</f>
        <v>0</v>
      </c>
      <c r="AU54" s="129">
        <f>'03 - Stavební úpravy'!P95</f>
        <v>0</v>
      </c>
      <c r="AV54" s="128">
        <f>'03 - Stavební úpravy'!J30</f>
        <v>0</v>
      </c>
      <c r="AW54" s="128">
        <f>'03 - Stavební úpravy'!J31</f>
        <v>0</v>
      </c>
      <c r="AX54" s="128">
        <f>'03 - Stavební úpravy'!J32</f>
        <v>0</v>
      </c>
      <c r="AY54" s="128">
        <f>'03 - Stavební úpravy'!J33</f>
        <v>0</v>
      </c>
      <c r="AZ54" s="128">
        <f>'03 - Stavební úpravy'!F30</f>
        <v>0</v>
      </c>
      <c r="BA54" s="128">
        <f>'03 - Stavební úpravy'!F31</f>
        <v>0</v>
      </c>
      <c r="BB54" s="128">
        <f>'03 - Stavební úpravy'!F32</f>
        <v>0</v>
      </c>
      <c r="BC54" s="128">
        <f>'03 - Stavební úpravy'!F33</f>
        <v>0</v>
      </c>
      <c r="BD54" s="130">
        <f>'03 - Stavební úpravy'!F34</f>
        <v>0</v>
      </c>
      <c r="BT54" s="131" t="s">
        <v>80</v>
      </c>
      <c r="BV54" s="131" t="s">
        <v>74</v>
      </c>
      <c r="BW54" s="131" t="s">
        <v>88</v>
      </c>
      <c r="BX54" s="131" t="s">
        <v>7</v>
      </c>
      <c r="CL54" s="131" t="s">
        <v>21</v>
      </c>
      <c r="CM54" s="131" t="s">
        <v>82</v>
      </c>
    </row>
    <row r="55" spans="1:91" s="5" customFormat="1" ht="16.5" customHeight="1">
      <c r="A55" s="119" t="s">
        <v>76</v>
      </c>
      <c r="B55" s="120"/>
      <c r="C55" s="121"/>
      <c r="D55" s="122" t="s">
        <v>89</v>
      </c>
      <c r="E55" s="122"/>
      <c r="F55" s="122"/>
      <c r="G55" s="122"/>
      <c r="H55" s="122"/>
      <c r="I55" s="123"/>
      <c r="J55" s="122" t="s">
        <v>90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4">
        <f>'04 - Vedlejší a ostatní n...'!J27</f>
        <v>0</v>
      </c>
      <c r="AH55" s="123"/>
      <c r="AI55" s="123"/>
      <c r="AJ55" s="123"/>
      <c r="AK55" s="123"/>
      <c r="AL55" s="123"/>
      <c r="AM55" s="123"/>
      <c r="AN55" s="124">
        <f>SUM(AG55,AT55)</f>
        <v>0</v>
      </c>
      <c r="AO55" s="123"/>
      <c r="AP55" s="123"/>
      <c r="AQ55" s="125" t="s">
        <v>79</v>
      </c>
      <c r="AR55" s="126"/>
      <c r="AS55" s="132">
        <v>0</v>
      </c>
      <c r="AT55" s="133">
        <f>ROUND(SUM(AV55:AW55),2)</f>
        <v>0</v>
      </c>
      <c r="AU55" s="134">
        <f>'04 - Vedlejší a ostatní n...'!P79</f>
        <v>0</v>
      </c>
      <c r="AV55" s="133">
        <f>'04 - Vedlejší a ostatní n...'!J30</f>
        <v>0</v>
      </c>
      <c r="AW55" s="133">
        <f>'04 - Vedlejší a ostatní n...'!J31</f>
        <v>0</v>
      </c>
      <c r="AX55" s="133">
        <f>'04 - Vedlejší a ostatní n...'!J32</f>
        <v>0</v>
      </c>
      <c r="AY55" s="133">
        <f>'04 - Vedlejší a ostatní n...'!J33</f>
        <v>0</v>
      </c>
      <c r="AZ55" s="133">
        <f>'04 - Vedlejší a ostatní n...'!F30</f>
        <v>0</v>
      </c>
      <c r="BA55" s="133">
        <f>'04 - Vedlejší a ostatní n...'!F31</f>
        <v>0</v>
      </c>
      <c r="BB55" s="133">
        <f>'04 - Vedlejší a ostatní n...'!F32</f>
        <v>0</v>
      </c>
      <c r="BC55" s="133">
        <f>'04 - Vedlejší a ostatní n...'!F33</f>
        <v>0</v>
      </c>
      <c r="BD55" s="135">
        <f>'04 - Vedlejší a ostatní n...'!F34</f>
        <v>0</v>
      </c>
      <c r="BT55" s="131" t="s">
        <v>80</v>
      </c>
      <c r="BV55" s="131" t="s">
        <v>74</v>
      </c>
      <c r="BW55" s="131" t="s">
        <v>91</v>
      </c>
      <c r="BX55" s="131" t="s">
        <v>7</v>
      </c>
      <c r="CL55" s="131" t="s">
        <v>21</v>
      </c>
      <c r="CM55" s="131" t="s">
        <v>82</v>
      </c>
    </row>
    <row r="56" spans="2:44" s="1" customFormat="1" ht="30" customHeight="1">
      <c r="B56" s="46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2"/>
    </row>
    <row r="57" spans="2:44" s="1" customFormat="1" ht="6.95" customHeight="1"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72"/>
    </row>
  </sheetData>
  <sheetProtection password="CC35" sheet="1" objects="1" scenarios="1" formatColumns="0" formatRows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Zateplení obvodových...'!C2" display="/"/>
    <hyperlink ref="A53" location="'02 - Zateplení střechy'!C2" display="/"/>
    <hyperlink ref="A54" location="'03 - Stavební úpravy'!C2" display="/"/>
    <hyperlink ref="A55" location="'04 - Vedlejší a ostatn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7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92</v>
      </c>
      <c r="G1" s="139" t="s">
        <v>93</v>
      </c>
      <c r="H1" s="139"/>
      <c r="I1" s="140"/>
      <c r="J1" s="139" t="s">
        <v>94</v>
      </c>
      <c r="K1" s="138" t="s">
        <v>95</v>
      </c>
      <c r="L1" s="139" t="s">
        <v>96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97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OIP Ústí nad Labem - stavební úpravy budovy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98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99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8. 11. 2017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ROUND(J98,2)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ROUND(SUM(BE98:BE975),2)</f>
        <v>0</v>
      </c>
      <c r="G30" s="47"/>
      <c r="H30" s="47"/>
      <c r="I30" s="158">
        <v>0.21</v>
      </c>
      <c r="J30" s="157">
        <f>ROUND(ROUND((SUM(BE98:BE975)),2)*I30,2)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ROUND(SUM(BF98:BF975),2)</f>
        <v>0</v>
      </c>
      <c r="G31" s="47"/>
      <c r="H31" s="47"/>
      <c r="I31" s="158">
        <v>0.15</v>
      </c>
      <c r="J31" s="157">
        <f>ROUND(ROUND((SUM(BF98:BF975)),2)*I31,2)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ROUND(SUM(BG98:BG975),2)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ROUND(SUM(BH98:BH975),2)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ROUND(SUM(BI98:BI975),2)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100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OIP Ústí nad Labem - stavební úpravy budovy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98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01 - Zateplení obvodových stěn a výplně otvorů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Ústí nad Labem,SNP 2720/21</v>
      </c>
      <c r="G49" s="47"/>
      <c r="H49" s="47"/>
      <c r="I49" s="146" t="s">
        <v>25</v>
      </c>
      <c r="J49" s="147" t="str">
        <f>IF(J12="","",J12)</f>
        <v>8. 11. 2017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Státní úřad inspekce práce, Kolářská 451/13, Opava</v>
      </c>
      <c r="G51" s="47"/>
      <c r="H51" s="47"/>
      <c r="I51" s="146" t="s">
        <v>33</v>
      </c>
      <c r="J51" s="44" t="str">
        <f>E21</f>
        <v>Studio ARCHE´S, Dostojevského 26, Opava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101</v>
      </c>
      <c r="D54" s="159"/>
      <c r="E54" s="159"/>
      <c r="F54" s="159"/>
      <c r="G54" s="159"/>
      <c r="H54" s="159"/>
      <c r="I54" s="173"/>
      <c r="J54" s="174" t="s">
        <v>102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103</v>
      </c>
      <c r="D56" s="47"/>
      <c r="E56" s="47"/>
      <c r="F56" s="47"/>
      <c r="G56" s="47"/>
      <c r="H56" s="47"/>
      <c r="I56" s="144"/>
      <c r="J56" s="155">
        <f>J98</f>
        <v>0</v>
      </c>
      <c r="K56" s="51"/>
      <c r="AU56" s="24" t="s">
        <v>104</v>
      </c>
    </row>
    <row r="57" spans="2:11" s="7" customFormat="1" ht="24.95" customHeight="1">
      <c r="B57" s="177"/>
      <c r="C57" s="178"/>
      <c r="D57" s="179" t="s">
        <v>105</v>
      </c>
      <c r="E57" s="180"/>
      <c r="F57" s="180"/>
      <c r="G57" s="180"/>
      <c r="H57" s="180"/>
      <c r="I57" s="181"/>
      <c r="J57" s="182">
        <f>J99</f>
        <v>0</v>
      </c>
      <c r="K57" s="183"/>
    </row>
    <row r="58" spans="2:11" s="8" customFormat="1" ht="19.9" customHeight="1">
      <c r="B58" s="184"/>
      <c r="C58" s="185"/>
      <c r="D58" s="186" t="s">
        <v>106</v>
      </c>
      <c r="E58" s="187"/>
      <c r="F58" s="187"/>
      <c r="G58" s="187"/>
      <c r="H58" s="187"/>
      <c r="I58" s="188"/>
      <c r="J58" s="189">
        <f>J100</f>
        <v>0</v>
      </c>
      <c r="K58" s="190"/>
    </row>
    <row r="59" spans="2:11" s="8" customFormat="1" ht="19.9" customHeight="1">
      <c r="B59" s="184"/>
      <c r="C59" s="185"/>
      <c r="D59" s="186" t="s">
        <v>107</v>
      </c>
      <c r="E59" s="187"/>
      <c r="F59" s="187"/>
      <c r="G59" s="187"/>
      <c r="H59" s="187"/>
      <c r="I59" s="188"/>
      <c r="J59" s="189">
        <f>J107</f>
        <v>0</v>
      </c>
      <c r="K59" s="190"/>
    </row>
    <row r="60" spans="2:11" s="8" customFormat="1" ht="19.9" customHeight="1">
      <c r="B60" s="184"/>
      <c r="C60" s="185"/>
      <c r="D60" s="186" t="s">
        <v>108</v>
      </c>
      <c r="E60" s="187"/>
      <c r="F60" s="187"/>
      <c r="G60" s="187"/>
      <c r="H60" s="187"/>
      <c r="I60" s="188"/>
      <c r="J60" s="189">
        <f>J182</f>
        <v>0</v>
      </c>
      <c r="K60" s="190"/>
    </row>
    <row r="61" spans="2:11" s="8" customFormat="1" ht="19.9" customHeight="1">
      <c r="B61" s="184"/>
      <c r="C61" s="185"/>
      <c r="D61" s="186" t="s">
        <v>109</v>
      </c>
      <c r="E61" s="187"/>
      <c r="F61" s="187"/>
      <c r="G61" s="187"/>
      <c r="H61" s="187"/>
      <c r="I61" s="188"/>
      <c r="J61" s="189">
        <f>J230</f>
        <v>0</v>
      </c>
      <c r="K61" s="190"/>
    </row>
    <row r="62" spans="2:11" s="8" customFormat="1" ht="19.9" customHeight="1">
      <c r="B62" s="184"/>
      <c r="C62" s="185"/>
      <c r="D62" s="186" t="s">
        <v>110</v>
      </c>
      <c r="E62" s="187"/>
      <c r="F62" s="187"/>
      <c r="G62" s="187"/>
      <c r="H62" s="187"/>
      <c r="I62" s="188"/>
      <c r="J62" s="189">
        <f>J617</f>
        <v>0</v>
      </c>
      <c r="K62" s="190"/>
    </row>
    <row r="63" spans="2:11" s="8" customFormat="1" ht="19.9" customHeight="1">
      <c r="B63" s="184"/>
      <c r="C63" s="185"/>
      <c r="D63" s="186" t="s">
        <v>111</v>
      </c>
      <c r="E63" s="187"/>
      <c r="F63" s="187"/>
      <c r="G63" s="187"/>
      <c r="H63" s="187"/>
      <c r="I63" s="188"/>
      <c r="J63" s="189">
        <f>J624</f>
        <v>0</v>
      </c>
      <c r="K63" s="190"/>
    </row>
    <row r="64" spans="2:11" s="8" customFormat="1" ht="19.9" customHeight="1">
      <c r="B64" s="184"/>
      <c r="C64" s="185"/>
      <c r="D64" s="186" t="s">
        <v>112</v>
      </c>
      <c r="E64" s="187"/>
      <c r="F64" s="187"/>
      <c r="G64" s="187"/>
      <c r="H64" s="187"/>
      <c r="I64" s="188"/>
      <c r="J64" s="189">
        <f>J641</f>
        <v>0</v>
      </c>
      <c r="K64" s="190"/>
    </row>
    <row r="65" spans="2:11" s="8" customFormat="1" ht="19.9" customHeight="1">
      <c r="B65" s="184"/>
      <c r="C65" s="185"/>
      <c r="D65" s="186" t="s">
        <v>113</v>
      </c>
      <c r="E65" s="187"/>
      <c r="F65" s="187"/>
      <c r="G65" s="187"/>
      <c r="H65" s="187"/>
      <c r="I65" s="188"/>
      <c r="J65" s="189">
        <f>J702</f>
        <v>0</v>
      </c>
      <c r="K65" s="190"/>
    </row>
    <row r="66" spans="2:11" s="8" customFormat="1" ht="19.9" customHeight="1">
      <c r="B66" s="184"/>
      <c r="C66" s="185"/>
      <c r="D66" s="186" t="s">
        <v>114</v>
      </c>
      <c r="E66" s="187"/>
      <c r="F66" s="187"/>
      <c r="G66" s="187"/>
      <c r="H66" s="187"/>
      <c r="I66" s="188"/>
      <c r="J66" s="189">
        <f>J797</f>
        <v>0</v>
      </c>
      <c r="K66" s="190"/>
    </row>
    <row r="67" spans="2:11" s="8" customFormat="1" ht="19.9" customHeight="1">
      <c r="B67" s="184"/>
      <c r="C67" s="185"/>
      <c r="D67" s="186" t="s">
        <v>115</v>
      </c>
      <c r="E67" s="187"/>
      <c r="F67" s="187"/>
      <c r="G67" s="187"/>
      <c r="H67" s="187"/>
      <c r="I67" s="188"/>
      <c r="J67" s="189">
        <f>J803</f>
        <v>0</v>
      </c>
      <c r="K67" s="190"/>
    </row>
    <row r="68" spans="2:11" s="7" customFormat="1" ht="24.95" customHeight="1">
      <c r="B68" s="177"/>
      <c r="C68" s="178"/>
      <c r="D68" s="179" t="s">
        <v>116</v>
      </c>
      <c r="E68" s="180"/>
      <c r="F68" s="180"/>
      <c r="G68" s="180"/>
      <c r="H68" s="180"/>
      <c r="I68" s="181"/>
      <c r="J68" s="182">
        <f>J805</f>
        <v>0</v>
      </c>
      <c r="K68" s="183"/>
    </row>
    <row r="69" spans="2:11" s="8" customFormat="1" ht="19.9" customHeight="1">
      <c r="B69" s="184"/>
      <c r="C69" s="185"/>
      <c r="D69" s="186" t="s">
        <v>117</v>
      </c>
      <c r="E69" s="187"/>
      <c r="F69" s="187"/>
      <c r="G69" s="187"/>
      <c r="H69" s="187"/>
      <c r="I69" s="188"/>
      <c r="J69" s="189">
        <f>J806</f>
        <v>0</v>
      </c>
      <c r="K69" s="190"/>
    </row>
    <row r="70" spans="2:11" s="8" customFormat="1" ht="19.9" customHeight="1">
      <c r="B70" s="184"/>
      <c r="C70" s="185"/>
      <c r="D70" s="186" t="s">
        <v>118</v>
      </c>
      <c r="E70" s="187"/>
      <c r="F70" s="187"/>
      <c r="G70" s="187"/>
      <c r="H70" s="187"/>
      <c r="I70" s="188"/>
      <c r="J70" s="189">
        <f>J817</f>
        <v>0</v>
      </c>
      <c r="K70" s="190"/>
    </row>
    <row r="71" spans="2:11" s="8" customFormat="1" ht="19.9" customHeight="1">
      <c r="B71" s="184"/>
      <c r="C71" s="185"/>
      <c r="D71" s="186" t="s">
        <v>119</v>
      </c>
      <c r="E71" s="187"/>
      <c r="F71" s="187"/>
      <c r="G71" s="187"/>
      <c r="H71" s="187"/>
      <c r="I71" s="188"/>
      <c r="J71" s="189">
        <f>J836</f>
        <v>0</v>
      </c>
      <c r="K71" s="190"/>
    </row>
    <row r="72" spans="2:11" s="8" customFormat="1" ht="19.9" customHeight="1">
      <c r="B72" s="184"/>
      <c r="C72" s="185"/>
      <c r="D72" s="186" t="s">
        <v>120</v>
      </c>
      <c r="E72" s="187"/>
      <c r="F72" s="187"/>
      <c r="G72" s="187"/>
      <c r="H72" s="187"/>
      <c r="I72" s="188"/>
      <c r="J72" s="189">
        <f>J864</f>
        <v>0</v>
      </c>
      <c r="K72" s="190"/>
    </row>
    <row r="73" spans="2:11" s="8" customFormat="1" ht="19.9" customHeight="1">
      <c r="B73" s="184"/>
      <c r="C73" s="185"/>
      <c r="D73" s="186" t="s">
        <v>121</v>
      </c>
      <c r="E73" s="187"/>
      <c r="F73" s="187"/>
      <c r="G73" s="187"/>
      <c r="H73" s="187"/>
      <c r="I73" s="188"/>
      <c r="J73" s="189">
        <f>J868</f>
        <v>0</v>
      </c>
      <c r="K73" s="190"/>
    </row>
    <row r="74" spans="2:11" s="8" customFormat="1" ht="19.9" customHeight="1">
      <c r="B74" s="184"/>
      <c r="C74" s="185"/>
      <c r="D74" s="186" t="s">
        <v>122</v>
      </c>
      <c r="E74" s="187"/>
      <c r="F74" s="187"/>
      <c r="G74" s="187"/>
      <c r="H74" s="187"/>
      <c r="I74" s="188"/>
      <c r="J74" s="189">
        <f>J895</f>
        <v>0</v>
      </c>
      <c r="K74" s="190"/>
    </row>
    <row r="75" spans="2:11" s="8" customFormat="1" ht="19.9" customHeight="1">
      <c r="B75" s="184"/>
      <c r="C75" s="185"/>
      <c r="D75" s="186" t="s">
        <v>123</v>
      </c>
      <c r="E75" s="187"/>
      <c r="F75" s="187"/>
      <c r="G75" s="187"/>
      <c r="H75" s="187"/>
      <c r="I75" s="188"/>
      <c r="J75" s="189">
        <f>J955</f>
        <v>0</v>
      </c>
      <c r="K75" s="190"/>
    </row>
    <row r="76" spans="2:11" s="7" customFormat="1" ht="24.95" customHeight="1">
      <c r="B76" s="177"/>
      <c r="C76" s="178"/>
      <c r="D76" s="179" t="s">
        <v>124</v>
      </c>
      <c r="E76" s="180"/>
      <c r="F76" s="180"/>
      <c r="G76" s="180"/>
      <c r="H76" s="180"/>
      <c r="I76" s="181"/>
      <c r="J76" s="182">
        <f>J971</f>
        <v>0</v>
      </c>
      <c r="K76" s="183"/>
    </row>
    <row r="77" spans="2:11" s="8" customFormat="1" ht="19.9" customHeight="1">
      <c r="B77" s="184"/>
      <c r="C77" s="185"/>
      <c r="D77" s="186" t="s">
        <v>125</v>
      </c>
      <c r="E77" s="187"/>
      <c r="F77" s="187"/>
      <c r="G77" s="187"/>
      <c r="H77" s="187"/>
      <c r="I77" s="188"/>
      <c r="J77" s="189">
        <f>J972</f>
        <v>0</v>
      </c>
      <c r="K77" s="190"/>
    </row>
    <row r="78" spans="2:11" s="8" customFormat="1" ht="19.9" customHeight="1">
      <c r="B78" s="184"/>
      <c r="C78" s="185"/>
      <c r="D78" s="186" t="s">
        <v>126</v>
      </c>
      <c r="E78" s="187"/>
      <c r="F78" s="187"/>
      <c r="G78" s="187"/>
      <c r="H78" s="187"/>
      <c r="I78" s="188"/>
      <c r="J78" s="189">
        <f>J974</f>
        <v>0</v>
      </c>
      <c r="K78" s="190"/>
    </row>
    <row r="79" spans="2:11" s="1" customFormat="1" ht="21.8" customHeight="1">
      <c r="B79" s="46"/>
      <c r="C79" s="47"/>
      <c r="D79" s="47"/>
      <c r="E79" s="47"/>
      <c r="F79" s="47"/>
      <c r="G79" s="47"/>
      <c r="H79" s="47"/>
      <c r="I79" s="144"/>
      <c r="J79" s="47"/>
      <c r="K79" s="51"/>
    </row>
    <row r="80" spans="2:11" s="1" customFormat="1" ht="6.95" customHeight="1">
      <c r="B80" s="67"/>
      <c r="C80" s="68"/>
      <c r="D80" s="68"/>
      <c r="E80" s="68"/>
      <c r="F80" s="68"/>
      <c r="G80" s="68"/>
      <c r="H80" s="68"/>
      <c r="I80" s="166"/>
      <c r="J80" s="68"/>
      <c r="K80" s="69"/>
    </row>
    <row r="84" spans="2:12" s="1" customFormat="1" ht="6.95" customHeight="1">
      <c r="B84" s="70"/>
      <c r="C84" s="71"/>
      <c r="D84" s="71"/>
      <c r="E84" s="71"/>
      <c r="F84" s="71"/>
      <c r="G84" s="71"/>
      <c r="H84" s="71"/>
      <c r="I84" s="169"/>
      <c r="J84" s="71"/>
      <c r="K84" s="71"/>
      <c r="L84" s="72"/>
    </row>
    <row r="85" spans="2:12" s="1" customFormat="1" ht="36.95" customHeight="1">
      <c r="B85" s="46"/>
      <c r="C85" s="73" t="s">
        <v>127</v>
      </c>
      <c r="D85" s="74"/>
      <c r="E85" s="74"/>
      <c r="F85" s="74"/>
      <c r="G85" s="74"/>
      <c r="H85" s="74"/>
      <c r="I85" s="191"/>
      <c r="J85" s="74"/>
      <c r="K85" s="74"/>
      <c r="L85" s="72"/>
    </row>
    <row r="86" spans="2:12" s="1" customFormat="1" ht="6.95" customHeight="1">
      <c r="B86" s="46"/>
      <c r="C86" s="74"/>
      <c r="D86" s="74"/>
      <c r="E86" s="74"/>
      <c r="F86" s="74"/>
      <c r="G86" s="74"/>
      <c r="H86" s="74"/>
      <c r="I86" s="191"/>
      <c r="J86" s="74"/>
      <c r="K86" s="74"/>
      <c r="L86" s="72"/>
    </row>
    <row r="87" spans="2:12" s="1" customFormat="1" ht="14.4" customHeight="1">
      <c r="B87" s="46"/>
      <c r="C87" s="76" t="s">
        <v>18</v>
      </c>
      <c r="D87" s="74"/>
      <c r="E87" s="74"/>
      <c r="F87" s="74"/>
      <c r="G87" s="74"/>
      <c r="H87" s="74"/>
      <c r="I87" s="191"/>
      <c r="J87" s="74"/>
      <c r="K87" s="74"/>
      <c r="L87" s="72"/>
    </row>
    <row r="88" spans="2:12" s="1" customFormat="1" ht="16.5" customHeight="1">
      <c r="B88" s="46"/>
      <c r="C88" s="74"/>
      <c r="D88" s="74"/>
      <c r="E88" s="192" t="str">
        <f>E7</f>
        <v>OIP Ústí nad Labem - stavební úpravy budovy</v>
      </c>
      <c r="F88" s="76"/>
      <c r="G88" s="76"/>
      <c r="H88" s="76"/>
      <c r="I88" s="191"/>
      <c r="J88" s="74"/>
      <c r="K88" s="74"/>
      <c r="L88" s="72"/>
    </row>
    <row r="89" spans="2:12" s="1" customFormat="1" ht="14.4" customHeight="1">
      <c r="B89" s="46"/>
      <c r="C89" s="76" t="s">
        <v>98</v>
      </c>
      <c r="D89" s="74"/>
      <c r="E89" s="74"/>
      <c r="F89" s="74"/>
      <c r="G89" s="74"/>
      <c r="H89" s="74"/>
      <c r="I89" s="191"/>
      <c r="J89" s="74"/>
      <c r="K89" s="74"/>
      <c r="L89" s="72"/>
    </row>
    <row r="90" spans="2:12" s="1" customFormat="1" ht="17.25" customHeight="1">
      <c r="B90" s="46"/>
      <c r="C90" s="74"/>
      <c r="D90" s="74"/>
      <c r="E90" s="82" t="str">
        <f>E9</f>
        <v>01 - Zateplení obvodových stěn a výplně otvorů</v>
      </c>
      <c r="F90" s="74"/>
      <c r="G90" s="74"/>
      <c r="H90" s="74"/>
      <c r="I90" s="191"/>
      <c r="J90" s="74"/>
      <c r="K90" s="74"/>
      <c r="L90" s="72"/>
    </row>
    <row r="91" spans="2:12" s="1" customFormat="1" ht="6.95" customHeight="1">
      <c r="B91" s="46"/>
      <c r="C91" s="74"/>
      <c r="D91" s="74"/>
      <c r="E91" s="74"/>
      <c r="F91" s="74"/>
      <c r="G91" s="74"/>
      <c r="H91" s="74"/>
      <c r="I91" s="191"/>
      <c r="J91" s="74"/>
      <c r="K91" s="74"/>
      <c r="L91" s="72"/>
    </row>
    <row r="92" spans="2:12" s="1" customFormat="1" ht="18" customHeight="1">
      <c r="B92" s="46"/>
      <c r="C92" s="76" t="s">
        <v>23</v>
      </c>
      <c r="D92" s="74"/>
      <c r="E92" s="74"/>
      <c r="F92" s="193" t="str">
        <f>F12</f>
        <v>Ústí nad Labem,SNP 2720/21</v>
      </c>
      <c r="G92" s="74"/>
      <c r="H92" s="74"/>
      <c r="I92" s="194" t="s">
        <v>25</v>
      </c>
      <c r="J92" s="85" t="str">
        <f>IF(J12="","",J12)</f>
        <v>8. 11. 2017</v>
      </c>
      <c r="K92" s="74"/>
      <c r="L92" s="72"/>
    </row>
    <row r="93" spans="2:12" s="1" customFormat="1" ht="6.95" customHeight="1">
      <c r="B93" s="46"/>
      <c r="C93" s="74"/>
      <c r="D93" s="74"/>
      <c r="E93" s="74"/>
      <c r="F93" s="74"/>
      <c r="G93" s="74"/>
      <c r="H93" s="74"/>
      <c r="I93" s="191"/>
      <c r="J93" s="74"/>
      <c r="K93" s="74"/>
      <c r="L93" s="72"/>
    </row>
    <row r="94" spans="2:12" s="1" customFormat="1" ht="13.5">
      <c r="B94" s="46"/>
      <c r="C94" s="76" t="s">
        <v>27</v>
      </c>
      <c r="D94" s="74"/>
      <c r="E94" s="74"/>
      <c r="F94" s="193" t="str">
        <f>E15</f>
        <v>Státní úřad inspekce práce, Kolářská 451/13, Opava</v>
      </c>
      <c r="G94" s="74"/>
      <c r="H94" s="74"/>
      <c r="I94" s="194" t="s">
        <v>33</v>
      </c>
      <c r="J94" s="193" t="str">
        <f>E21</f>
        <v>Studio ARCHE´S, Dostojevského 26, Opava</v>
      </c>
      <c r="K94" s="74"/>
      <c r="L94" s="72"/>
    </row>
    <row r="95" spans="2:12" s="1" customFormat="1" ht="14.4" customHeight="1">
      <c r="B95" s="46"/>
      <c r="C95" s="76" t="s">
        <v>31</v>
      </c>
      <c r="D95" s="74"/>
      <c r="E95" s="74"/>
      <c r="F95" s="193" t="str">
        <f>IF(E18="","",E18)</f>
        <v/>
      </c>
      <c r="G95" s="74"/>
      <c r="H95" s="74"/>
      <c r="I95" s="191"/>
      <c r="J95" s="74"/>
      <c r="K95" s="74"/>
      <c r="L95" s="72"/>
    </row>
    <row r="96" spans="2:12" s="1" customFormat="1" ht="10.3" customHeight="1">
      <c r="B96" s="46"/>
      <c r="C96" s="74"/>
      <c r="D96" s="74"/>
      <c r="E96" s="74"/>
      <c r="F96" s="74"/>
      <c r="G96" s="74"/>
      <c r="H96" s="74"/>
      <c r="I96" s="191"/>
      <c r="J96" s="74"/>
      <c r="K96" s="74"/>
      <c r="L96" s="72"/>
    </row>
    <row r="97" spans="2:20" s="9" customFormat="1" ht="29.25" customHeight="1">
      <c r="B97" s="195"/>
      <c r="C97" s="196" t="s">
        <v>128</v>
      </c>
      <c r="D97" s="197" t="s">
        <v>57</v>
      </c>
      <c r="E97" s="197" t="s">
        <v>53</v>
      </c>
      <c r="F97" s="197" t="s">
        <v>129</v>
      </c>
      <c r="G97" s="197" t="s">
        <v>130</v>
      </c>
      <c r="H97" s="197" t="s">
        <v>131</v>
      </c>
      <c r="I97" s="198" t="s">
        <v>132</v>
      </c>
      <c r="J97" s="197" t="s">
        <v>102</v>
      </c>
      <c r="K97" s="199" t="s">
        <v>133</v>
      </c>
      <c r="L97" s="200"/>
      <c r="M97" s="102" t="s">
        <v>134</v>
      </c>
      <c r="N97" s="103" t="s">
        <v>42</v>
      </c>
      <c r="O97" s="103" t="s">
        <v>135</v>
      </c>
      <c r="P97" s="103" t="s">
        <v>136</v>
      </c>
      <c r="Q97" s="103" t="s">
        <v>137</v>
      </c>
      <c r="R97" s="103" t="s">
        <v>138</v>
      </c>
      <c r="S97" s="103" t="s">
        <v>139</v>
      </c>
      <c r="T97" s="104" t="s">
        <v>140</v>
      </c>
    </row>
    <row r="98" spans="2:63" s="1" customFormat="1" ht="29.25" customHeight="1">
      <c r="B98" s="46"/>
      <c r="C98" s="108" t="s">
        <v>103</v>
      </c>
      <c r="D98" s="74"/>
      <c r="E98" s="74"/>
      <c r="F98" s="74"/>
      <c r="G98" s="74"/>
      <c r="H98" s="74"/>
      <c r="I98" s="191"/>
      <c r="J98" s="201">
        <f>BK98</f>
        <v>0</v>
      </c>
      <c r="K98" s="74"/>
      <c r="L98" s="72"/>
      <c r="M98" s="105"/>
      <c r="N98" s="106"/>
      <c r="O98" s="106"/>
      <c r="P98" s="202">
        <f>P99+P805+P971</f>
        <v>0</v>
      </c>
      <c r="Q98" s="106"/>
      <c r="R98" s="202">
        <f>R99+R805+R971</f>
        <v>39.716197498065</v>
      </c>
      <c r="S98" s="106"/>
      <c r="T98" s="203">
        <f>T99+T805+T971</f>
        <v>33.80719</v>
      </c>
      <c r="AT98" s="24" t="s">
        <v>71</v>
      </c>
      <c r="AU98" s="24" t="s">
        <v>104</v>
      </c>
      <c r="BK98" s="204">
        <f>BK99+BK805+BK971</f>
        <v>0</v>
      </c>
    </row>
    <row r="99" spans="2:63" s="10" customFormat="1" ht="37.4" customHeight="1">
      <c r="B99" s="205"/>
      <c r="C99" s="206"/>
      <c r="D99" s="207" t="s">
        <v>71</v>
      </c>
      <c r="E99" s="208" t="s">
        <v>141</v>
      </c>
      <c r="F99" s="208" t="s">
        <v>142</v>
      </c>
      <c r="G99" s="206"/>
      <c r="H99" s="206"/>
      <c r="I99" s="209"/>
      <c r="J99" s="210">
        <f>BK99</f>
        <v>0</v>
      </c>
      <c r="K99" s="206"/>
      <c r="L99" s="211"/>
      <c r="M99" s="212"/>
      <c r="N99" s="213"/>
      <c r="O99" s="213"/>
      <c r="P99" s="214">
        <f>P100+P107+P182+P230+P617+P624+P641+P702+P797+P803</f>
        <v>0</v>
      </c>
      <c r="Q99" s="213"/>
      <c r="R99" s="214">
        <f>R100+R107+R182+R230+R617+R624+R641+R702+R797+R803</f>
        <v>36.765898681865</v>
      </c>
      <c r="S99" s="213"/>
      <c r="T99" s="215">
        <f>T100+T107+T182+T230+T617+T624+T641+T702+T797+T803</f>
        <v>32.984206</v>
      </c>
      <c r="AR99" s="216" t="s">
        <v>80</v>
      </c>
      <c r="AT99" s="217" t="s">
        <v>71</v>
      </c>
      <c r="AU99" s="217" t="s">
        <v>72</v>
      </c>
      <c r="AY99" s="216" t="s">
        <v>143</v>
      </c>
      <c r="BK99" s="218">
        <f>BK100+BK107+BK182+BK230+BK617+BK624+BK641+BK702+BK797+BK803</f>
        <v>0</v>
      </c>
    </row>
    <row r="100" spans="2:63" s="10" customFormat="1" ht="19.9" customHeight="1">
      <c r="B100" s="205"/>
      <c r="C100" s="206"/>
      <c r="D100" s="207" t="s">
        <v>71</v>
      </c>
      <c r="E100" s="219" t="s">
        <v>80</v>
      </c>
      <c r="F100" s="219" t="s">
        <v>144</v>
      </c>
      <c r="G100" s="206"/>
      <c r="H100" s="206"/>
      <c r="I100" s="209"/>
      <c r="J100" s="220">
        <f>BK100</f>
        <v>0</v>
      </c>
      <c r="K100" s="206"/>
      <c r="L100" s="211"/>
      <c r="M100" s="212"/>
      <c r="N100" s="213"/>
      <c r="O100" s="213"/>
      <c r="P100" s="214">
        <f>SUM(P101:P106)</f>
        <v>0</v>
      </c>
      <c r="Q100" s="213"/>
      <c r="R100" s="214">
        <f>SUM(R101:R106)</f>
        <v>0</v>
      </c>
      <c r="S100" s="213"/>
      <c r="T100" s="215">
        <f>SUM(T101:T106)</f>
        <v>0</v>
      </c>
      <c r="AR100" s="216" t="s">
        <v>80</v>
      </c>
      <c r="AT100" s="217" t="s">
        <v>71</v>
      </c>
      <c r="AU100" s="217" t="s">
        <v>80</v>
      </c>
      <c r="AY100" s="216" t="s">
        <v>143</v>
      </c>
      <c r="BK100" s="218">
        <f>SUM(BK101:BK106)</f>
        <v>0</v>
      </c>
    </row>
    <row r="101" spans="2:65" s="1" customFormat="1" ht="16.5" customHeight="1">
      <c r="B101" s="46"/>
      <c r="C101" s="221" t="s">
        <v>80</v>
      </c>
      <c r="D101" s="221" t="s">
        <v>145</v>
      </c>
      <c r="E101" s="222" t="s">
        <v>146</v>
      </c>
      <c r="F101" s="223" t="s">
        <v>147</v>
      </c>
      <c r="G101" s="224" t="s">
        <v>148</v>
      </c>
      <c r="H101" s="225">
        <v>19.04</v>
      </c>
      <c r="I101" s="226"/>
      <c r="J101" s="227">
        <f>ROUND(I101*H101,2)</f>
        <v>0</v>
      </c>
      <c r="K101" s="223" t="s">
        <v>149</v>
      </c>
      <c r="L101" s="72"/>
      <c r="M101" s="228" t="s">
        <v>21</v>
      </c>
      <c r="N101" s="229" t="s">
        <v>43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150</v>
      </c>
      <c r="AT101" s="24" t="s">
        <v>145</v>
      </c>
      <c r="AU101" s="24" t="s">
        <v>82</v>
      </c>
      <c r="AY101" s="24" t="s">
        <v>143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80</v>
      </c>
      <c r="BK101" s="232">
        <f>ROUND(I101*H101,2)</f>
        <v>0</v>
      </c>
      <c r="BL101" s="24" t="s">
        <v>150</v>
      </c>
      <c r="BM101" s="24" t="s">
        <v>151</v>
      </c>
    </row>
    <row r="102" spans="2:51" s="11" customFormat="1" ht="13.5">
      <c r="B102" s="233"/>
      <c r="C102" s="234"/>
      <c r="D102" s="235" t="s">
        <v>152</v>
      </c>
      <c r="E102" s="236" t="s">
        <v>21</v>
      </c>
      <c r="F102" s="237" t="s">
        <v>153</v>
      </c>
      <c r="G102" s="234"/>
      <c r="H102" s="236" t="s">
        <v>21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152</v>
      </c>
      <c r="AU102" s="243" t="s">
        <v>82</v>
      </c>
      <c r="AV102" s="11" t="s">
        <v>80</v>
      </c>
      <c r="AW102" s="11" t="s">
        <v>35</v>
      </c>
      <c r="AX102" s="11" t="s">
        <v>72</v>
      </c>
      <c r="AY102" s="243" t="s">
        <v>143</v>
      </c>
    </row>
    <row r="103" spans="2:51" s="12" customFormat="1" ht="13.5">
      <c r="B103" s="244"/>
      <c r="C103" s="245"/>
      <c r="D103" s="235" t="s">
        <v>152</v>
      </c>
      <c r="E103" s="246" t="s">
        <v>21</v>
      </c>
      <c r="F103" s="247" t="s">
        <v>154</v>
      </c>
      <c r="G103" s="245"/>
      <c r="H103" s="248">
        <v>7.86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AT103" s="254" t="s">
        <v>152</v>
      </c>
      <c r="AU103" s="254" t="s">
        <v>82</v>
      </c>
      <c r="AV103" s="12" t="s">
        <v>82</v>
      </c>
      <c r="AW103" s="12" t="s">
        <v>35</v>
      </c>
      <c r="AX103" s="12" t="s">
        <v>72</v>
      </c>
      <c r="AY103" s="254" t="s">
        <v>143</v>
      </c>
    </row>
    <row r="104" spans="2:51" s="12" customFormat="1" ht="13.5">
      <c r="B104" s="244"/>
      <c r="C104" s="245"/>
      <c r="D104" s="235" t="s">
        <v>152</v>
      </c>
      <c r="E104" s="246" t="s">
        <v>21</v>
      </c>
      <c r="F104" s="247" t="s">
        <v>155</v>
      </c>
      <c r="G104" s="245"/>
      <c r="H104" s="248">
        <v>7.86</v>
      </c>
      <c r="I104" s="249"/>
      <c r="J104" s="245"/>
      <c r="K104" s="245"/>
      <c r="L104" s="250"/>
      <c r="M104" s="251"/>
      <c r="N104" s="252"/>
      <c r="O104" s="252"/>
      <c r="P104" s="252"/>
      <c r="Q104" s="252"/>
      <c r="R104" s="252"/>
      <c r="S104" s="252"/>
      <c r="T104" s="253"/>
      <c r="AT104" s="254" t="s">
        <v>152</v>
      </c>
      <c r="AU104" s="254" t="s">
        <v>82</v>
      </c>
      <c r="AV104" s="12" t="s">
        <v>82</v>
      </c>
      <c r="AW104" s="12" t="s">
        <v>35</v>
      </c>
      <c r="AX104" s="12" t="s">
        <v>72</v>
      </c>
      <c r="AY104" s="254" t="s">
        <v>143</v>
      </c>
    </row>
    <row r="105" spans="2:51" s="12" customFormat="1" ht="13.5">
      <c r="B105" s="244"/>
      <c r="C105" s="245"/>
      <c r="D105" s="235" t="s">
        <v>152</v>
      </c>
      <c r="E105" s="246" t="s">
        <v>21</v>
      </c>
      <c r="F105" s="247" t="s">
        <v>156</v>
      </c>
      <c r="G105" s="245"/>
      <c r="H105" s="248">
        <v>3.32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AT105" s="254" t="s">
        <v>152</v>
      </c>
      <c r="AU105" s="254" t="s">
        <v>82</v>
      </c>
      <c r="AV105" s="12" t="s">
        <v>82</v>
      </c>
      <c r="AW105" s="12" t="s">
        <v>35</v>
      </c>
      <c r="AX105" s="12" t="s">
        <v>72</v>
      </c>
      <c r="AY105" s="254" t="s">
        <v>143</v>
      </c>
    </row>
    <row r="106" spans="2:51" s="13" customFormat="1" ht="13.5">
      <c r="B106" s="255"/>
      <c r="C106" s="256"/>
      <c r="D106" s="235" t="s">
        <v>152</v>
      </c>
      <c r="E106" s="257" t="s">
        <v>21</v>
      </c>
      <c r="F106" s="258" t="s">
        <v>157</v>
      </c>
      <c r="G106" s="256"/>
      <c r="H106" s="259">
        <v>19.04</v>
      </c>
      <c r="I106" s="260"/>
      <c r="J106" s="256"/>
      <c r="K106" s="256"/>
      <c r="L106" s="261"/>
      <c r="M106" s="262"/>
      <c r="N106" s="263"/>
      <c r="O106" s="263"/>
      <c r="P106" s="263"/>
      <c r="Q106" s="263"/>
      <c r="R106" s="263"/>
      <c r="S106" s="263"/>
      <c r="T106" s="264"/>
      <c r="AT106" s="265" t="s">
        <v>152</v>
      </c>
      <c r="AU106" s="265" t="s">
        <v>82</v>
      </c>
      <c r="AV106" s="13" t="s">
        <v>150</v>
      </c>
      <c r="AW106" s="13" t="s">
        <v>35</v>
      </c>
      <c r="AX106" s="13" t="s">
        <v>80</v>
      </c>
      <c r="AY106" s="265" t="s">
        <v>143</v>
      </c>
    </row>
    <row r="107" spans="2:63" s="10" customFormat="1" ht="29.85" customHeight="1">
      <c r="B107" s="205"/>
      <c r="C107" s="206"/>
      <c r="D107" s="207" t="s">
        <v>71</v>
      </c>
      <c r="E107" s="219" t="s">
        <v>158</v>
      </c>
      <c r="F107" s="219" t="s">
        <v>159</v>
      </c>
      <c r="G107" s="206"/>
      <c r="H107" s="206"/>
      <c r="I107" s="209"/>
      <c r="J107" s="220">
        <f>BK107</f>
        <v>0</v>
      </c>
      <c r="K107" s="206"/>
      <c r="L107" s="211"/>
      <c r="M107" s="212"/>
      <c r="N107" s="213"/>
      <c r="O107" s="213"/>
      <c r="P107" s="214">
        <f>SUM(P108:P181)</f>
        <v>0</v>
      </c>
      <c r="Q107" s="213"/>
      <c r="R107" s="214">
        <f>SUM(R108:R181)</f>
        <v>8.087233824</v>
      </c>
      <c r="S107" s="213"/>
      <c r="T107" s="215">
        <f>SUM(T108:T181)</f>
        <v>0</v>
      </c>
      <c r="AR107" s="216" t="s">
        <v>80</v>
      </c>
      <c r="AT107" s="217" t="s">
        <v>71</v>
      </c>
      <c r="AU107" s="217" t="s">
        <v>80</v>
      </c>
      <c r="AY107" s="216" t="s">
        <v>143</v>
      </c>
      <c r="BK107" s="218">
        <f>SUM(BK108:BK181)</f>
        <v>0</v>
      </c>
    </row>
    <row r="108" spans="2:65" s="1" customFormat="1" ht="16.5" customHeight="1">
      <c r="B108" s="46"/>
      <c r="C108" s="221" t="s">
        <v>82</v>
      </c>
      <c r="D108" s="221" t="s">
        <v>145</v>
      </c>
      <c r="E108" s="222" t="s">
        <v>160</v>
      </c>
      <c r="F108" s="223" t="s">
        <v>161</v>
      </c>
      <c r="G108" s="224" t="s">
        <v>162</v>
      </c>
      <c r="H108" s="225">
        <v>0.072</v>
      </c>
      <c r="I108" s="226"/>
      <c r="J108" s="227">
        <f>ROUND(I108*H108,2)</f>
        <v>0</v>
      </c>
      <c r="K108" s="223" t="s">
        <v>149</v>
      </c>
      <c r="L108" s="72"/>
      <c r="M108" s="228" t="s">
        <v>21</v>
      </c>
      <c r="N108" s="229" t="s">
        <v>43</v>
      </c>
      <c r="O108" s="47"/>
      <c r="P108" s="230">
        <f>O108*H108</f>
        <v>0</v>
      </c>
      <c r="Q108" s="230">
        <v>1.94302</v>
      </c>
      <c r="R108" s="230">
        <f>Q108*H108</f>
        <v>0.13989743999999998</v>
      </c>
      <c r="S108" s="230">
        <v>0</v>
      </c>
      <c r="T108" s="231">
        <f>S108*H108</f>
        <v>0</v>
      </c>
      <c r="AR108" s="24" t="s">
        <v>150</v>
      </c>
      <c r="AT108" s="24" t="s">
        <v>145</v>
      </c>
      <c r="AU108" s="24" t="s">
        <v>82</v>
      </c>
      <c r="AY108" s="24" t="s">
        <v>143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80</v>
      </c>
      <c r="BK108" s="232">
        <f>ROUND(I108*H108,2)</f>
        <v>0</v>
      </c>
      <c r="BL108" s="24" t="s">
        <v>150</v>
      </c>
      <c r="BM108" s="24" t="s">
        <v>163</v>
      </c>
    </row>
    <row r="109" spans="2:51" s="11" customFormat="1" ht="13.5">
      <c r="B109" s="233"/>
      <c r="C109" s="234"/>
      <c r="D109" s="235" t="s">
        <v>152</v>
      </c>
      <c r="E109" s="236" t="s">
        <v>21</v>
      </c>
      <c r="F109" s="237" t="s">
        <v>164</v>
      </c>
      <c r="G109" s="234"/>
      <c r="H109" s="236" t="s">
        <v>21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152</v>
      </c>
      <c r="AU109" s="243" t="s">
        <v>82</v>
      </c>
      <c r="AV109" s="11" t="s">
        <v>80</v>
      </c>
      <c r="AW109" s="11" t="s">
        <v>35</v>
      </c>
      <c r="AX109" s="11" t="s">
        <v>72</v>
      </c>
      <c r="AY109" s="243" t="s">
        <v>143</v>
      </c>
    </row>
    <row r="110" spans="2:51" s="11" customFormat="1" ht="13.5">
      <c r="B110" s="233"/>
      <c r="C110" s="234"/>
      <c r="D110" s="235" t="s">
        <v>152</v>
      </c>
      <c r="E110" s="236" t="s">
        <v>21</v>
      </c>
      <c r="F110" s="237" t="s">
        <v>165</v>
      </c>
      <c r="G110" s="234"/>
      <c r="H110" s="236" t="s">
        <v>21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152</v>
      </c>
      <c r="AU110" s="243" t="s">
        <v>82</v>
      </c>
      <c r="AV110" s="11" t="s">
        <v>80</v>
      </c>
      <c r="AW110" s="11" t="s">
        <v>35</v>
      </c>
      <c r="AX110" s="11" t="s">
        <v>72</v>
      </c>
      <c r="AY110" s="243" t="s">
        <v>143</v>
      </c>
    </row>
    <row r="111" spans="2:51" s="12" customFormat="1" ht="13.5">
      <c r="B111" s="244"/>
      <c r="C111" s="245"/>
      <c r="D111" s="235" t="s">
        <v>152</v>
      </c>
      <c r="E111" s="246" t="s">
        <v>21</v>
      </c>
      <c r="F111" s="247" t="s">
        <v>166</v>
      </c>
      <c r="G111" s="245"/>
      <c r="H111" s="248">
        <v>0.072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AT111" s="254" t="s">
        <v>152</v>
      </c>
      <c r="AU111" s="254" t="s">
        <v>82</v>
      </c>
      <c r="AV111" s="12" t="s">
        <v>82</v>
      </c>
      <c r="AW111" s="12" t="s">
        <v>35</v>
      </c>
      <c r="AX111" s="12" t="s">
        <v>80</v>
      </c>
      <c r="AY111" s="254" t="s">
        <v>143</v>
      </c>
    </row>
    <row r="112" spans="2:65" s="1" customFormat="1" ht="25.5" customHeight="1">
      <c r="B112" s="46"/>
      <c r="C112" s="221" t="s">
        <v>158</v>
      </c>
      <c r="D112" s="221" t="s">
        <v>145</v>
      </c>
      <c r="E112" s="222" t="s">
        <v>167</v>
      </c>
      <c r="F112" s="223" t="s">
        <v>168</v>
      </c>
      <c r="G112" s="224" t="s">
        <v>169</v>
      </c>
      <c r="H112" s="225">
        <v>0.035</v>
      </c>
      <c r="I112" s="226"/>
      <c r="J112" s="227">
        <f>ROUND(I112*H112,2)</f>
        <v>0</v>
      </c>
      <c r="K112" s="223" t="s">
        <v>149</v>
      </c>
      <c r="L112" s="72"/>
      <c r="M112" s="228" t="s">
        <v>21</v>
      </c>
      <c r="N112" s="229" t="s">
        <v>43</v>
      </c>
      <c r="O112" s="47"/>
      <c r="P112" s="230">
        <f>O112*H112</f>
        <v>0</v>
      </c>
      <c r="Q112" s="230">
        <v>1.09</v>
      </c>
      <c r="R112" s="230">
        <f>Q112*H112</f>
        <v>0.03815</v>
      </c>
      <c r="S112" s="230">
        <v>0</v>
      </c>
      <c r="T112" s="231">
        <f>S112*H112</f>
        <v>0</v>
      </c>
      <c r="AR112" s="24" t="s">
        <v>150</v>
      </c>
      <c r="AT112" s="24" t="s">
        <v>145</v>
      </c>
      <c r="AU112" s="24" t="s">
        <v>82</v>
      </c>
      <c r="AY112" s="24" t="s">
        <v>143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80</v>
      </c>
      <c r="BK112" s="232">
        <f>ROUND(I112*H112,2)</f>
        <v>0</v>
      </c>
      <c r="BL112" s="24" t="s">
        <v>150</v>
      </c>
      <c r="BM112" s="24" t="s">
        <v>170</v>
      </c>
    </row>
    <row r="113" spans="2:51" s="11" customFormat="1" ht="13.5">
      <c r="B113" s="233"/>
      <c r="C113" s="234"/>
      <c r="D113" s="235" t="s">
        <v>152</v>
      </c>
      <c r="E113" s="236" t="s">
        <v>21</v>
      </c>
      <c r="F113" s="237" t="s">
        <v>164</v>
      </c>
      <c r="G113" s="234"/>
      <c r="H113" s="236" t="s">
        <v>21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152</v>
      </c>
      <c r="AU113" s="243" t="s">
        <v>82</v>
      </c>
      <c r="AV113" s="11" t="s">
        <v>80</v>
      </c>
      <c r="AW113" s="11" t="s">
        <v>35</v>
      </c>
      <c r="AX113" s="11" t="s">
        <v>72</v>
      </c>
      <c r="AY113" s="243" t="s">
        <v>143</v>
      </c>
    </row>
    <row r="114" spans="2:51" s="11" customFormat="1" ht="13.5">
      <c r="B114" s="233"/>
      <c r="C114" s="234"/>
      <c r="D114" s="235" t="s">
        <v>152</v>
      </c>
      <c r="E114" s="236" t="s">
        <v>21</v>
      </c>
      <c r="F114" s="237" t="s">
        <v>165</v>
      </c>
      <c r="G114" s="234"/>
      <c r="H114" s="236" t="s">
        <v>21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152</v>
      </c>
      <c r="AU114" s="243" t="s">
        <v>82</v>
      </c>
      <c r="AV114" s="11" t="s">
        <v>80</v>
      </c>
      <c r="AW114" s="11" t="s">
        <v>35</v>
      </c>
      <c r="AX114" s="11" t="s">
        <v>72</v>
      </c>
      <c r="AY114" s="243" t="s">
        <v>143</v>
      </c>
    </row>
    <row r="115" spans="2:51" s="12" customFormat="1" ht="13.5">
      <c r="B115" s="244"/>
      <c r="C115" s="245"/>
      <c r="D115" s="235" t="s">
        <v>152</v>
      </c>
      <c r="E115" s="246" t="s">
        <v>21</v>
      </c>
      <c r="F115" s="247" t="s">
        <v>171</v>
      </c>
      <c r="G115" s="245"/>
      <c r="H115" s="248">
        <v>0.035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AT115" s="254" t="s">
        <v>152</v>
      </c>
      <c r="AU115" s="254" t="s">
        <v>82</v>
      </c>
      <c r="AV115" s="12" t="s">
        <v>82</v>
      </c>
      <c r="AW115" s="12" t="s">
        <v>35</v>
      </c>
      <c r="AX115" s="12" t="s">
        <v>80</v>
      </c>
      <c r="AY115" s="254" t="s">
        <v>143</v>
      </c>
    </row>
    <row r="116" spans="2:65" s="1" customFormat="1" ht="25.5" customHeight="1">
      <c r="B116" s="46"/>
      <c r="C116" s="221" t="s">
        <v>150</v>
      </c>
      <c r="D116" s="221" t="s">
        <v>145</v>
      </c>
      <c r="E116" s="222" t="s">
        <v>172</v>
      </c>
      <c r="F116" s="223" t="s">
        <v>173</v>
      </c>
      <c r="G116" s="224" t="s">
        <v>148</v>
      </c>
      <c r="H116" s="225">
        <v>1</v>
      </c>
      <c r="I116" s="226"/>
      <c r="J116" s="227">
        <f>ROUND(I116*H116,2)</f>
        <v>0</v>
      </c>
      <c r="K116" s="223" t="s">
        <v>21</v>
      </c>
      <c r="L116" s="72"/>
      <c r="M116" s="228" t="s">
        <v>21</v>
      </c>
      <c r="N116" s="229" t="s">
        <v>43</v>
      </c>
      <c r="O116" s="47"/>
      <c r="P116" s="230">
        <f>O116*H116</f>
        <v>0</v>
      </c>
      <c r="Q116" s="230">
        <v>0.019999</v>
      </c>
      <c r="R116" s="230">
        <f>Q116*H116</f>
        <v>0.019999</v>
      </c>
      <c r="S116" s="230">
        <v>0</v>
      </c>
      <c r="T116" s="231">
        <f>S116*H116</f>
        <v>0</v>
      </c>
      <c r="AR116" s="24" t="s">
        <v>150</v>
      </c>
      <c r="AT116" s="24" t="s">
        <v>145</v>
      </c>
      <c r="AU116" s="24" t="s">
        <v>82</v>
      </c>
      <c r="AY116" s="24" t="s">
        <v>143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80</v>
      </c>
      <c r="BK116" s="232">
        <f>ROUND(I116*H116,2)</f>
        <v>0</v>
      </c>
      <c r="BL116" s="24" t="s">
        <v>150</v>
      </c>
      <c r="BM116" s="24" t="s">
        <v>174</v>
      </c>
    </row>
    <row r="117" spans="2:51" s="11" customFormat="1" ht="13.5">
      <c r="B117" s="233"/>
      <c r="C117" s="234"/>
      <c r="D117" s="235" t="s">
        <v>152</v>
      </c>
      <c r="E117" s="236" t="s">
        <v>21</v>
      </c>
      <c r="F117" s="237" t="s">
        <v>175</v>
      </c>
      <c r="G117" s="234"/>
      <c r="H117" s="236" t="s">
        <v>21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152</v>
      </c>
      <c r="AU117" s="243" t="s">
        <v>82</v>
      </c>
      <c r="AV117" s="11" t="s">
        <v>80</v>
      </c>
      <c r="AW117" s="11" t="s">
        <v>35</v>
      </c>
      <c r="AX117" s="11" t="s">
        <v>72</v>
      </c>
      <c r="AY117" s="243" t="s">
        <v>143</v>
      </c>
    </row>
    <row r="118" spans="2:51" s="11" customFormat="1" ht="13.5">
      <c r="B118" s="233"/>
      <c r="C118" s="234"/>
      <c r="D118" s="235" t="s">
        <v>152</v>
      </c>
      <c r="E118" s="236" t="s">
        <v>21</v>
      </c>
      <c r="F118" s="237" t="s">
        <v>176</v>
      </c>
      <c r="G118" s="234"/>
      <c r="H118" s="236" t="s">
        <v>21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152</v>
      </c>
      <c r="AU118" s="243" t="s">
        <v>82</v>
      </c>
      <c r="AV118" s="11" t="s">
        <v>80</v>
      </c>
      <c r="AW118" s="11" t="s">
        <v>35</v>
      </c>
      <c r="AX118" s="11" t="s">
        <v>72</v>
      </c>
      <c r="AY118" s="243" t="s">
        <v>143</v>
      </c>
    </row>
    <row r="119" spans="2:51" s="12" customFormat="1" ht="13.5">
      <c r="B119" s="244"/>
      <c r="C119" s="245"/>
      <c r="D119" s="235" t="s">
        <v>152</v>
      </c>
      <c r="E119" s="246" t="s">
        <v>21</v>
      </c>
      <c r="F119" s="247" t="s">
        <v>177</v>
      </c>
      <c r="G119" s="245"/>
      <c r="H119" s="248">
        <v>11.22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152</v>
      </c>
      <c r="AU119" s="254" t="s">
        <v>82</v>
      </c>
      <c r="AV119" s="12" t="s">
        <v>82</v>
      </c>
      <c r="AW119" s="12" t="s">
        <v>35</v>
      </c>
      <c r="AX119" s="12" t="s">
        <v>72</v>
      </c>
      <c r="AY119" s="254" t="s">
        <v>143</v>
      </c>
    </row>
    <row r="120" spans="2:51" s="12" customFormat="1" ht="13.5">
      <c r="B120" s="244"/>
      <c r="C120" s="245"/>
      <c r="D120" s="235" t="s">
        <v>152</v>
      </c>
      <c r="E120" s="246" t="s">
        <v>21</v>
      </c>
      <c r="F120" s="247" t="s">
        <v>178</v>
      </c>
      <c r="G120" s="245"/>
      <c r="H120" s="248">
        <v>3.3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AT120" s="254" t="s">
        <v>152</v>
      </c>
      <c r="AU120" s="254" t="s">
        <v>82</v>
      </c>
      <c r="AV120" s="12" t="s">
        <v>82</v>
      </c>
      <c r="AW120" s="12" t="s">
        <v>35</v>
      </c>
      <c r="AX120" s="12" t="s">
        <v>72</v>
      </c>
      <c r="AY120" s="254" t="s">
        <v>143</v>
      </c>
    </row>
    <row r="121" spans="2:51" s="12" customFormat="1" ht="13.5">
      <c r="B121" s="244"/>
      <c r="C121" s="245"/>
      <c r="D121" s="235" t="s">
        <v>152</v>
      </c>
      <c r="E121" s="246" t="s">
        <v>21</v>
      </c>
      <c r="F121" s="247" t="s">
        <v>179</v>
      </c>
      <c r="G121" s="245"/>
      <c r="H121" s="248">
        <v>6.86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AT121" s="254" t="s">
        <v>152</v>
      </c>
      <c r="AU121" s="254" t="s">
        <v>82</v>
      </c>
      <c r="AV121" s="12" t="s">
        <v>82</v>
      </c>
      <c r="AW121" s="12" t="s">
        <v>35</v>
      </c>
      <c r="AX121" s="12" t="s">
        <v>72</v>
      </c>
      <c r="AY121" s="254" t="s">
        <v>143</v>
      </c>
    </row>
    <row r="122" spans="2:51" s="12" customFormat="1" ht="13.5">
      <c r="B122" s="244"/>
      <c r="C122" s="245"/>
      <c r="D122" s="235" t="s">
        <v>152</v>
      </c>
      <c r="E122" s="246" t="s">
        <v>21</v>
      </c>
      <c r="F122" s="247" t="s">
        <v>180</v>
      </c>
      <c r="G122" s="245"/>
      <c r="H122" s="248">
        <v>42.192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AT122" s="254" t="s">
        <v>152</v>
      </c>
      <c r="AU122" s="254" t="s">
        <v>82</v>
      </c>
      <c r="AV122" s="12" t="s">
        <v>82</v>
      </c>
      <c r="AW122" s="12" t="s">
        <v>35</v>
      </c>
      <c r="AX122" s="12" t="s">
        <v>72</v>
      </c>
      <c r="AY122" s="254" t="s">
        <v>143</v>
      </c>
    </row>
    <row r="123" spans="2:51" s="12" customFormat="1" ht="13.5">
      <c r="B123" s="244"/>
      <c r="C123" s="245"/>
      <c r="D123" s="235" t="s">
        <v>152</v>
      </c>
      <c r="E123" s="246" t="s">
        <v>21</v>
      </c>
      <c r="F123" s="247" t="s">
        <v>181</v>
      </c>
      <c r="G123" s="245"/>
      <c r="H123" s="248">
        <v>3.44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AT123" s="254" t="s">
        <v>152</v>
      </c>
      <c r="AU123" s="254" t="s">
        <v>82</v>
      </c>
      <c r="AV123" s="12" t="s">
        <v>82</v>
      </c>
      <c r="AW123" s="12" t="s">
        <v>35</v>
      </c>
      <c r="AX123" s="12" t="s">
        <v>72</v>
      </c>
      <c r="AY123" s="254" t="s">
        <v>143</v>
      </c>
    </row>
    <row r="124" spans="2:51" s="12" customFormat="1" ht="13.5">
      <c r="B124" s="244"/>
      <c r="C124" s="245"/>
      <c r="D124" s="235" t="s">
        <v>152</v>
      </c>
      <c r="E124" s="246" t="s">
        <v>21</v>
      </c>
      <c r="F124" s="247" t="s">
        <v>182</v>
      </c>
      <c r="G124" s="245"/>
      <c r="H124" s="248">
        <v>8.05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AT124" s="254" t="s">
        <v>152</v>
      </c>
      <c r="AU124" s="254" t="s">
        <v>82</v>
      </c>
      <c r="AV124" s="12" t="s">
        <v>82</v>
      </c>
      <c r="AW124" s="12" t="s">
        <v>35</v>
      </c>
      <c r="AX124" s="12" t="s">
        <v>72</v>
      </c>
      <c r="AY124" s="254" t="s">
        <v>143</v>
      </c>
    </row>
    <row r="125" spans="2:51" s="12" customFormat="1" ht="13.5">
      <c r="B125" s="244"/>
      <c r="C125" s="245"/>
      <c r="D125" s="235" t="s">
        <v>152</v>
      </c>
      <c r="E125" s="246" t="s">
        <v>21</v>
      </c>
      <c r="F125" s="247" t="s">
        <v>183</v>
      </c>
      <c r="G125" s="245"/>
      <c r="H125" s="248">
        <v>1.16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152</v>
      </c>
      <c r="AU125" s="254" t="s">
        <v>82</v>
      </c>
      <c r="AV125" s="12" t="s">
        <v>82</v>
      </c>
      <c r="AW125" s="12" t="s">
        <v>35</v>
      </c>
      <c r="AX125" s="12" t="s">
        <v>72</v>
      </c>
      <c r="AY125" s="254" t="s">
        <v>143</v>
      </c>
    </row>
    <row r="126" spans="2:51" s="12" customFormat="1" ht="13.5">
      <c r="B126" s="244"/>
      <c r="C126" s="245"/>
      <c r="D126" s="235" t="s">
        <v>152</v>
      </c>
      <c r="E126" s="246" t="s">
        <v>21</v>
      </c>
      <c r="F126" s="247" t="s">
        <v>184</v>
      </c>
      <c r="G126" s="245"/>
      <c r="H126" s="248">
        <v>-15.948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AT126" s="254" t="s">
        <v>152</v>
      </c>
      <c r="AU126" s="254" t="s">
        <v>82</v>
      </c>
      <c r="AV126" s="12" t="s">
        <v>82</v>
      </c>
      <c r="AW126" s="12" t="s">
        <v>35</v>
      </c>
      <c r="AX126" s="12" t="s">
        <v>72</v>
      </c>
      <c r="AY126" s="254" t="s">
        <v>143</v>
      </c>
    </row>
    <row r="127" spans="2:51" s="11" customFormat="1" ht="13.5">
      <c r="B127" s="233"/>
      <c r="C127" s="234"/>
      <c r="D127" s="235" t="s">
        <v>152</v>
      </c>
      <c r="E127" s="236" t="s">
        <v>21</v>
      </c>
      <c r="F127" s="237" t="s">
        <v>185</v>
      </c>
      <c r="G127" s="234"/>
      <c r="H127" s="236" t="s">
        <v>21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152</v>
      </c>
      <c r="AU127" s="243" t="s">
        <v>82</v>
      </c>
      <c r="AV127" s="11" t="s">
        <v>80</v>
      </c>
      <c r="AW127" s="11" t="s">
        <v>35</v>
      </c>
      <c r="AX127" s="11" t="s">
        <v>72</v>
      </c>
      <c r="AY127" s="243" t="s">
        <v>143</v>
      </c>
    </row>
    <row r="128" spans="2:51" s="12" customFormat="1" ht="13.5">
      <c r="B128" s="244"/>
      <c r="C128" s="245"/>
      <c r="D128" s="235" t="s">
        <v>152</v>
      </c>
      <c r="E128" s="246" t="s">
        <v>21</v>
      </c>
      <c r="F128" s="247" t="s">
        <v>186</v>
      </c>
      <c r="G128" s="245"/>
      <c r="H128" s="248">
        <v>9.18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152</v>
      </c>
      <c r="AU128" s="254" t="s">
        <v>82</v>
      </c>
      <c r="AV128" s="12" t="s">
        <v>82</v>
      </c>
      <c r="AW128" s="12" t="s">
        <v>35</v>
      </c>
      <c r="AX128" s="12" t="s">
        <v>72</v>
      </c>
      <c r="AY128" s="254" t="s">
        <v>143</v>
      </c>
    </row>
    <row r="129" spans="2:51" s="11" customFormat="1" ht="13.5">
      <c r="B129" s="233"/>
      <c r="C129" s="234"/>
      <c r="D129" s="235" t="s">
        <v>152</v>
      </c>
      <c r="E129" s="236" t="s">
        <v>21</v>
      </c>
      <c r="F129" s="237" t="s">
        <v>187</v>
      </c>
      <c r="G129" s="234"/>
      <c r="H129" s="236" t="s">
        <v>21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152</v>
      </c>
      <c r="AU129" s="243" t="s">
        <v>82</v>
      </c>
      <c r="AV129" s="11" t="s">
        <v>80</v>
      </c>
      <c r="AW129" s="11" t="s">
        <v>35</v>
      </c>
      <c r="AX129" s="11" t="s">
        <v>72</v>
      </c>
      <c r="AY129" s="243" t="s">
        <v>143</v>
      </c>
    </row>
    <row r="130" spans="2:51" s="12" customFormat="1" ht="13.5">
      <c r="B130" s="244"/>
      <c r="C130" s="245"/>
      <c r="D130" s="235" t="s">
        <v>152</v>
      </c>
      <c r="E130" s="246" t="s">
        <v>21</v>
      </c>
      <c r="F130" s="247" t="s">
        <v>188</v>
      </c>
      <c r="G130" s="245"/>
      <c r="H130" s="248">
        <v>42.192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AT130" s="254" t="s">
        <v>152</v>
      </c>
      <c r="AU130" s="254" t="s">
        <v>82</v>
      </c>
      <c r="AV130" s="12" t="s">
        <v>82</v>
      </c>
      <c r="AW130" s="12" t="s">
        <v>35</v>
      </c>
      <c r="AX130" s="12" t="s">
        <v>72</v>
      </c>
      <c r="AY130" s="254" t="s">
        <v>143</v>
      </c>
    </row>
    <row r="131" spans="2:51" s="12" customFormat="1" ht="13.5">
      <c r="B131" s="244"/>
      <c r="C131" s="245"/>
      <c r="D131" s="235" t="s">
        <v>152</v>
      </c>
      <c r="E131" s="246" t="s">
        <v>21</v>
      </c>
      <c r="F131" s="247" t="s">
        <v>177</v>
      </c>
      <c r="G131" s="245"/>
      <c r="H131" s="248">
        <v>11.22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AT131" s="254" t="s">
        <v>152</v>
      </c>
      <c r="AU131" s="254" t="s">
        <v>82</v>
      </c>
      <c r="AV131" s="12" t="s">
        <v>82</v>
      </c>
      <c r="AW131" s="12" t="s">
        <v>35</v>
      </c>
      <c r="AX131" s="12" t="s">
        <v>72</v>
      </c>
      <c r="AY131" s="254" t="s">
        <v>143</v>
      </c>
    </row>
    <row r="132" spans="2:51" s="12" customFormat="1" ht="13.5">
      <c r="B132" s="244"/>
      <c r="C132" s="245"/>
      <c r="D132" s="235" t="s">
        <v>152</v>
      </c>
      <c r="E132" s="246" t="s">
        <v>21</v>
      </c>
      <c r="F132" s="247" t="s">
        <v>178</v>
      </c>
      <c r="G132" s="245"/>
      <c r="H132" s="248">
        <v>3.3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152</v>
      </c>
      <c r="AU132" s="254" t="s">
        <v>82</v>
      </c>
      <c r="AV132" s="12" t="s">
        <v>82</v>
      </c>
      <c r="AW132" s="12" t="s">
        <v>35</v>
      </c>
      <c r="AX132" s="12" t="s">
        <v>72</v>
      </c>
      <c r="AY132" s="254" t="s">
        <v>143</v>
      </c>
    </row>
    <row r="133" spans="2:51" s="12" customFormat="1" ht="13.5">
      <c r="B133" s="244"/>
      <c r="C133" s="245"/>
      <c r="D133" s="235" t="s">
        <v>152</v>
      </c>
      <c r="E133" s="246" t="s">
        <v>21</v>
      </c>
      <c r="F133" s="247" t="s">
        <v>179</v>
      </c>
      <c r="G133" s="245"/>
      <c r="H133" s="248">
        <v>6.86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AT133" s="254" t="s">
        <v>152</v>
      </c>
      <c r="AU133" s="254" t="s">
        <v>82</v>
      </c>
      <c r="AV133" s="12" t="s">
        <v>82</v>
      </c>
      <c r="AW133" s="12" t="s">
        <v>35</v>
      </c>
      <c r="AX133" s="12" t="s">
        <v>72</v>
      </c>
      <c r="AY133" s="254" t="s">
        <v>143</v>
      </c>
    </row>
    <row r="134" spans="2:51" s="12" customFormat="1" ht="13.5">
      <c r="B134" s="244"/>
      <c r="C134" s="245"/>
      <c r="D134" s="235" t="s">
        <v>152</v>
      </c>
      <c r="E134" s="246" t="s">
        <v>21</v>
      </c>
      <c r="F134" s="247" t="s">
        <v>189</v>
      </c>
      <c r="G134" s="245"/>
      <c r="H134" s="248">
        <v>14.49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AT134" s="254" t="s">
        <v>152</v>
      </c>
      <c r="AU134" s="254" t="s">
        <v>82</v>
      </c>
      <c r="AV134" s="12" t="s">
        <v>82</v>
      </c>
      <c r="AW134" s="12" t="s">
        <v>35</v>
      </c>
      <c r="AX134" s="12" t="s">
        <v>72</v>
      </c>
      <c r="AY134" s="254" t="s">
        <v>143</v>
      </c>
    </row>
    <row r="135" spans="2:51" s="12" customFormat="1" ht="13.5">
      <c r="B135" s="244"/>
      <c r="C135" s="245"/>
      <c r="D135" s="235" t="s">
        <v>152</v>
      </c>
      <c r="E135" s="246" t="s">
        <v>21</v>
      </c>
      <c r="F135" s="247" t="s">
        <v>190</v>
      </c>
      <c r="G135" s="245"/>
      <c r="H135" s="248">
        <v>-18.792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AT135" s="254" t="s">
        <v>152</v>
      </c>
      <c r="AU135" s="254" t="s">
        <v>82</v>
      </c>
      <c r="AV135" s="12" t="s">
        <v>82</v>
      </c>
      <c r="AW135" s="12" t="s">
        <v>35</v>
      </c>
      <c r="AX135" s="12" t="s">
        <v>72</v>
      </c>
      <c r="AY135" s="254" t="s">
        <v>143</v>
      </c>
    </row>
    <row r="136" spans="2:51" s="11" customFormat="1" ht="13.5">
      <c r="B136" s="233"/>
      <c r="C136" s="234"/>
      <c r="D136" s="235" t="s">
        <v>152</v>
      </c>
      <c r="E136" s="236" t="s">
        <v>21</v>
      </c>
      <c r="F136" s="237" t="s">
        <v>191</v>
      </c>
      <c r="G136" s="234"/>
      <c r="H136" s="236" t="s">
        <v>21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152</v>
      </c>
      <c r="AU136" s="243" t="s">
        <v>82</v>
      </c>
      <c r="AV136" s="11" t="s">
        <v>80</v>
      </c>
      <c r="AW136" s="11" t="s">
        <v>35</v>
      </c>
      <c r="AX136" s="11" t="s">
        <v>72</v>
      </c>
      <c r="AY136" s="243" t="s">
        <v>143</v>
      </c>
    </row>
    <row r="137" spans="2:51" s="12" customFormat="1" ht="13.5">
      <c r="B137" s="244"/>
      <c r="C137" s="245"/>
      <c r="D137" s="235" t="s">
        <v>152</v>
      </c>
      <c r="E137" s="246" t="s">
        <v>21</v>
      </c>
      <c r="F137" s="247" t="s">
        <v>192</v>
      </c>
      <c r="G137" s="245"/>
      <c r="H137" s="248">
        <v>35.19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AT137" s="254" t="s">
        <v>152</v>
      </c>
      <c r="AU137" s="254" t="s">
        <v>82</v>
      </c>
      <c r="AV137" s="12" t="s">
        <v>82</v>
      </c>
      <c r="AW137" s="12" t="s">
        <v>35</v>
      </c>
      <c r="AX137" s="12" t="s">
        <v>72</v>
      </c>
      <c r="AY137" s="254" t="s">
        <v>143</v>
      </c>
    </row>
    <row r="138" spans="2:51" s="12" customFormat="1" ht="13.5">
      <c r="B138" s="244"/>
      <c r="C138" s="245"/>
      <c r="D138" s="235" t="s">
        <v>152</v>
      </c>
      <c r="E138" s="246" t="s">
        <v>21</v>
      </c>
      <c r="F138" s="247" t="s">
        <v>193</v>
      </c>
      <c r="G138" s="245"/>
      <c r="H138" s="248">
        <v>4.1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AT138" s="254" t="s">
        <v>152</v>
      </c>
      <c r="AU138" s="254" t="s">
        <v>82</v>
      </c>
      <c r="AV138" s="12" t="s">
        <v>82</v>
      </c>
      <c r="AW138" s="12" t="s">
        <v>35</v>
      </c>
      <c r="AX138" s="12" t="s">
        <v>72</v>
      </c>
      <c r="AY138" s="254" t="s">
        <v>143</v>
      </c>
    </row>
    <row r="139" spans="2:51" s="12" customFormat="1" ht="13.5">
      <c r="B139" s="244"/>
      <c r="C139" s="245"/>
      <c r="D139" s="235" t="s">
        <v>152</v>
      </c>
      <c r="E139" s="246" t="s">
        <v>21</v>
      </c>
      <c r="F139" s="247" t="s">
        <v>194</v>
      </c>
      <c r="G139" s="245"/>
      <c r="H139" s="248">
        <v>0.615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AT139" s="254" t="s">
        <v>152</v>
      </c>
      <c r="AU139" s="254" t="s">
        <v>82</v>
      </c>
      <c r="AV139" s="12" t="s">
        <v>82</v>
      </c>
      <c r="AW139" s="12" t="s">
        <v>35</v>
      </c>
      <c r="AX139" s="12" t="s">
        <v>72</v>
      </c>
      <c r="AY139" s="254" t="s">
        <v>143</v>
      </c>
    </row>
    <row r="140" spans="2:51" s="12" customFormat="1" ht="13.5">
      <c r="B140" s="244"/>
      <c r="C140" s="245"/>
      <c r="D140" s="235" t="s">
        <v>152</v>
      </c>
      <c r="E140" s="246" t="s">
        <v>21</v>
      </c>
      <c r="F140" s="247" t="s">
        <v>195</v>
      </c>
      <c r="G140" s="245"/>
      <c r="H140" s="248">
        <v>-21.6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AT140" s="254" t="s">
        <v>152</v>
      </c>
      <c r="AU140" s="254" t="s">
        <v>82</v>
      </c>
      <c r="AV140" s="12" t="s">
        <v>82</v>
      </c>
      <c r="AW140" s="12" t="s">
        <v>35</v>
      </c>
      <c r="AX140" s="12" t="s">
        <v>72</v>
      </c>
      <c r="AY140" s="254" t="s">
        <v>143</v>
      </c>
    </row>
    <row r="141" spans="2:51" s="14" customFormat="1" ht="13.5">
      <c r="B141" s="266"/>
      <c r="C141" s="267"/>
      <c r="D141" s="235" t="s">
        <v>152</v>
      </c>
      <c r="E141" s="268" t="s">
        <v>21</v>
      </c>
      <c r="F141" s="269" t="s">
        <v>196</v>
      </c>
      <c r="G141" s="267"/>
      <c r="H141" s="270">
        <v>147.029</v>
      </c>
      <c r="I141" s="271"/>
      <c r="J141" s="267"/>
      <c r="K141" s="267"/>
      <c r="L141" s="272"/>
      <c r="M141" s="273"/>
      <c r="N141" s="274"/>
      <c r="O141" s="274"/>
      <c r="P141" s="274"/>
      <c r="Q141" s="274"/>
      <c r="R141" s="274"/>
      <c r="S141" s="274"/>
      <c r="T141" s="275"/>
      <c r="AT141" s="276" t="s">
        <v>152</v>
      </c>
      <c r="AU141" s="276" t="s">
        <v>82</v>
      </c>
      <c r="AV141" s="14" t="s">
        <v>158</v>
      </c>
      <c r="AW141" s="14" t="s">
        <v>35</v>
      </c>
      <c r="AX141" s="14" t="s">
        <v>72</v>
      </c>
      <c r="AY141" s="276" t="s">
        <v>143</v>
      </c>
    </row>
    <row r="142" spans="2:51" s="11" customFormat="1" ht="13.5">
      <c r="B142" s="233"/>
      <c r="C142" s="234"/>
      <c r="D142" s="235" t="s">
        <v>152</v>
      </c>
      <c r="E142" s="236" t="s">
        <v>21</v>
      </c>
      <c r="F142" s="237" t="s">
        <v>197</v>
      </c>
      <c r="G142" s="234"/>
      <c r="H142" s="236" t="s">
        <v>21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152</v>
      </c>
      <c r="AU142" s="243" t="s">
        <v>82</v>
      </c>
      <c r="AV142" s="11" t="s">
        <v>80</v>
      </c>
      <c r="AW142" s="11" t="s">
        <v>35</v>
      </c>
      <c r="AX142" s="11" t="s">
        <v>72</v>
      </c>
      <c r="AY142" s="243" t="s">
        <v>143</v>
      </c>
    </row>
    <row r="143" spans="2:51" s="12" customFormat="1" ht="13.5">
      <c r="B143" s="244"/>
      <c r="C143" s="245"/>
      <c r="D143" s="235" t="s">
        <v>152</v>
      </c>
      <c r="E143" s="246" t="s">
        <v>21</v>
      </c>
      <c r="F143" s="247" t="s">
        <v>198</v>
      </c>
      <c r="G143" s="245"/>
      <c r="H143" s="248">
        <v>127.5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152</v>
      </c>
      <c r="AU143" s="254" t="s">
        <v>82</v>
      </c>
      <c r="AV143" s="12" t="s">
        <v>82</v>
      </c>
      <c r="AW143" s="12" t="s">
        <v>35</v>
      </c>
      <c r="AX143" s="12" t="s">
        <v>72</v>
      </c>
      <c r="AY143" s="254" t="s">
        <v>143</v>
      </c>
    </row>
    <row r="144" spans="2:51" s="13" customFormat="1" ht="13.5">
      <c r="B144" s="255"/>
      <c r="C144" s="256"/>
      <c r="D144" s="235" t="s">
        <v>152</v>
      </c>
      <c r="E144" s="257" t="s">
        <v>21</v>
      </c>
      <c r="F144" s="258" t="s">
        <v>157</v>
      </c>
      <c r="G144" s="256"/>
      <c r="H144" s="259">
        <v>274.529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AT144" s="265" t="s">
        <v>152</v>
      </c>
      <c r="AU144" s="265" t="s">
        <v>82</v>
      </c>
      <c r="AV144" s="13" t="s">
        <v>150</v>
      </c>
      <c r="AW144" s="13" t="s">
        <v>35</v>
      </c>
      <c r="AX144" s="13" t="s">
        <v>72</v>
      </c>
      <c r="AY144" s="265" t="s">
        <v>143</v>
      </c>
    </row>
    <row r="145" spans="2:51" s="12" customFormat="1" ht="13.5">
      <c r="B145" s="244"/>
      <c r="C145" s="245"/>
      <c r="D145" s="235" t="s">
        <v>152</v>
      </c>
      <c r="E145" s="246" t="s">
        <v>21</v>
      </c>
      <c r="F145" s="247" t="s">
        <v>80</v>
      </c>
      <c r="G145" s="245"/>
      <c r="H145" s="248">
        <v>1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152</v>
      </c>
      <c r="AU145" s="254" t="s">
        <v>82</v>
      </c>
      <c r="AV145" s="12" t="s">
        <v>82</v>
      </c>
      <c r="AW145" s="12" t="s">
        <v>35</v>
      </c>
      <c r="AX145" s="12" t="s">
        <v>80</v>
      </c>
      <c r="AY145" s="254" t="s">
        <v>143</v>
      </c>
    </row>
    <row r="146" spans="2:65" s="1" customFormat="1" ht="38.25" customHeight="1">
      <c r="B146" s="46"/>
      <c r="C146" s="221" t="s">
        <v>199</v>
      </c>
      <c r="D146" s="221" t="s">
        <v>145</v>
      </c>
      <c r="E146" s="222" t="s">
        <v>200</v>
      </c>
      <c r="F146" s="223" t="s">
        <v>201</v>
      </c>
      <c r="G146" s="224" t="s">
        <v>148</v>
      </c>
      <c r="H146" s="225">
        <v>8.1</v>
      </c>
      <c r="I146" s="226"/>
      <c r="J146" s="227">
        <f>ROUND(I146*H146,2)</f>
        <v>0</v>
      </c>
      <c r="K146" s="223" t="s">
        <v>149</v>
      </c>
      <c r="L146" s="72"/>
      <c r="M146" s="228" t="s">
        <v>21</v>
      </c>
      <c r="N146" s="229" t="s">
        <v>43</v>
      </c>
      <c r="O146" s="47"/>
      <c r="P146" s="230">
        <f>O146*H146</f>
        <v>0</v>
      </c>
      <c r="Q146" s="230">
        <v>0.10212</v>
      </c>
      <c r="R146" s="230">
        <f>Q146*H146</f>
        <v>0.827172</v>
      </c>
      <c r="S146" s="230">
        <v>0</v>
      </c>
      <c r="T146" s="231">
        <f>S146*H146</f>
        <v>0</v>
      </c>
      <c r="AR146" s="24" t="s">
        <v>150</v>
      </c>
      <c r="AT146" s="24" t="s">
        <v>145</v>
      </c>
      <c r="AU146" s="24" t="s">
        <v>82</v>
      </c>
      <c r="AY146" s="24" t="s">
        <v>143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80</v>
      </c>
      <c r="BK146" s="232">
        <f>ROUND(I146*H146,2)</f>
        <v>0</v>
      </c>
      <c r="BL146" s="24" t="s">
        <v>150</v>
      </c>
      <c r="BM146" s="24" t="s">
        <v>202</v>
      </c>
    </row>
    <row r="147" spans="2:51" s="11" customFormat="1" ht="13.5">
      <c r="B147" s="233"/>
      <c r="C147" s="234"/>
      <c r="D147" s="235" t="s">
        <v>152</v>
      </c>
      <c r="E147" s="236" t="s">
        <v>21</v>
      </c>
      <c r="F147" s="237" t="s">
        <v>176</v>
      </c>
      <c r="G147" s="234"/>
      <c r="H147" s="236" t="s">
        <v>21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152</v>
      </c>
      <c r="AU147" s="243" t="s">
        <v>82</v>
      </c>
      <c r="AV147" s="11" t="s">
        <v>80</v>
      </c>
      <c r="AW147" s="11" t="s">
        <v>35</v>
      </c>
      <c r="AX147" s="11" t="s">
        <v>72</v>
      </c>
      <c r="AY147" s="243" t="s">
        <v>143</v>
      </c>
    </row>
    <row r="148" spans="2:51" s="12" customFormat="1" ht="13.5">
      <c r="B148" s="244"/>
      <c r="C148" s="245"/>
      <c r="D148" s="235" t="s">
        <v>152</v>
      </c>
      <c r="E148" s="246" t="s">
        <v>21</v>
      </c>
      <c r="F148" s="247" t="s">
        <v>203</v>
      </c>
      <c r="G148" s="245"/>
      <c r="H148" s="248">
        <v>3.24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AT148" s="254" t="s">
        <v>152</v>
      </c>
      <c r="AU148" s="254" t="s">
        <v>82</v>
      </c>
      <c r="AV148" s="12" t="s">
        <v>82</v>
      </c>
      <c r="AW148" s="12" t="s">
        <v>35</v>
      </c>
      <c r="AX148" s="12" t="s">
        <v>72</v>
      </c>
      <c r="AY148" s="254" t="s">
        <v>143</v>
      </c>
    </row>
    <row r="149" spans="2:51" s="11" customFormat="1" ht="13.5">
      <c r="B149" s="233"/>
      <c r="C149" s="234"/>
      <c r="D149" s="235" t="s">
        <v>152</v>
      </c>
      <c r="E149" s="236" t="s">
        <v>21</v>
      </c>
      <c r="F149" s="237" t="s">
        <v>187</v>
      </c>
      <c r="G149" s="234"/>
      <c r="H149" s="236" t="s">
        <v>21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152</v>
      </c>
      <c r="AU149" s="243" t="s">
        <v>82</v>
      </c>
      <c r="AV149" s="11" t="s">
        <v>80</v>
      </c>
      <c r="AW149" s="11" t="s">
        <v>35</v>
      </c>
      <c r="AX149" s="11" t="s">
        <v>72</v>
      </c>
      <c r="AY149" s="243" t="s">
        <v>143</v>
      </c>
    </row>
    <row r="150" spans="2:51" s="12" customFormat="1" ht="13.5">
      <c r="B150" s="244"/>
      <c r="C150" s="245"/>
      <c r="D150" s="235" t="s">
        <v>152</v>
      </c>
      <c r="E150" s="246" t="s">
        <v>21</v>
      </c>
      <c r="F150" s="247" t="s">
        <v>204</v>
      </c>
      <c r="G150" s="245"/>
      <c r="H150" s="248">
        <v>1.62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152</v>
      </c>
      <c r="AU150" s="254" t="s">
        <v>82</v>
      </c>
      <c r="AV150" s="12" t="s">
        <v>82</v>
      </c>
      <c r="AW150" s="12" t="s">
        <v>35</v>
      </c>
      <c r="AX150" s="12" t="s">
        <v>72</v>
      </c>
      <c r="AY150" s="254" t="s">
        <v>143</v>
      </c>
    </row>
    <row r="151" spans="2:51" s="11" customFormat="1" ht="13.5">
      <c r="B151" s="233"/>
      <c r="C151" s="234"/>
      <c r="D151" s="235" t="s">
        <v>152</v>
      </c>
      <c r="E151" s="236" t="s">
        <v>21</v>
      </c>
      <c r="F151" s="237" t="s">
        <v>191</v>
      </c>
      <c r="G151" s="234"/>
      <c r="H151" s="236" t="s">
        <v>21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152</v>
      </c>
      <c r="AU151" s="243" t="s">
        <v>82</v>
      </c>
      <c r="AV151" s="11" t="s">
        <v>80</v>
      </c>
      <c r="AW151" s="11" t="s">
        <v>35</v>
      </c>
      <c r="AX151" s="11" t="s">
        <v>72</v>
      </c>
      <c r="AY151" s="243" t="s">
        <v>143</v>
      </c>
    </row>
    <row r="152" spans="2:51" s="12" customFormat="1" ht="13.5">
      <c r="B152" s="244"/>
      <c r="C152" s="245"/>
      <c r="D152" s="235" t="s">
        <v>152</v>
      </c>
      <c r="E152" s="246" t="s">
        <v>21</v>
      </c>
      <c r="F152" s="247" t="s">
        <v>203</v>
      </c>
      <c r="G152" s="245"/>
      <c r="H152" s="248">
        <v>3.24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AT152" s="254" t="s">
        <v>152</v>
      </c>
      <c r="AU152" s="254" t="s">
        <v>82</v>
      </c>
      <c r="AV152" s="12" t="s">
        <v>82</v>
      </c>
      <c r="AW152" s="12" t="s">
        <v>35</v>
      </c>
      <c r="AX152" s="12" t="s">
        <v>72</v>
      </c>
      <c r="AY152" s="254" t="s">
        <v>143</v>
      </c>
    </row>
    <row r="153" spans="2:51" s="13" customFormat="1" ht="13.5">
      <c r="B153" s="255"/>
      <c r="C153" s="256"/>
      <c r="D153" s="235" t="s">
        <v>152</v>
      </c>
      <c r="E153" s="257" t="s">
        <v>21</v>
      </c>
      <c r="F153" s="258" t="s">
        <v>157</v>
      </c>
      <c r="G153" s="256"/>
      <c r="H153" s="259">
        <v>8.1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AT153" s="265" t="s">
        <v>152</v>
      </c>
      <c r="AU153" s="265" t="s">
        <v>82</v>
      </c>
      <c r="AV153" s="13" t="s">
        <v>150</v>
      </c>
      <c r="AW153" s="13" t="s">
        <v>35</v>
      </c>
      <c r="AX153" s="13" t="s">
        <v>80</v>
      </c>
      <c r="AY153" s="265" t="s">
        <v>143</v>
      </c>
    </row>
    <row r="154" spans="2:65" s="1" customFormat="1" ht="38.25" customHeight="1">
      <c r="B154" s="46"/>
      <c r="C154" s="221" t="s">
        <v>205</v>
      </c>
      <c r="D154" s="221" t="s">
        <v>145</v>
      </c>
      <c r="E154" s="222" t="s">
        <v>206</v>
      </c>
      <c r="F154" s="223" t="s">
        <v>207</v>
      </c>
      <c r="G154" s="224" t="s">
        <v>148</v>
      </c>
      <c r="H154" s="225">
        <v>68.04</v>
      </c>
      <c r="I154" s="226"/>
      <c r="J154" s="227">
        <f>ROUND(I154*H154,2)</f>
        <v>0</v>
      </c>
      <c r="K154" s="223" t="s">
        <v>149</v>
      </c>
      <c r="L154" s="72"/>
      <c r="M154" s="228" t="s">
        <v>21</v>
      </c>
      <c r="N154" s="229" t="s">
        <v>43</v>
      </c>
      <c r="O154" s="47"/>
      <c r="P154" s="230">
        <f>O154*H154</f>
        <v>0</v>
      </c>
      <c r="Q154" s="230">
        <v>0.10212</v>
      </c>
      <c r="R154" s="230">
        <f>Q154*H154</f>
        <v>6.948244800000001</v>
      </c>
      <c r="S154" s="230">
        <v>0</v>
      </c>
      <c r="T154" s="231">
        <f>S154*H154</f>
        <v>0</v>
      </c>
      <c r="AR154" s="24" t="s">
        <v>150</v>
      </c>
      <c r="AT154" s="24" t="s">
        <v>145</v>
      </c>
      <c r="AU154" s="24" t="s">
        <v>82</v>
      </c>
      <c r="AY154" s="24" t="s">
        <v>143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80</v>
      </c>
      <c r="BK154" s="232">
        <f>ROUND(I154*H154,2)</f>
        <v>0</v>
      </c>
      <c r="BL154" s="24" t="s">
        <v>150</v>
      </c>
      <c r="BM154" s="24" t="s">
        <v>208</v>
      </c>
    </row>
    <row r="155" spans="2:51" s="11" customFormat="1" ht="13.5">
      <c r="B155" s="233"/>
      <c r="C155" s="234"/>
      <c r="D155" s="235" t="s">
        <v>152</v>
      </c>
      <c r="E155" s="236" t="s">
        <v>21</v>
      </c>
      <c r="F155" s="237" t="s">
        <v>176</v>
      </c>
      <c r="G155" s="234"/>
      <c r="H155" s="236" t="s">
        <v>21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152</v>
      </c>
      <c r="AU155" s="243" t="s">
        <v>82</v>
      </c>
      <c r="AV155" s="11" t="s">
        <v>80</v>
      </c>
      <c r="AW155" s="11" t="s">
        <v>35</v>
      </c>
      <c r="AX155" s="11" t="s">
        <v>72</v>
      </c>
      <c r="AY155" s="243" t="s">
        <v>143</v>
      </c>
    </row>
    <row r="156" spans="2:51" s="12" customFormat="1" ht="13.5">
      <c r="B156" s="244"/>
      <c r="C156" s="245"/>
      <c r="D156" s="235" t="s">
        <v>152</v>
      </c>
      <c r="E156" s="246" t="s">
        <v>21</v>
      </c>
      <c r="F156" s="247" t="s">
        <v>209</v>
      </c>
      <c r="G156" s="245"/>
      <c r="H156" s="248">
        <v>22.68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AT156" s="254" t="s">
        <v>152</v>
      </c>
      <c r="AU156" s="254" t="s">
        <v>82</v>
      </c>
      <c r="AV156" s="12" t="s">
        <v>82</v>
      </c>
      <c r="AW156" s="12" t="s">
        <v>35</v>
      </c>
      <c r="AX156" s="12" t="s">
        <v>72</v>
      </c>
      <c r="AY156" s="254" t="s">
        <v>143</v>
      </c>
    </row>
    <row r="157" spans="2:51" s="11" customFormat="1" ht="13.5">
      <c r="B157" s="233"/>
      <c r="C157" s="234"/>
      <c r="D157" s="235" t="s">
        <v>152</v>
      </c>
      <c r="E157" s="236" t="s">
        <v>21</v>
      </c>
      <c r="F157" s="237" t="s">
        <v>187</v>
      </c>
      <c r="G157" s="234"/>
      <c r="H157" s="236" t="s">
        <v>21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152</v>
      </c>
      <c r="AU157" s="243" t="s">
        <v>82</v>
      </c>
      <c r="AV157" s="11" t="s">
        <v>80</v>
      </c>
      <c r="AW157" s="11" t="s">
        <v>35</v>
      </c>
      <c r="AX157" s="11" t="s">
        <v>72</v>
      </c>
      <c r="AY157" s="243" t="s">
        <v>143</v>
      </c>
    </row>
    <row r="158" spans="2:51" s="12" customFormat="1" ht="13.5">
      <c r="B158" s="244"/>
      <c r="C158" s="245"/>
      <c r="D158" s="235" t="s">
        <v>152</v>
      </c>
      <c r="E158" s="246" t="s">
        <v>21</v>
      </c>
      <c r="F158" s="247" t="s">
        <v>210</v>
      </c>
      <c r="G158" s="245"/>
      <c r="H158" s="248">
        <v>32.4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152</v>
      </c>
      <c r="AU158" s="254" t="s">
        <v>82</v>
      </c>
      <c r="AV158" s="12" t="s">
        <v>82</v>
      </c>
      <c r="AW158" s="12" t="s">
        <v>35</v>
      </c>
      <c r="AX158" s="12" t="s">
        <v>72</v>
      </c>
      <c r="AY158" s="254" t="s">
        <v>143</v>
      </c>
    </row>
    <row r="159" spans="2:51" s="11" customFormat="1" ht="13.5">
      <c r="B159" s="233"/>
      <c r="C159" s="234"/>
      <c r="D159" s="235" t="s">
        <v>152</v>
      </c>
      <c r="E159" s="236" t="s">
        <v>21</v>
      </c>
      <c r="F159" s="237" t="s">
        <v>191</v>
      </c>
      <c r="G159" s="234"/>
      <c r="H159" s="236" t="s">
        <v>21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152</v>
      </c>
      <c r="AU159" s="243" t="s">
        <v>82</v>
      </c>
      <c r="AV159" s="11" t="s">
        <v>80</v>
      </c>
      <c r="AW159" s="11" t="s">
        <v>35</v>
      </c>
      <c r="AX159" s="11" t="s">
        <v>72</v>
      </c>
      <c r="AY159" s="243" t="s">
        <v>143</v>
      </c>
    </row>
    <row r="160" spans="2:51" s="12" customFormat="1" ht="13.5">
      <c r="B160" s="244"/>
      <c r="C160" s="245"/>
      <c r="D160" s="235" t="s">
        <v>152</v>
      </c>
      <c r="E160" s="246" t="s">
        <v>21</v>
      </c>
      <c r="F160" s="247" t="s">
        <v>211</v>
      </c>
      <c r="G160" s="245"/>
      <c r="H160" s="248">
        <v>12.96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AT160" s="254" t="s">
        <v>152</v>
      </c>
      <c r="AU160" s="254" t="s">
        <v>82</v>
      </c>
      <c r="AV160" s="12" t="s">
        <v>82</v>
      </c>
      <c r="AW160" s="12" t="s">
        <v>35</v>
      </c>
      <c r="AX160" s="12" t="s">
        <v>72</v>
      </c>
      <c r="AY160" s="254" t="s">
        <v>143</v>
      </c>
    </row>
    <row r="161" spans="2:51" s="13" customFormat="1" ht="13.5">
      <c r="B161" s="255"/>
      <c r="C161" s="256"/>
      <c r="D161" s="235" t="s">
        <v>152</v>
      </c>
      <c r="E161" s="257" t="s">
        <v>21</v>
      </c>
      <c r="F161" s="258" t="s">
        <v>157</v>
      </c>
      <c r="G161" s="256"/>
      <c r="H161" s="259">
        <v>68.04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AT161" s="265" t="s">
        <v>152</v>
      </c>
      <c r="AU161" s="265" t="s">
        <v>82</v>
      </c>
      <c r="AV161" s="13" t="s">
        <v>150</v>
      </c>
      <c r="AW161" s="13" t="s">
        <v>35</v>
      </c>
      <c r="AX161" s="13" t="s">
        <v>80</v>
      </c>
      <c r="AY161" s="265" t="s">
        <v>143</v>
      </c>
    </row>
    <row r="162" spans="2:65" s="1" customFormat="1" ht="25.5" customHeight="1">
      <c r="B162" s="46"/>
      <c r="C162" s="221" t="s">
        <v>212</v>
      </c>
      <c r="D162" s="221" t="s">
        <v>145</v>
      </c>
      <c r="E162" s="222" t="s">
        <v>213</v>
      </c>
      <c r="F162" s="223" t="s">
        <v>214</v>
      </c>
      <c r="G162" s="224" t="s">
        <v>215</v>
      </c>
      <c r="H162" s="225">
        <v>63</v>
      </c>
      <c r="I162" s="226"/>
      <c r="J162" s="227">
        <f>ROUND(I162*H162,2)</f>
        <v>0</v>
      </c>
      <c r="K162" s="223" t="s">
        <v>21</v>
      </c>
      <c r="L162" s="72"/>
      <c r="M162" s="228" t="s">
        <v>21</v>
      </c>
      <c r="N162" s="229" t="s">
        <v>43</v>
      </c>
      <c r="O162" s="47"/>
      <c r="P162" s="230">
        <f>O162*H162</f>
        <v>0</v>
      </c>
      <c r="Q162" s="230">
        <v>0.0001522</v>
      </c>
      <c r="R162" s="230">
        <f>Q162*H162</f>
        <v>0.009588600000000001</v>
      </c>
      <c r="S162" s="230">
        <v>0</v>
      </c>
      <c r="T162" s="231">
        <f>S162*H162</f>
        <v>0</v>
      </c>
      <c r="AR162" s="24" t="s">
        <v>150</v>
      </c>
      <c r="AT162" s="24" t="s">
        <v>145</v>
      </c>
      <c r="AU162" s="24" t="s">
        <v>82</v>
      </c>
      <c r="AY162" s="24" t="s">
        <v>143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80</v>
      </c>
      <c r="BK162" s="232">
        <f>ROUND(I162*H162,2)</f>
        <v>0</v>
      </c>
      <c r="BL162" s="24" t="s">
        <v>150</v>
      </c>
      <c r="BM162" s="24" t="s">
        <v>216</v>
      </c>
    </row>
    <row r="163" spans="2:51" s="11" customFormat="1" ht="13.5">
      <c r="B163" s="233"/>
      <c r="C163" s="234"/>
      <c r="D163" s="235" t="s">
        <v>152</v>
      </c>
      <c r="E163" s="236" t="s">
        <v>21</v>
      </c>
      <c r="F163" s="237" t="s">
        <v>176</v>
      </c>
      <c r="G163" s="234"/>
      <c r="H163" s="236" t="s">
        <v>21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152</v>
      </c>
      <c r="AU163" s="243" t="s">
        <v>82</v>
      </c>
      <c r="AV163" s="11" t="s">
        <v>80</v>
      </c>
      <c r="AW163" s="11" t="s">
        <v>35</v>
      </c>
      <c r="AX163" s="11" t="s">
        <v>72</v>
      </c>
      <c r="AY163" s="243" t="s">
        <v>143</v>
      </c>
    </row>
    <row r="164" spans="2:51" s="12" customFormat="1" ht="13.5">
      <c r="B164" s="244"/>
      <c r="C164" s="245"/>
      <c r="D164" s="235" t="s">
        <v>152</v>
      </c>
      <c r="E164" s="246" t="s">
        <v>21</v>
      </c>
      <c r="F164" s="247" t="s">
        <v>217</v>
      </c>
      <c r="G164" s="245"/>
      <c r="H164" s="248">
        <v>21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AT164" s="254" t="s">
        <v>152</v>
      </c>
      <c r="AU164" s="254" t="s">
        <v>82</v>
      </c>
      <c r="AV164" s="12" t="s">
        <v>82</v>
      </c>
      <c r="AW164" s="12" t="s">
        <v>35</v>
      </c>
      <c r="AX164" s="12" t="s">
        <v>72</v>
      </c>
      <c r="AY164" s="254" t="s">
        <v>143</v>
      </c>
    </row>
    <row r="165" spans="2:51" s="11" customFormat="1" ht="13.5">
      <c r="B165" s="233"/>
      <c r="C165" s="234"/>
      <c r="D165" s="235" t="s">
        <v>152</v>
      </c>
      <c r="E165" s="236" t="s">
        <v>21</v>
      </c>
      <c r="F165" s="237" t="s">
        <v>187</v>
      </c>
      <c r="G165" s="234"/>
      <c r="H165" s="236" t="s">
        <v>21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152</v>
      </c>
      <c r="AU165" s="243" t="s">
        <v>82</v>
      </c>
      <c r="AV165" s="11" t="s">
        <v>80</v>
      </c>
      <c r="AW165" s="11" t="s">
        <v>35</v>
      </c>
      <c r="AX165" s="11" t="s">
        <v>72</v>
      </c>
      <c r="AY165" s="243" t="s">
        <v>143</v>
      </c>
    </row>
    <row r="166" spans="2:51" s="12" customFormat="1" ht="13.5">
      <c r="B166" s="244"/>
      <c r="C166" s="245"/>
      <c r="D166" s="235" t="s">
        <v>152</v>
      </c>
      <c r="E166" s="246" t="s">
        <v>21</v>
      </c>
      <c r="F166" s="247" t="s">
        <v>218</v>
      </c>
      <c r="G166" s="245"/>
      <c r="H166" s="248">
        <v>30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AT166" s="254" t="s">
        <v>152</v>
      </c>
      <c r="AU166" s="254" t="s">
        <v>82</v>
      </c>
      <c r="AV166" s="12" t="s">
        <v>82</v>
      </c>
      <c r="AW166" s="12" t="s">
        <v>35</v>
      </c>
      <c r="AX166" s="12" t="s">
        <v>72</v>
      </c>
      <c r="AY166" s="254" t="s">
        <v>143</v>
      </c>
    </row>
    <row r="167" spans="2:51" s="11" customFormat="1" ht="13.5">
      <c r="B167" s="233"/>
      <c r="C167" s="234"/>
      <c r="D167" s="235" t="s">
        <v>152</v>
      </c>
      <c r="E167" s="236" t="s">
        <v>21</v>
      </c>
      <c r="F167" s="237" t="s">
        <v>191</v>
      </c>
      <c r="G167" s="234"/>
      <c r="H167" s="236" t="s">
        <v>21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152</v>
      </c>
      <c r="AU167" s="243" t="s">
        <v>82</v>
      </c>
      <c r="AV167" s="11" t="s">
        <v>80</v>
      </c>
      <c r="AW167" s="11" t="s">
        <v>35</v>
      </c>
      <c r="AX167" s="11" t="s">
        <v>72</v>
      </c>
      <c r="AY167" s="243" t="s">
        <v>143</v>
      </c>
    </row>
    <row r="168" spans="2:51" s="12" customFormat="1" ht="13.5">
      <c r="B168" s="244"/>
      <c r="C168" s="245"/>
      <c r="D168" s="235" t="s">
        <v>152</v>
      </c>
      <c r="E168" s="246" t="s">
        <v>21</v>
      </c>
      <c r="F168" s="247" t="s">
        <v>219</v>
      </c>
      <c r="G168" s="245"/>
      <c r="H168" s="248">
        <v>12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152</v>
      </c>
      <c r="AU168" s="254" t="s">
        <v>82</v>
      </c>
      <c r="AV168" s="12" t="s">
        <v>82</v>
      </c>
      <c r="AW168" s="12" t="s">
        <v>35</v>
      </c>
      <c r="AX168" s="12" t="s">
        <v>72</v>
      </c>
      <c r="AY168" s="254" t="s">
        <v>143</v>
      </c>
    </row>
    <row r="169" spans="2:51" s="13" customFormat="1" ht="13.5">
      <c r="B169" s="255"/>
      <c r="C169" s="256"/>
      <c r="D169" s="235" t="s">
        <v>152</v>
      </c>
      <c r="E169" s="257" t="s">
        <v>21</v>
      </c>
      <c r="F169" s="258" t="s">
        <v>157</v>
      </c>
      <c r="G169" s="256"/>
      <c r="H169" s="259">
        <v>63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AT169" s="265" t="s">
        <v>152</v>
      </c>
      <c r="AU169" s="265" t="s">
        <v>82</v>
      </c>
      <c r="AV169" s="13" t="s">
        <v>150</v>
      </c>
      <c r="AW169" s="13" t="s">
        <v>35</v>
      </c>
      <c r="AX169" s="13" t="s">
        <v>80</v>
      </c>
      <c r="AY169" s="265" t="s">
        <v>143</v>
      </c>
    </row>
    <row r="170" spans="2:65" s="1" customFormat="1" ht="25.5" customHeight="1">
      <c r="B170" s="46"/>
      <c r="C170" s="221" t="s">
        <v>220</v>
      </c>
      <c r="D170" s="221" t="s">
        <v>145</v>
      </c>
      <c r="E170" s="222" t="s">
        <v>221</v>
      </c>
      <c r="F170" s="223" t="s">
        <v>222</v>
      </c>
      <c r="G170" s="224" t="s">
        <v>215</v>
      </c>
      <c r="H170" s="225">
        <v>15</v>
      </c>
      <c r="I170" s="226"/>
      <c r="J170" s="227">
        <f>ROUND(I170*H170,2)</f>
        <v>0</v>
      </c>
      <c r="K170" s="223" t="s">
        <v>21</v>
      </c>
      <c r="L170" s="72"/>
      <c r="M170" s="228" t="s">
        <v>21</v>
      </c>
      <c r="N170" s="229" t="s">
        <v>43</v>
      </c>
      <c r="O170" s="47"/>
      <c r="P170" s="230">
        <f>O170*H170</f>
        <v>0</v>
      </c>
      <c r="Q170" s="230">
        <v>0.0001032</v>
      </c>
      <c r="R170" s="230">
        <f>Q170*H170</f>
        <v>0.0015480000000000001</v>
      </c>
      <c r="S170" s="230">
        <v>0</v>
      </c>
      <c r="T170" s="231">
        <f>S170*H170</f>
        <v>0</v>
      </c>
      <c r="AR170" s="24" t="s">
        <v>150</v>
      </c>
      <c r="AT170" s="24" t="s">
        <v>145</v>
      </c>
      <c r="AU170" s="24" t="s">
        <v>82</v>
      </c>
      <c r="AY170" s="24" t="s">
        <v>143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80</v>
      </c>
      <c r="BK170" s="232">
        <f>ROUND(I170*H170,2)</f>
        <v>0</v>
      </c>
      <c r="BL170" s="24" t="s">
        <v>150</v>
      </c>
      <c r="BM170" s="24" t="s">
        <v>223</v>
      </c>
    </row>
    <row r="171" spans="2:51" s="11" customFormat="1" ht="13.5">
      <c r="B171" s="233"/>
      <c r="C171" s="234"/>
      <c r="D171" s="235" t="s">
        <v>152</v>
      </c>
      <c r="E171" s="236" t="s">
        <v>21</v>
      </c>
      <c r="F171" s="237" t="s">
        <v>176</v>
      </c>
      <c r="G171" s="234"/>
      <c r="H171" s="236" t="s">
        <v>21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152</v>
      </c>
      <c r="AU171" s="243" t="s">
        <v>82</v>
      </c>
      <c r="AV171" s="11" t="s">
        <v>80</v>
      </c>
      <c r="AW171" s="11" t="s">
        <v>35</v>
      </c>
      <c r="AX171" s="11" t="s">
        <v>72</v>
      </c>
      <c r="AY171" s="243" t="s">
        <v>143</v>
      </c>
    </row>
    <row r="172" spans="2:51" s="12" customFormat="1" ht="13.5">
      <c r="B172" s="244"/>
      <c r="C172" s="245"/>
      <c r="D172" s="235" t="s">
        <v>152</v>
      </c>
      <c r="E172" s="246" t="s">
        <v>21</v>
      </c>
      <c r="F172" s="247" t="s">
        <v>205</v>
      </c>
      <c r="G172" s="245"/>
      <c r="H172" s="248">
        <v>6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AT172" s="254" t="s">
        <v>152</v>
      </c>
      <c r="AU172" s="254" t="s">
        <v>82</v>
      </c>
      <c r="AV172" s="12" t="s">
        <v>82</v>
      </c>
      <c r="AW172" s="12" t="s">
        <v>35</v>
      </c>
      <c r="AX172" s="12" t="s">
        <v>72</v>
      </c>
      <c r="AY172" s="254" t="s">
        <v>143</v>
      </c>
    </row>
    <row r="173" spans="2:51" s="11" customFormat="1" ht="13.5">
      <c r="B173" s="233"/>
      <c r="C173" s="234"/>
      <c r="D173" s="235" t="s">
        <v>152</v>
      </c>
      <c r="E173" s="236" t="s">
        <v>21</v>
      </c>
      <c r="F173" s="237" t="s">
        <v>187</v>
      </c>
      <c r="G173" s="234"/>
      <c r="H173" s="236" t="s">
        <v>21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152</v>
      </c>
      <c r="AU173" s="243" t="s">
        <v>82</v>
      </c>
      <c r="AV173" s="11" t="s">
        <v>80</v>
      </c>
      <c r="AW173" s="11" t="s">
        <v>35</v>
      </c>
      <c r="AX173" s="11" t="s">
        <v>72</v>
      </c>
      <c r="AY173" s="243" t="s">
        <v>143</v>
      </c>
    </row>
    <row r="174" spans="2:51" s="12" customFormat="1" ht="13.5">
      <c r="B174" s="244"/>
      <c r="C174" s="245"/>
      <c r="D174" s="235" t="s">
        <v>152</v>
      </c>
      <c r="E174" s="246" t="s">
        <v>21</v>
      </c>
      <c r="F174" s="247" t="s">
        <v>158</v>
      </c>
      <c r="G174" s="245"/>
      <c r="H174" s="248">
        <v>3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AT174" s="254" t="s">
        <v>152</v>
      </c>
      <c r="AU174" s="254" t="s">
        <v>82</v>
      </c>
      <c r="AV174" s="12" t="s">
        <v>82</v>
      </c>
      <c r="AW174" s="12" t="s">
        <v>35</v>
      </c>
      <c r="AX174" s="12" t="s">
        <v>72</v>
      </c>
      <c r="AY174" s="254" t="s">
        <v>143</v>
      </c>
    </row>
    <row r="175" spans="2:51" s="11" customFormat="1" ht="13.5">
      <c r="B175" s="233"/>
      <c r="C175" s="234"/>
      <c r="D175" s="235" t="s">
        <v>152</v>
      </c>
      <c r="E175" s="236" t="s">
        <v>21</v>
      </c>
      <c r="F175" s="237" t="s">
        <v>191</v>
      </c>
      <c r="G175" s="234"/>
      <c r="H175" s="236" t="s">
        <v>21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152</v>
      </c>
      <c r="AU175" s="243" t="s">
        <v>82</v>
      </c>
      <c r="AV175" s="11" t="s">
        <v>80</v>
      </c>
      <c r="AW175" s="11" t="s">
        <v>35</v>
      </c>
      <c r="AX175" s="11" t="s">
        <v>72</v>
      </c>
      <c r="AY175" s="243" t="s">
        <v>143</v>
      </c>
    </row>
    <row r="176" spans="2:51" s="12" customFormat="1" ht="13.5">
      <c r="B176" s="244"/>
      <c r="C176" s="245"/>
      <c r="D176" s="235" t="s">
        <v>152</v>
      </c>
      <c r="E176" s="246" t="s">
        <v>21</v>
      </c>
      <c r="F176" s="247" t="s">
        <v>205</v>
      </c>
      <c r="G176" s="245"/>
      <c r="H176" s="248">
        <v>6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AT176" s="254" t="s">
        <v>152</v>
      </c>
      <c r="AU176" s="254" t="s">
        <v>82</v>
      </c>
      <c r="AV176" s="12" t="s">
        <v>82</v>
      </c>
      <c r="AW176" s="12" t="s">
        <v>35</v>
      </c>
      <c r="AX176" s="12" t="s">
        <v>72</v>
      </c>
      <c r="AY176" s="254" t="s">
        <v>143</v>
      </c>
    </row>
    <row r="177" spans="2:51" s="13" customFormat="1" ht="13.5">
      <c r="B177" s="255"/>
      <c r="C177" s="256"/>
      <c r="D177" s="235" t="s">
        <v>152</v>
      </c>
      <c r="E177" s="257" t="s">
        <v>21</v>
      </c>
      <c r="F177" s="258" t="s">
        <v>157</v>
      </c>
      <c r="G177" s="256"/>
      <c r="H177" s="259">
        <v>15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AT177" s="265" t="s">
        <v>152</v>
      </c>
      <c r="AU177" s="265" t="s">
        <v>82</v>
      </c>
      <c r="AV177" s="13" t="s">
        <v>150</v>
      </c>
      <c r="AW177" s="13" t="s">
        <v>35</v>
      </c>
      <c r="AX177" s="13" t="s">
        <v>80</v>
      </c>
      <c r="AY177" s="265" t="s">
        <v>143</v>
      </c>
    </row>
    <row r="178" spans="2:65" s="1" customFormat="1" ht="25.5" customHeight="1">
      <c r="B178" s="46"/>
      <c r="C178" s="221" t="s">
        <v>224</v>
      </c>
      <c r="D178" s="221" t="s">
        <v>145</v>
      </c>
      <c r="E178" s="222" t="s">
        <v>225</v>
      </c>
      <c r="F178" s="223" t="s">
        <v>226</v>
      </c>
      <c r="G178" s="224" t="s">
        <v>148</v>
      </c>
      <c r="H178" s="225">
        <v>0.576</v>
      </c>
      <c r="I178" s="226"/>
      <c r="J178" s="227">
        <f>ROUND(I178*H178,2)</f>
        <v>0</v>
      </c>
      <c r="K178" s="223" t="s">
        <v>149</v>
      </c>
      <c r="L178" s="72"/>
      <c r="M178" s="228" t="s">
        <v>21</v>
      </c>
      <c r="N178" s="229" t="s">
        <v>43</v>
      </c>
      <c r="O178" s="47"/>
      <c r="P178" s="230">
        <f>O178*H178</f>
        <v>0</v>
      </c>
      <c r="Q178" s="230">
        <v>0.178184</v>
      </c>
      <c r="R178" s="230">
        <f>Q178*H178</f>
        <v>0.102633984</v>
      </c>
      <c r="S178" s="230">
        <v>0</v>
      </c>
      <c r="T178" s="231">
        <f>S178*H178</f>
        <v>0</v>
      </c>
      <c r="AR178" s="24" t="s">
        <v>150</v>
      </c>
      <c r="AT178" s="24" t="s">
        <v>145</v>
      </c>
      <c r="AU178" s="24" t="s">
        <v>82</v>
      </c>
      <c r="AY178" s="24" t="s">
        <v>143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80</v>
      </c>
      <c r="BK178" s="232">
        <f>ROUND(I178*H178,2)</f>
        <v>0</v>
      </c>
      <c r="BL178" s="24" t="s">
        <v>150</v>
      </c>
      <c r="BM178" s="24" t="s">
        <v>227</v>
      </c>
    </row>
    <row r="179" spans="2:51" s="11" customFormat="1" ht="13.5">
      <c r="B179" s="233"/>
      <c r="C179" s="234"/>
      <c r="D179" s="235" t="s">
        <v>152</v>
      </c>
      <c r="E179" s="236" t="s">
        <v>21</v>
      </c>
      <c r="F179" s="237" t="s">
        <v>164</v>
      </c>
      <c r="G179" s="234"/>
      <c r="H179" s="236" t="s">
        <v>21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152</v>
      </c>
      <c r="AU179" s="243" t="s">
        <v>82</v>
      </c>
      <c r="AV179" s="11" t="s">
        <v>80</v>
      </c>
      <c r="AW179" s="11" t="s">
        <v>35</v>
      </c>
      <c r="AX179" s="11" t="s">
        <v>72</v>
      </c>
      <c r="AY179" s="243" t="s">
        <v>143</v>
      </c>
    </row>
    <row r="180" spans="2:51" s="11" customFormat="1" ht="13.5">
      <c r="B180" s="233"/>
      <c r="C180" s="234"/>
      <c r="D180" s="235" t="s">
        <v>152</v>
      </c>
      <c r="E180" s="236" t="s">
        <v>21</v>
      </c>
      <c r="F180" s="237" t="s">
        <v>165</v>
      </c>
      <c r="G180" s="234"/>
      <c r="H180" s="236" t="s">
        <v>21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152</v>
      </c>
      <c r="AU180" s="243" t="s">
        <v>82</v>
      </c>
      <c r="AV180" s="11" t="s">
        <v>80</v>
      </c>
      <c r="AW180" s="11" t="s">
        <v>35</v>
      </c>
      <c r="AX180" s="11" t="s">
        <v>72</v>
      </c>
      <c r="AY180" s="243" t="s">
        <v>143</v>
      </c>
    </row>
    <row r="181" spans="2:51" s="12" customFormat="1" ht="13.5">
      <c r="B181" s="244"/>
      <c r="C181" s="245"/>
      <c r="D181" s="235" t="s">
        <v>152</v>
      </c>
      <c r="E181" s="246" t="s">
        <v>21</v>
      </c>
      <c r="F181" s="247" t="s">
        <v>228</v>
      </c>
      <c r="G181" s="245"/>
      <c r="H181" s="248">
        <v>0.576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AT181" s="254" t="s">
        <v>152</v>
      </c>
      <c r="AU181" s="254" t="s">
        <v>82</v>
      </c>
      <c r="AV181" s="12" t="s">
        <v>82</v>
      </c>
      <c r="AW181" s="12" t="s">
        <v>35</v>
      </c>
      <c r="AX181" s="12" t="s">
        <v>80</v>
      </c>
      <c r="AY181" s="254" t="s">
        <v>143</v>
      </c>
    </row>
    <row r="182" spans="2:63" s="10" customFormat="1" ht="29.85" customHeight="1">
      <c r="B182" s="205"/>
      <c r="C182" s="206"/>
      <c r="D182" s="207" t="s">
        <v>71</v>
      </c>
      <c r="E182" s="219" t="s">
        <v>229</v>
      </c>
      <c r="F182" s="219" t="s">
        <v>230</v>
      </c>
      <c r="G182" s="206"/>
      <c r="H182" s="206"/>
      <c r="I182" s="209"/>
      <c r="J182" s="220">
        <f>BK182</f>
        <v>0</v>
      </c>
      <c r="K182" s="206"/>
      <c r="L182" s="211"/>
      <c r="M182" s="212"/>
      <c r="N182" s="213"/>
      <c r="O182" s="213"/>
      <c r="P182" s="214">
        <f>SUM(P183:P229)</f>
        <v>0</v>
      </c>
      <c r="Q182" s="213"/>
      <c r="R182" s="214">
        <f>SUM(R183:R229)</f>
        <v>0.43012955999999997</v>
      </c>
      <c r="S182" s="213"/>
      <c r="T182" s="215">
        <f>SUM(T183:T229)</f>
        <v>0</v>
      </c>
      <c r="AR182" s="216" t="s">
        <v>80</v>
      </c>
      <c r="AT182" s="217" t="s">
        <v>71</v>
      </c>
      <c r="AU182" s="217" t="s">
        <v>80</v>
      </c>
      <c r="AY182" s="216" t="s">
        <v>143</v>
      </c>
      <c r="BK182" s="218">
        <f>SUM(BK183:BK229)</f>
        <v>0</v>
      </c>
    </row>
    <row r="183" spans="2:65" s="1" customFormat="1" ht="16.5" customHeight="1">
      <c r="B183" s="46"/>
      <c r="C183" s="221" t="s">
        <v>231</v>
      </c>
      <c r="D183" s="221" t="s">
        <v>145</v>
      </c>
      <c r="E183" s="222" t="s">
        <v>232</v>
      </c>
      <c r="F183" s="223" t="s">
        <v>233</v>
      </c>
      <c r="G183" s="224" t="s">
        <v>148</v>
      </c>
      <c r="H183" s="225">
        <v>34.41</v>
      </c>
      <c r="I183" s="226"/>
      <c r="J183" s="227">
        <f>ROUND(I183*H183,2)</f>
        <v>0</v>
      </c>
      <c r="K183" s="223" t="s">
        <v>149</v>
      </c>
      <c r="L183" s="72"/>
      <c r="M183" s="228" t="s">
        <v>21</v>
      </c>
      <c r="N183" s="229" t="s">
        <v>43</v>
      </c>
      <c r="O183" s="47"/>
      <c r="P183" s="230">
        <f>O183*H183</f>
        <v>0</v>
      </c>
      <c r="Q183" s="230">
        <v>0.003</v>
      </c>
      <c r="R183" s="230">
        <f>Q183*H183</f>
        <v>0.10322999999999999</v>
      </c>
      <c r="S183" s="230">
        <v>0</v>
      </c>
      <c r="T183" s="231">
        <f>S183*H183</f>
        <v>0</v>
      </c>
      <c r="AR183" s="24" t="s">
        <v>150</v>
      </c>
      <c r="AT183" s="24" t="s">
        <v>145</v>
      </c>
      <c r="AU183" s="24" t="s">
        <v>82</v>
      </c>
      <c r="AY183" s="24" t="s">
        <v>143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80</v>
      </c>
      <c r="BK183" s="232">
        <f>ROUND(I183*H183,2)</f>
        <v>0</v>
      </c>
      <c r="BL183" s="24" t="s">
        <v>150</v>
      </c>
      <c r="BM183" s="24" t="s">
        <v>234</v>
      </c>
    </row>
    <row r="184" spans="2:51" s="11" customFormat="1" ht="13.5">
      <c r="B184" s="233"/>
      <c r="C184" s="234"/>
      <c r="D184" s="235" t="s">
        <v>152</v>
      </c>
      <c r="E184" s="236" t="s">
        <v>21</v>
      </c>
      <c r="F184" s="237" t="s">
        <v>235</v>
      </c>
      <c r="G184" s="234"/>
      <c r="H184" s="236" t="s">
        <v>21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152</v>
      </c>
      <c r="AU184" s="243" t="s">
        <v>82</v>
      </c>
      <c r="AV184" s="11" t="s">
        <v>80</v>
      </c>
      <c r="AW184" s="11" t="s">
        <v>35</v>
      </c>
      <c r="AX184" s="11" t="s">
        <v>72</v>
      </c>
      <c r="AY184" s="243" t="s">
        <v>143</v>
      </c>
    </row>
    <row r="185" spans="2:51" s="12" customFormat="1" ht="13.5">
      <c r="B185" s="244"/>
      <c r="C185" s="245"/>
      <c r="D185" s="235" t="s">
        <v>152</v>
      </c>
      <c r="E185" s="246" t="s">
        <v>21</v>
      </c>
      <c r="F185" s="247" t="s">
        <v>236</v>
      </c>
      <c r="G185" s="245"/>
      <c r="H185" s="248">
        <v>2.9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152</v>
      </c>
      <c r="AU185" s="254" t="s">
        <v>82</v>
      </c>
      <c r="AV185" s="12" t="s">
        <v>82</v>
      </c>
      <c r="AW185" s="12" t="s">
        <v>35</v>
      </c>
      <c r="AX185" s="12" t="s">
        <v>72</v>
      </c>
      <c r="AY185" s="254" t="s">
        <v>143</v>
      </c>
    </row>
    <row r="186" spans="2:51" s="12" customFormat="1" ht="13.5">
      <c r="B186" s="244"/>
      <c r="C186" s="245"/>
      <c r="D186" s="235" t="s">
        <v>152</v>
      </c>
      <c r="E186" s="246" t="s">
        <v>21</v>
      </c>
      <c r="F186" s="247" t="s">
        <v>237</v>
      </c>
      <c r="G186" s="245"/>
      <c r="H186" s="248">
        <v>12.74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AT186" s="254" t="s">
        <v>152</v>
      </c>
      <c r="AU186" s="254" t="s">
        <v>82</v>
      </c>
      <c r="AV186" s="12" t="s">
        <v>82</v>
      </c>
      <c r="AW186" s="12" t="s">
        <v>35</v>
      </c>
      <c r="AX186" s="12" t="s">
        <v>72</v>
      </c>
      <c r="AY186" s="254" t="s">
        <v>143</v>
      </c>
    </row>
    <row r="187" spans="2:51" s="11" customFormat="1" ht="13.5">
      <c r="B187" s="233"/>
      <c r="C187" s="234"/>
      <c r="D187" s="235" t="s">
        <v>152</v>
      </c>
      <c r="E187" s="236" t="s">
        <v>21</v>
      </c>
      <c r="F187" s="237" t="s">
        <v>238</v>
      </c>
      <c r="G187" s="234"/>
      <c r="H187" s="236" t="s">
        <v>21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152</v>
      </c>
      <c r="AU187" s="243" t="s">
        <v>82</v>
      </c>
      <c r="AV187" s="11" t="s">
        <v>80</v>
      </c>
      <c r="AW187" s="11" t="s">
        <v>35</v>
      </c>
      <c r="AX187" s="11" t="s">
        <v>72</v>
      </c>
      <c r="AY187" s="243" t="s">
        <v>143</v>
      </c>
    </row>
    <row r="188" spans="2:51" s="12" customFormat="1" ht="13.5">
      <c r="B188" s="244"/>
      <c r="C188" s="245"/>
      <c r="D188" s="235" t="s">
        <v>152</v>
      </c>
      <c r="E188" s="246" t="s">
        <v>21</v>
      </c>
      <c r="F188" s="247" t="s">
        <v>239</v>
      </c>
      <c r="G188" s="245"/>
      <c r="H188" s="248">
        <v>2.7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AT188" s="254" t="s">
        <v>152</v>
      </c>
      <c r="AU188" s="254" t="s">
        <v>82</v>
      </c>
      <c r="AV188" s="12" t="s">
        <v>82</v>
      </c>
      <c r="AW188" s="12" t="s">
        <v>35</v>
      </c>
      <c r="AX188" s="12" t="s">
        <v>72</v>
      </c>
      <c r="AY188" s="254" t="s">
        <v>143</v>
      </c>
    </row>
    <row r="189" spans="2:51" s="12" customFormat="1" ht="13.5">
      <c r="B189" s="244"/>
      <c r="C189" s="245"/>
      <c r="D189" s="235" t="s">
        <v>152</v>
      </c>
      <c r="E189" s="246" t="s">
        <v>21</v>
      </c>
      <c r="F189" s="247" t="s">
        <v>240</v>
      </c>
      <c r="G189" s="245"/>
      <c r="H189" s="248">
        <v>14.42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AT189" s="254" t="s">
        <v>152</v>
      </c>
      <c r="AU189" s="254" t="s">
        <v>82</v>
      </c>
      <c r="AV189" s="12" t="s">
        <v>82</v>
      </c>
      <c r="AW189" s="12" t="s">
        <v>35</v>
      </c>
      <c r="AX189" s="12" t="s">
        <v>72</v>
      </c>
      <c r="AY189" s="254" t="s">
        <v>143</v>
      </c>
    </row>
    <row r="190" spans="2:51" s="12" customFormat="1" ht="13.5">
      <c r="B190" s="244"/>
      <c r="C190" s="245"/>
      <c r="D190" s="235" t="s">
        <v>152</v>
      </c>
      <c r="E190" s="246" t="s">
        <v>21</v>
      </c>
      <c r="F190" s="247" t="s">
        <v>241</v>
      </c>
      <c r="G190" s="245"/>
      <c r="H190" s="248">
        <v>1.65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AT190" s="254" t="s">
        <v>152</v>
      </c>
      <c r="AU190" s="254" t="s">
        <v>82</v>
      </c>
      <c r="AV190" s="12" t="s">
        <v>82</v>
      </c>
      <c r="AW190" s="12" t="s">
        <v>35</v>
      </c>
      <c r="AX190" s="12" t="s">
        <v>72</v>
      </c>
      <c r="AY190" s="254" t="s">
        <v>143</v>
      </c>
    </row>
    <row r="191" spans="2:51" s="13" customFormat="1" ht="13.5">
      <c r="B191" s="255"/>
      <c r="C191" s="256"/>
      <c r="D191" s="235" t="s">
        <v>152</v>
      </c>
      <c r="E191" s="257" t="s">
        <v>21</v>
      </c>
      <c r="F191" s="258" t="s">
        <v>157</v>
      </c>
      <c r="G191" s="256"/>
      <c r="H191" s="259">
        <v>34.41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AT191" s="265" t="s">
        <v>152</v>
      </c>
      <c r="AU191" s="265" t="s">
        <v>82</v>
      </c>
      <c r="AV191" s="13" t="s">
        <v>150</v>
      </c>
      <c r="AW191" s="13" t="s">
        <v>35</v>
      </c>
      <c r="AX191" s="13" t="s">
        <v>80</v>
      </c>
      <c r="AY191" s="265" t="s">
        <v>143</v>
      </c>
    </row>
    <row r="192" spans="2:65" s="1" customFormat="1" ht="25.5" customHeight="1">
      <c r="B192" s="46"/>
      <c r="C192" s="221" t="s">
        <v>242</v>
      </c>
      <c r="D192" s="221" t="s">
        <v>145</v>
      </c>
      <c r="E192" s="222" t="s">
        <v>243</v>
      </c>
      <c r="F192" s="223" t="s">
        <v>244</v>
      </c>
      <c r="G192" s="224" t="s">
        <v>148</v>
      </c>
      <c r="H192" s="225">
        <v>32.76</v>
      </c>
      <c r="I192" s="226"/>
      <c r="J192" s="227">
        <f>ROUND(I192*H192,2)</f>
        <v>0</v>
      </c>
      <c r="K192" s="223" t="s">
        <v>149</v>
      </c>
      <c r="L192" s="72"/>
      <c r="M192" s="228" t="s">
        <v>21</v>
      </c>
      <c r="N192" s="229" t="s">
        <v>43</v>
      </c>
      <c r="O192" s="47"/>
      <c r="P192" s="230">
        <f>O192*H192</f>
        <v>0</v>
      </c>
      <c r="Q192" s="230">
        <v>0.00489</v>
      </c>
      <c r="R192" s="230">
        <f>Q192*H192</f>
        <v>0.1601964</v>
      </c>
      <c r="S192" s="230">
        <v>0</v>
      </c>
      <c r="T192" s="231">
        <f>S192*H192</f>
        <v>0</v>
      </c>
      <c r="AR192" s="24" t="s">
        <v>150</v>
      </c>
      <c r="AT192" s="24" t="s">
        <v>145</v>
      </c>
      <c r="AU192" s="24" t="s">
        <v>82</v>
      </c>
      <c r="AY192" s="24" t="s">
        <v>143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80</v>
      </c>
      <c r="BK192" s="232">
        <f>ROUND(I192*H192,2)</f>
        <v>0</v>
      </c>
      <c r="BL192" s="24" t="s">
        <v>150</v>
      </c>
      <c r="BM192" s="24" t="s">
        <v>245</v>
      </c>
    </row>
    <row r="193" spans="2:51" s="11" customFormat="1" ht="13.5">
      <c r="B193" s="233"/>
      <c r="C193" s="234"/>
      <c r="D193" s="235" t="s">
        <v>152</v>
      </c>
      <c r="E193" s="236" t="s">
        <v>21</v>
      </c>
      <c r="F193" s="237" t="s">
        <v>235</v>
      </c>
      <c r="G193" s="234"/>
      <c r="H193" s="236" t="s">
        <v>21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152</v>
      </c>
      <c r="AU193" s="243" t="s">
        <v>82</v>
      </c>
      <c r="AV193" s="11" t="s">
        <v>80</v>
      </c>
      <c r="AW193" s="11" t="s">
        <v>35</v>
      </c>
      <c r="AX193" s="11" t="s">
        <v>72</v>
      </c>
      <c r="AY193" s="243" t="s">
        <v>143</v>
      </c>
    </row>
    <row r="194" spans="2:51" s="12" customFormat="1" ht="13.5">
      <c r="B194" s="244"/>
      <c r="C194" s="245"/>
      <c r="D194" s="235" t="s">
        <v>152</v>
      </c>
      <c r="E194" s="246" t="s">
        <v>21</v>
      </c>
      <c r="F194" s="247" t="s">
        <v>236</v>
      </c>
      <c r="G194" s="245"/>
      <c r="H194" s="248">
        <v>2.9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AT194" s="254" t="s">
        <v>152</v>
      </c>
      <c r="AU194" s="254" t="s">
        <v>82</v>
      </c>
      <c r="AV194" s="12" t="s">
        <v>82</v>
      </c>
      <c r="AW194" s="12" t="s">
        <v>35</v>
      </c>
      <c r="AX194" s="12" t="s">
        <v>72</v>
      </c>
      <c r="AY194" s="254" t="s">
        <v>143</v>
      </c>
    </row>
    <row r="195" spans="2:51" s="12" customFormat="1" ht="13.5">
      <c r="B195" s="244"/>
      <c r="C195" s="245"/>
      <c r="D195" s="235" t="s">
        <v>152</v>
      </c>
      <c r="E195" s="246" t="s">
        <v>21</v>
      </c>
      <c r="F195" s="247" t="s">
        <v>237</v>
      </c>
      <c r="G195" s="245"/>
      <c r="H195" s="248">
        <v>12.74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AT195" s="254" t="s">
        <v>152</v>
      </c>
      <c r="AU195" s="254" t="s">
        <v>82</v>
      </c>
      <c r="AV195" s="12" t="s">
        <v>82</v>
      </c>
      <c r="AW195" s="12" t="s">
        <v>35</v>
      </c>
      <c r="AX195" s="12" t="s">
        <v>72</v>
      </c>
      <c r="AY195" s="254" t="s">
        <v>143</v>
      </c>
    </row>
    <row r="196" spans="2:51" s="11" customFormat="1" ht="13.5">
      <c r="B196" s="233"/>
      <c r="C196" s="234"/>
      <c r="D196" s="235" t="s">
        <v>152</v>
      </c>
      <c r="E196" s="236" t="s">
        <v>21</v>
      </c>
      <c r="F196" s="237" t="s">
        <v>238</v>
      </c>
      <c r="G196" s="234"/>
      <c r="H196" s="236" t="s">
        <v>21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152</v>
      </c>
      <c r="AU196" s="243" t="s">
        <v>82</v>
      </c>
      <c r="AV196" s="11" t="s">
        <v>80</v>
      </c>
      <c r="AW196" s="11" t="s">
        <v>35</v>
      </c>
      <c r="AX196" s="11" t="s">
        <v>72</v>
      </c>
      <c r="AY196" s="243" t="s">
        <v>143</v>
      </c>
    </row>
    <row r="197" spans="2:51" s="12" customFormat="1" ht="13.5">
      <c r="B197" s="244"/>
      <c r="C197" s="245"/>
      <c r="D197" s="235" t="s">
        <v>152</v>
      </c>
      <c r="E197" s="246" t="s">
        <v>21</v>
      </c>
      <c r="F197" s="247" t="s">
        <v>239</v>
      </c>
      <c r="G197" s="245"/>
      <c r="H197" s="248">
        <v>2.7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152</v>
      </c>
      <c r="AU197" s="254" t="s">
        <v>82</v>
      </c>
      <c r="AV197" s="12" t="s">
        <v>82</v>
      </c>
      <c r="AW197" s="12" t="s">
        <v>35</v>
      </c>
      <c r="AX197" s="12" t="s">
        <v>72</v>
      </c>
      <c r="AY197" s="254" t="s">
        <v>143</v>
      </c>
    </row>
    <row r="198" spans="2:51" s="12" customFormat="1" ht="13.5">
      <c r="B198" s="244"/>
      <c r="C198" s="245"/>
      <c r="D198" s="235" t="s">
        <v>152</v>
      </c>
      <c r="E198" s="246" t="s">
        <v>21</v>
      </c>
      <c r="F198" s="247" t="s">
        <v>240</v>
      </c>
      <c r="G198" s="245"/>
      <c r="H198" s="248">
        <v>14.42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AT198" s="254" t="s">
        <v>152</v>
      </c>
      <c r="AU198" s="254" t="s">
        <v>82</v>
      </c>
      <c r="AV198" s="12" t="s">
        <v>82</v>
      </c>
      <c r="AW198" s="12" t="s">
        <v>35</v>
      </c>
      <c r="AX198" s="12" t="s">
        <v>72</v>
      </c>
      <c r="AY198" s="254" t="s">
        <v>143</v>
      </c>
    </row>
    <row r="199" spans="2:51" s="13" customFormat="1" ht="13.5">
      <c r="B199" s="255"/>
      <c r="C199" s="256"/>
      <c r="D199" s="235" t="s">
        <v>152</v>
      </c>
      <c r="E199" s="257" t="s">
        <v>21</v>
      </c>
      <c r="F199" s="258" t="s">
        <v>157</v>
      </c>
      <c r="G199" s="256"/>
      <c r="H199" s="259">
        <v>32.76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AT199" s="265" t="s">
        <v>152</v>
      </c>
      <c r="AU199" s="265" t="s">
        <v>82</v>
      </c>
      <c r="AV199" s="13" t="s">
        <v>150</v>
      </c>
      <c r="AW199" s="13" t="s">
        <v>35</v>
      </c>
      <c r="AX199" s="13" t="s">
        <v>80</v>
      </c>
      <c r="AY199" s="265" t="s">
        <v>143</v>
      </c>
    </row>
    <row r="200" spans="2:65" s="1" customFormat="1" ht="16.5" customHeight="1">
      <c r="B200" s="46"/>
      <c r="C200" s="221" t="s">
        <v>246</v>
      </c>
      <c r="D200" s="221" t="s">
        <v>145</v>
      </c>
      <c r="E200" s="222" t="s">
        <v>247</v>
      </c>
      <c r="F200" s="223" t="s">
        <v>248</v>
      </c>
      <c r="G200" s="224" t="s">
        <v>249</v>
      </c>
      <c r="H200" s="225">
        <v>106.88</v>
      </c>
      <c r="I200" s="226"/>
      <c r="J200" s="227">
        <f>ROUND(I200*H200,2)</f>
        <v>0</v>
      </c>
      <c r="K200" s="223" t="s">
        <v>149</v>
      </c>
      <c r="L200" s="72"/>
      <c r="M200" s="228" t="s">
        <v>21</v>
      </c>
      <c r="N200" s="229" t="s">
        <v>43</v>
      </c>
      <c r="O200" s="47"/>
      <c r="P200" s="230">
        <f>O200*H200</f>
        <v>0</v>
      </c>
      <c r="Q200" s="230">
        <v>0.0015</v>
      </c>
      <c r="R200" s="230">
        <f>Q200*H200</f>
        <v>0.16032</v>
      </c>
      <c r="S200" s="230">
        <v>0</v>
      </c>
      <c r="T200" s="231">
        <f>S200*H200</f>
        <v>0</v>
      </c>
      <c r="AR200" s="24" t="s">
        <v>150</v>
      </c>
      <c r="AT200" s="24" t="s">
        <v>145</v>
      </c>
      <c r="AU200" s="24" t="s">
        <v>82</v>
      </c>
      <c r="AY200" s="24" t="s">
        <v>143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80</v>
      </c>
      <c r="BK200" s="232">
        <f>ROUND(I200*H200,2)</f>
        <v>0</v>
      </c>
      <c r="BL200" s="24" t="s">
        <v>150</v>
      </c>
      <c r="BM200" s="24" t="s">
        <v>250</v>
      </c>
    </row>
    <row r="201" spans="2:51" s="11" customFormat="1" ht="13.5">
      <c r="B201" s="233"/>
      <c r="C201" s="234"/>
      <c r="D201" s="235" t="s">
        <v>152</v>
      </c>
      <c r="E201" s="236" t="s">
        <v>21</v>
      </c>
      <c r="F201" s="237" t="s">
        <v>238</v>
      </c>
      <c r="G201" s="234"/>
      <c r="H201" s="236" t="s">
        <v>21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152</v>
      </c>
      <c r="AU201" s="243" t="s">
        <v>82</v>
      </c>
      <c r="AV201" s="11" t="s">
        <v>80</v>
      </c>
      <c r="AW201" s="11" t="s">
        <v>35</v>
      </c>
      <c r="AX201" s="11" t="s">
        <v>72</v>
      </c>
      <c r="AY201" s="243" t="s">
        <v>143</v>
      </c>
    </row>
    <row r="202" spans="2:51" s="12" customFormat="1" ht="13.5">
      <c r="B202" s="244"/>
      <c r="C202" s="245"/>
      <c r="D202" s="235" t="s">
        <v>152</v>
      </c>
      <c r="E202" s="246" t="s">
        <v>21</v>
      </c>
      <c r="F202" s="247" t="s">
        <v>251</v>
      </c>
      <c r="G202" s="245"/>
      <c r="H202" s="248">
        <v>36.08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AT202" s="254" t="s">
        <v>152</v>
      </c>
      <c r="AU202" s="254" t="s">
        <v>82</v>
      </c>
      <c r="AV202" s="12" t="s">
        <v>82</v>
      </c>
      <c r="AW202" s="12" t="s">
        <v>35</v>
      </c>
      <c r="AX202" s="12" t="s">
        <v>72</v>
      </c>
      <c r="AY202" s="254" t="s">
        <v>143</v>
      </c>
    </row>
    <row r="203" spans="2:51" s="12" customFormat="1" ht="13.5">
      <c r="B203" s="244"/>
      <c r="C203" s="245"/>
      <c r="D203" s="235" t="s">
        <v>152</v>
      </c>
      <c r="E203" s="246" t="s">
        <v>21</v>
      </c>
      <c r="F203" s="247" t="s">
        <v>252</v>
      </c>
      <c r="G203" s="245"/>
      <c r="H203" s="248">
        <v>57.6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AT203" s="254" t="s">
        <v>152</v>
      </c>
      <c r="AU203" s="254" t="s">
        <v>82</v>
      </c>
      <c r="AV203" s="12" t="s">
        <v>82</v>
      </c>
      <c r="AW203" s="12" t="s">
        <v>35</v>
      </c>
      <c r="AX203" s="12" t="s">
        <v>72</v>
      </c>
      <c r="AY203" s="254" t="s">
        <v>143</v>
      </c>
    </row>
    <row r="204" spans="2:51" s="12" customFormat="1" ht="13.5">
      <c r="B204" s="244"/>
      <c r="C204" s="245"/>
      <c r="D204" s="235" t="s">
        <v>152</v>
      </c>
      <c r="E204" s="246" t="s">
        <v>21</v>
      </c>
      <c r="F204" s="247" t="s">
        <v>253</v>
      </c>
      <c r="G204" s="245"/>
      <c r="H204" s="248">
        <v>5.4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152</v>
      </c>
      <c r="AU204" s="254" t="s">
        <v>82</v>
      </c>
      <c r="AV204" s="12" t="s">
        <v>82</v>
      </c>
      <c r="AW204" s="12" t="s">
        <v>35</v>
      </c>
      <c r="AX204" s="12" t="s">
        <v>72</v>
      </c>
      <c r="AY204" s="254" t="s">
        <v>143</v>
      </c>
    </row>
    <row r="205" spans="2:51" s="12" customFormat="1" ht="13.5">
      <c r="B205" s="244"/>
      <c r="C205" s="245"/>
      <c r="D205" s="235" t="s">
        <v>152</v>
      </c>
      <c r="E205" s="246" t="s">
        <v>21</v>
      </c>
      <c r="F205" s="247" t="s">
        <v>254</v>
      </c>
      <c r="G205" s="245"/>
      <c r="H205" s="248">
        <v>3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AT205" s="254" t="s">
        <v>152</v>
      </c>
      <c r="AU205" s="254" t="s">
        <v>82</v>
      </c>
      <c r="AV205" s="12" t="s">
        <v>82</v>
      </c>
      <c r="AW205" s="12" t="s">
        <v>35</v>
      </c>
      <c r="AX205" s="12" t="s">
        <v>72</v>
      </c>
      <c r="AY205" s="254" t="s">
        <v>143</v>
      </c>
    </row>
    <row r="206" spans="2:51" s="11" customFormat="1" ht="13.5">
      <c r="B206" s="233"/>
      <c r="C206" s="234"/>
      <c r="D206" s="235" t="s">
        <v>152</v>
      </c>
      <c r="E206" s="236" t="s">
        <v>21</v>
      </c>
      <c r="F206" s="237" t="s">
        <v>255</v>
      </c>
      <c r="G206" s="234"/>
      <c r="H206" s="236" t="s">
        <v>21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152</v>
      </c>
      <c r="AU206" s="243" t="s">
        <v>82</v>
      </c>
      <c r="AV206" s="11" t="s">
        <v>80</v>
      </c>
      <c r="AW206" s="11" t="s">
        <v>35</v>
      </c>
      <c r="AX206" s="11" t="s">
        <v>72</v>
      </c>
      <c r="AY206" s="243" t="s">
        <v>143</v>
      </c>
    </row>
    <row r="207" spans="2:51" s="12" customFormat="1" ht="13.5">
      <c r="B207" s="244"/>
      <c r="C207" s="245"/>
      <c r="D207" s="235" t="s">
        <v>152</v>
      </c>
      <c r="E207" s="246" t="s">
        <v>21</v>
      </c>
      <c r="F207" s="247" t="s">
        <v>256</v>
      </c>
      <c r="G207" s="245"/>
      <c r="H207" s="248">
        <v>4.8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AT207" s="254" t="s">
        <v>152</v>
      </c>
      <c r="AU207" s="254" t="s">
        <v>82</v>
      </c>
      <c r="AV207" s="12" t="s">
        <v>82</v>
      </c>
      <c r="AW207" s="12" t="s">
        <v>35</v>
      </c>
      <c r="AX207" s="12" t="s">
        <v>72</v>
      </c>
      <c r="AY207" s="254" t="s">
        <v>143</v>
      </c>
    </row>
    <row r="208" spans="2:51" s="13" customFormat="1" ht="13.5">
      <c r="B208" s="255"/>
      <c r="C208" s="256"/>
      <c r="D208" s="235" t="s">
        <v>152</v>
      </c>
      <c r="E208" s="257" t="s">
        <v>21</v>
      </c>
      <c r="F208" s="258" t="s">
        <v>157</v>
      </c>
      <c r="G208" s="256"/>
      <c r="H208" s="259">
        <v>106.88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AT208" s="265" t="s">
        <v>152</v>
      </c>
      <c r="AU208" s="265" t="s">
        <v>82</v>
      </c>
      <c r="AV208" s="13" t="s">
        <v>150</v>
      </c>
      <c r="AW208" s="13" t="s">
        <v>35</v>
      </c>
      <c r="AX208" s="13" t="s">
        <v>80</v>
      </c>
      <c r="AY208" s="265" t="s">
        <v>143</v>
      </c>
    </row>
    <row r="209" spans="2:65" s="1" customFormat="1" ht="25.5" customHeight="1">
      <c r="B209" s="46"/>
      <c r="C209" s="221" t="s">
        <v>257</v>
      </c>
      <c r="D209" s="221" t="s">
        <v>145</v>
      </c>
      <c r="E209" s="222" t="s">
        <v>258</v>
      </c>
      <c r="F209" s="223" t="s">
        <v>259</v>
      </c>
      <c r="G209" s="224" t="s">
        <v>249</v>
      </c>
      <c r="H209" s="225">
        <v>202.64</v>
      </c>
      <c r="I209" s="226"/>
      <c r="J209" s="227">
        <f>ROUND(I209*H209,2)</f>
        <v>0</v>
      </c>
      <c r="K209" s="223" t="s">
        <v>149</v>
      </c>
      <c r="L209" s="72"/>
      <c r="M209" s="228" t="s">
        <v>21</v>
      </c>
      <c r="N209" s="229" t="s">
        <v>43</v>
      </c>
      <c r="O209" s="47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4" t="s">
        <v>150</v>
      </c>
      <c r="AT209" s="24" t="s">
        <v>145</v>
      </c>
      <c r="AU209" s="24" t="s">
        <v>82</v>
      </c>
      <c r="AY209" s="24" t="s">
        <v>143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4" t="s">
        <v>80</v>
      </c>
      <c r="BK209" s="232">
        <f>ROUND(I209*H209,2)</f>
        <v>0</v>
      </c>
      <c r="BL209" s="24" t="s">
        <v>150</v>
      </c>
      <c r="BM209" s="24" t="s">
        <v>260</v>
      </c>
    </row>
    <row r="210" spans="2:51" s="11" customFormat="1" ht="13.5">
      <c r="B210" s="233"/>
      <c r="C210" s="234"/>
      <c r="D210" s="235" t="s">
        <v>152</v>
      </c>
      <c r="E210" s="236" t="s">
        <v>21</v>
      </c>
      <c r="F210" s="237" t="s">
        <v>261</v>
      </c>
      <c r="G210" s="234"/>
      <c r="H210" s="236" t="s">
        <v>21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152</v>
      </c>
      <c r="AU210" s="243" t="s">
        <v>82</v>
      </c>
      <c r="AV210" s="11" t="s">
        <v>80</v>
      </c>
      <c r="AW210" s="11" t="s">
        <v>35</v>
      </c>
      <c r="AX210" s="11" t="s">
        <v>72</v>
      </c>
      <c r="AY210" s="243" t="s">
        <v>143</v>
      </c>
    </row>
    <row r="211" spans="2:51" s="12" customFormat="1" ht="13.5">
      <c r="B211" s="244"/>
      <c r="C211" s="245"/>
      <c r="D211" s="235" t="s">
        <v>152</v>
      </c>
      <c r="E211" s="246" t="s">
        <v>21</v>
      </c>
      <c r="F211" s="247" t="s">
        <v>262</v>
      </c>
      <c r="G211" s="245"/>
      <c r="H211" s="248">
        <v>54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AT211" s="254" t="s">
        <v>152</v>
      </c>
      <c r="AU211" s="254" t="s">
        <v>82</v>
      </c>
      <c r="AV211" s="12" t="s">
        <v>82</v>
      </c>
      <c r="AW211" s="12" t="s">
        <v>35</v>
      </c>
      <c r="AX211" s="12" t="s">
        <v>72</v>
      </c>
      <c r="AY211" s="254" t="s">
        <v>143</v>
      </c>
    </row>
    <row r="212" spans="2:51" s="12" customFormat="1" ht="13.5">
      <c r="B212" s="244"/>
      <c r="C212" s="245"/>
      <c r="D212" s="235" t="s">
        <v>152</v>
      </c>
      <c r="E212" s="246" t="s">
        <v>21</v>
      </c>
      <c r="F212" s="247" t="s">
        <v>263</v>
      </c>
      <c r="G212" s="245"/>
      <c r="H212" s="248">
        <v>21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AT212" s="254" t="s">
        <v>152</v>
      </c>
      <c r="AU212" s="254" t="s">
        <v>82</v>
      </c>
      <c r="AV212" s="12" t="s">
        <v>82</v>
      </c>
      <c r="AW212" s="12" t="s">
        <v>35</v>
      </c>
      <c r="AX212" s="12" t="s">
        <v>72</v>
      </c>
      <c r="AY212" s="254" t="s">
        <v>143</v>
      </c>
    </row>
    <row r="213" spans="2:51" s="12" customFormat="1" ht="13.5">
      <c r="B213" s="244"/>
      <c r="C213" s="245"/>
      <c r="D213" s="235" t="s">
        <v>152</v>
      </c>
      <c r="E213" s="246" t="s">
        <v>21</v>
      </c>
      <c r="F213" s="247" t="s">
        <v>264</v>
      </c>
      <c r="G213" s="245"/>
      <c r="H213" s="248">
        <v>37.8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152</v>
      </c>
      <c r="AU213" s="254" t="s">
        <v>82</v>
      </c>
      <c r="AV213" s="12" t="s">
        <v>82</v>
      </c>
      <c r="AW213" s="12" t="s">
        <v>35</v>
      </c>
      <c r="AX213" s="12" t="s">
        <v>72</v>
      </c>
      <c r="AY213" s="254" t="s">
        <v>143</v>
      </c>
    </row>
    <row r="214" spans="2:51" s="12" customFormat="1" ht="13.5">
      <c r="B214" s="244"/>
      <c r="C214" s="245"/>
      <c r="D214" s="235" t="s">
        <v>152</v>
      </c>
      <c r="E214" s="246" t="s">
        <v>21</v>
      </c>
      <c r="F214" s="247" t="s">
        <v>265</v>
      </c>
      <c r="G214" s="245"/>
      <c r="H214" s="248">
        <v>9.9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152</v>
      </c>
      <c r="AU214" s="254" t="s">
        <v>82</v>
      </c>
      <c r="AV214" s="12" t="s">
        <v>82</v>
      </c>
      <c r="AW214" s="12" t="s">
        <v>35</v>
      </c>
      <c r="AX214" s="12" t="s">
        <v>72</v>
      </c>
      <c r="AY214" s="254" t="s">
        <v>143</v>
      </c>
    </row>
    <row r="215" spans="2:51" s="12" customFormat="1" ht="13.5">
      <c r="B215" s="244"/>
      <c r="C215" s="245"/>
      <c r="D215" s="235" t="s">
        <v>152</v>
      </c>
      <c r="E215" s="246" t="s">
        <v>21</v>
      </c>
      <c r="F215" s="247" t="s">
        <v>266</v>
      </c>
      <c r="G215" s="245"/>
      <c r="H215" s="248">
        <v>3.6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AT215" s="254" t="s">
        <v>152</v>
      </c>
      <c r="AU215" s="254" t="s">
        <v>82</v>
      </c>
      <c r="AV215" s="12" t="s">
        <v>82</v>
      </c>
      <c r="AW215" s="12" t="s">
        <v>35</v>
      </c>
      <c r="AX215" s="12" t="s">
        <v>72</v>
      </c>
      <c r="AY215" s="254" t="s">
        <v>143</v>
      </c>
    </row>
    <row r="216" spans="2:51" s="14" customFormat="1" ht="13.5">
      <c r="B216" s="266"/>
      <c r="C216" s="267"/>
      <c r="D216" s="235" t="s">
        <v>152</v>
      </c>
      <c r="E216" s="268" t="s">
        <v>21</v>
      </c>
      <c r="F216" s="269" t="s">
        <v>196</v>
      </c>
      <c r="G216" s="267"/>
      <c r="H216" s="270">
        <v>126.3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AT216" s="276" t="s">
        <v>152</v>
      </c>
      <c r="AU216" s="276" t="s">
        <v>82</v>
      </c>
      <c r="AV216" s="14" t="s">
        <v>158</v>
      </c>
      <c r="AW216" s="14" t="s">
        <v>35</v>
      </c>
      <c r="AX216" s="14" t="s">
        <v>72</v>
      </c>
      <c r="AY216" s="276" t="s">
        <v>143</v>
      </c>
    </row>
    <row r="217" spans="2:51" s="11" customFormat="1" ht="13.5">
      <c r="B217" s="233"/>
      <c r="C217" s="234"/>
      <c r="D217" s="235" t="s">
        <v>152</v>
      </c>
      <c r="E217" s="236" t="s">
        <v>21</v>
      </c>
      <c r="F217" s="237" t="s">
        <v>267</v>
      </c>
      <c r="G217" s="234"/>
      <c r="H217" s="236" t="s">
        <v>21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152</v>
      </c>
      <c r="AU217" s="243" t="s">
        <v>82</v>
      </c>
      <c r="AV217" s="11" t="s">
        <v>80</v>
      </c>
      <c r="AW217" s="11" t="s">
        <v>35</v>
      </c>
      <c r="AX217" s="11" t="s">
        <v>72</v>
      </c>
      <c r="AY217" s="243" t="s">
        <v>143</v>
      </c>
    </row>
    <row r="218" spans="2:51" s="12" customFormat="1" ht="13.5">
      <c r="B218" s="244"/>
      <c r="C218" s="245"/>
      <c r="D218" s="235" t="s">
        <v>152</v>
      </c>
      <c r="E218" s="246" t="s">
        <v>21</v>
      </c>
      <c r="F218" s="247" t="s">
        <v>268</v>
      </c>
      <c r="G218" s="245"/>
      <c r="H218" s="248">
        <v>10.9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AT218" s="254" t="s">
        <v>152</v>
      </c>
      <c r="AU218" s="254" t="s">
        <v>82</v>
      </c>
      <c r="AV218" s="12" t="s">
        <v>82</v>
      </c>
      <c r="AW218" s="12" t="s">
        <v>35</v>
      </c>
      <c r="AX218" s="12" t="s">
        <v>72</v>
      </c>
      <c r="AY218" s="254" t="s">
        <v>143</v>
      </c>
    </row>
    <row r="219" spans="2:51" s="12" customFormat="1" ht="13.5">
      <c r="B219" s="244"/>
      <c r="C219" s="245"/>
      <c r="D219" s="235" t="s">
        <v>152</v>
      </c>
      <c r="E219" s="246" t="s">
        <v>21</v>
      </c>
      <c r="F219" s="247" t="s">
        <v>269</v>
      </c>
      <c r="G219" s="245"/>
      <c r="H219" s="248">
        <v>6.7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152</v>
      </c>
      <c r="AU219" s="254" t="s">
        <v>82</v>
      </c>
      <c r="AV219" s="12" t="s">
        <v>82</v>
      </c>
      <c r="AW219" s="12" t="s">
        <v>35</v>
      </c>
      <c r="AX219" s="12" t="s">
        <v>72</v>
      </c>
      <c r="AY219" s="254" t="s">
        <v>143</v>
      </c>
    </row>
    <row r="220" spans="2:51" s="12" customFormat="1" ht="13.5">
      <c r="B220" s="244"/>
      <c r="C220" s="245"/>
      <c r="D220" s="235" t="s">
        <v>152</v>
      </c>
      <c r="E220" s="246" t="s">
        <v>21</v>
      </c>
      <c r="F220" s="247" t="s">
        <v>270</v>
      </c>
      <c r="G220" s="245"/>
      <c r="H220" s="248">
        <v>5.8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AT220" s="254" t="s">
        <v>152</v>
      </c>
      <c r="AU220" s="254" t="s">
        <v>82</v>
      </c>
      <c r="AV220" s="12" t="s">
        <v>82</v>
      </c>
      <c r="AW220" s="12" t="s">
        <v>35</v>
      </c>
      <c r="AX220" s="12" t="s">
        <v>72</v>
      </c>
      <c r="AY220" s="254" t="s">
        <v>143</v>
      </c>
    </row>
    <row r="221" spans="2:51" s="12" customFormat="1" ht="13.5">
      <c r="B221" s="244"/>
      <c r="C221" s="245"/>
      <c r="D221" s="235" t="s">
        <v>152</v>
      </c>
      <c r="E221" s="246" t="s">
        <v>21</v>
      </c>
      <c r="F221" s="247" t="s">
        <v>271</v>
      </c>
      <c r="G221" s="245"/>
      <c r="H221" s="248">
        <v>5.8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152</v>
      </c>
      <c r="AU221" s="254" t="s">
        <v>82</v>
      </c>
      <c r="AV221" s="12" t="s">
        <v>82</v>
      </c>
      <c r="AW221" s="12" t="s">
        <v>35</v>
      </c>
      <c r="AX221" s="12" t="s">
        <v>72</v>
      </c>
      <c r="AY221" s="254" t="s">
        <v>143</v>
      </c>
    </row>
    <row r="222" spans="2:51" s="12" customFormat="1" ht="13.5">
      <c r="B222" s="244"/>
      <c r="C222" s="245"/>
      <c r="D222" s="235" t="s">
        <v>152</v>
      </c>
      <c r="E222" s="246" t="s">
        <v>21</v>
      </c>
      <c r="F222" s="247" t="s">
        <v>272</v>
      </c>
      <c r="G222" s="245"/>
      <c r="H222" s="248">
        <v>13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AT222" s="254" t="s">
        <v>152</v>
      </c>
      <c r="AU222" s="254" t="s">
        <v>82</v>
      </c>
      <c r="AV222" s="12" t="s">
        <v>82</v>
      </c>
      <c r="AW222" s="12" t="s">
        <v>35</v>
      </c>
      <c r="AX222" s="12" t="s">
        <v>72</v>
      </c>
      <c r="AY222" s="254" t="s">
        <v>143</v>
      </c>
    </row>
    <row r="223" spans="2:51" s="12" customFormat="1" ht="13.5">
      <c r="B223" s="244"/>
      <c r="C223" s="245"/>
      <c r="D223" s="235" t="s">
        <v>152</v>
      </c>
      <c r="E223" s="246" t="s">
        <v>21</v>
      </c>
      <c r="F223" s="247" t="s">
        <v>273</v>
      </c>
      <c r="G223" s="245"/>
      <c r="H223" s="248">
        <v>12.9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AT223" s="254" t="s">
        <v>152</v>
      </c>
      <c r="AU223" s="254" t="s">
        <v>82</v>
      </c>
      <c r="AV223" s="12" t="s">
        <v>82</v>
      </c>
      <c r="AW223" s="12" t="s">
        <v>35</v>
      </c>
      <c r="AX223" s="12" t="s">
        <v>72</v>
      </c>
      <c r="AY223" s="254" t="s">
        <v>143</v>
      </c>
    </row>
    <row r="224" spans="2:51" s="12" customFormat="1" ht="13.5">
      <c r="B224" s="244"/>
      <c r="C224" s="245"/>
      <c r="D224" s="235" t="s">
        <v>152</v>
      </c>
      <c r="E224" s="246" t="s">
        <v>21</v>
      </c>
      <c r="F224" s="247" t="s">
        <v>274</v>
      </c>
      <c r="G224" s="245"/>
      <c r="H224" s="248">
        <v>21.24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AT224" s="254" t="s">
        <v>152</v>
      </c>
      <c r="AU224" s="254" t="s">
        <v>82</v>
      </c>
      <c r="AV224" s="12" t="s">
        <v>82</v>
      </c>
      <c r="AW224" s="12" t="s">
        <v>35</v>
      </c>
      <c r="AX224" s="12" t="s">
        <v>72</v>
      </c>
      <c r="AY224" s="254" t="s">
        <v>143</v>
      </c>
    </row>
    <row r="225" spans="2:51" s="14" customFormat="1" ht="13.5">
      <c r="B225" s="266"/>
      <c r="C225" s="267"/>
      <c r="D225" s="235" t="s">
        <v>152</v>
      </c>
      <c r="E225" s="268" t="s">
        <v>21</v>
      </c>
      <c r="F225" s="269" t="s">
        <v>196</v>
      </c>
      <c r="G225" s="267"/>
      <c r="H225" s="270">
        <v>76.34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AT225" s="276" t="s">
        <v>152</v>
      </c>
      <c r="AU225" s="276" t="s">
        <v>82</v>
      </c>
      <c r="AV225" s="14" t="s">
        <v>158</v>
      </c>
      <c r="AW225" s="14" t="s">
        <v>35</v>
      </c>
      <c r="AX225" s="14" t="s">
        <v>72</v>
      </c>
      <c r="AY225" s="276" t="s">
        <v>143</v>
      </c>
    </row>
    <row r="226" spans="2:51" s="13" customFormat="1" ht="13.5">
      <c r="B226" s="255"/>
      <c r="C226" s="256"/>
      <c r="D226" s="235" t="s">
        <v>152</v>
      </c>
      <c r="E226" s="257" t="s">
        <v>21</v>
      </c>
      <c r="F226" s="258" t="s">
        <v>157</v>
      </c>
      <c r="G226" s="256"/>
      <c r="H226" s="259">
        <v>202.64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AT226" s="265" t="s">
        <v>152</v>
      </c>
      <c r="AU226" s="265" t="s">
        <v>82</v>
      </c>
      <c r="AV226" s="13" t="s">
        <v>150</v>
      </c>
      <c r="AW226" s="13" t="s">
        <v>35</v>
      </c>
      <c r="AX226" s="13" t="s">
        <v>80</v>
      </c>
      <c r="AY226" s="265" t="s">
        <v>143</v>
      </c>
    </row>
    <row r="227" spans="2:65" s="1" customFormat="1" ht="16.5" customHeight="1">
      <c r="B227" s="46"/>
      <c r="C227" s="277" t="s">
        <v>275</v>
      </c>
      <c r="D227" s="277" t="s">
        <v>276</v>
      </c>
      <c r="E227" s="278" t="s">
        <v>277</v>
      </c>
      <c r="F227" s="279" t="s">
        <v>278</v>
      </c>
      <c r="G227" s="280" t="s">
        <v>249</v>
      </c>
      <c r="H227" s="281">
        <v>212.772</v>
      </c>
      <c r="I227" s="282"/>
      <c r="J227" s="283">
        <f>ROUND(I227*H227,2)</f>
        <v>0</v>
      </c>
      <c r="K227" s="279" t="s">
        <v>149</v>
      </c>
      <c r="L227" s="284"/>
      <c r="M227" s="285" t="s">
        <v>21</v>
      </c>
      <c r="N227" s="286" t="s">
        <v>43</v>
      </c>
      <c r="O227" s="47"/>
      <c r="P227" s="230">
        <f>O227*H227</f>
        <v>0</v>
      </c>
      <c r="Q227" s="230">
        <v>3E-05</v>
      </c>
      <c r="R227" s="230">
        <f>Q227*H227</f>
        <v>0.00638316</v>
      </c>
      <c r="S227" s="230">
        <v>0</v>
      </c>
      <c r="T227" s="231">
        <f>S227*H227</f>
        <v>0</v>
      </c>
      <c r="AR227" s="24" t="s">
        <v>220</v>
      </c>
      <c r="AT227" s="24" t="s">
        <v>276</v>
      </c>
      <c r="AU227" s="24" t="s">
        <v>82</v>
      </c>
      <c r="AY227" s="24" t="s">
        <v>143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4" t="s">
        <v>80</v>
      </c>
      <c r="BK227" s="232">
        <f>ROUND(I227*H227,2)</f>
        <v>0</v>
      </c>
      <c r="BL227" s="24" t="s">
        <v>150</v>
      </c>
      <c r="BM227" s="24" t="s">
        <v>279</v>
      </c>
    </row>
    <row r="228" spans="2:51" s="11" customFormat="1" ht="13.5">
      <c r="B228" s="233"/>
      <c r="C228" s="234"/>
      <c r="D228" s="235" t="s">
        <v>152</v>
      </c>
      <c r="E228" s="236" t="s">
        <v>21</v>
      </c>
      <c r="F228" s="237" t="s">
        <v>280</v>
      </c>
      <c r="G228" s="234"/>
      <c r="H228" s="236" t="s">
        <v>21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152</v>
      </c>
      <c r="AU228" s="243" t="s">
        <v>82</v>
      </c>
      <c r="AV228" s="11" t="s">
        <v>80</v>
      </c>
      <c r="AW228" s="11" t="s">
        <v>35</v>
      </c>
      <c r="AX228" s="11" t="s">
        <v>72</v>
      </c>
      <c r="AY228" s="243" t="s">
        <v>143</v>
      </c>
    </row>
    <row r="229" spans="2:51" s="12" customFormat="1" ht="13.5">
      <c r="B229" s="244"/>
      <c r="C229" s="245"/>
      <c r="D229" s="235" t="s">
        <v>152</v>
      </c>
      <c r="E229" s="246" t="s">
        <v>21</v>
      </c>
      <c r="F229" s="247" t="s">
        <v>281</v>
      </c>
      <c r="G229" s="245"/>
      <c r="H229" s="248">
        <v>212.772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AT229" s="254" t="s">
        <v>152</v>
      </c>
      <c r="AU229" s="254" t="s">
        <v>82</v>
      </c>
      <c r="AV229" s="12" t="s">
        <v>82</v>
      </c>
      <c r="AW229" s="12" t="s">
        <v>35</v>
      </c>
      <c r="AX229" s="12" t="s">
        <v>80</v>
      </c>
      <c r="AY229" s="254" t="s">
        <v>143</v>
      </c>
    </row>
    <row r="230" spans="2:63" s="10" customFormat="1" ht="29.85" customHeight="1">
      <c r="B230" s="205"/>
      <c r="C230" s="206"/>
      <c r="D230" s="207" t="s">
        <v>71</v>
      </c>
      <c r="E230" s="219" t="s">
        <v>282</v>
      </c>
      <c r="F230" s="219" t="s">
        <v>283</v>
      </c>
      <c r="G230" s="206"/>
      <c r="H230" s="206"/>
      <c r="I230" s="209"/>
      <c r="J230" s="220">
        <f>BK230</f>
        <v>0</v>
      </c>
      <c r="K230" s="206"/>
      <c r="L230" s="211"/>
      <c r="M230" s="212"/>
      <c r="N230" s="213"/>
      <c r="O230" s="213"/>
      <c r="P230" s="214">
        <f>SUM(P231:P616)</f>
        <v>0</v>
      </c>
      <c r="Q230" s="213"/>
      <c r="R230" s="214">
        <f>SUM(R231:R616)</f>
        <v>20.117797103640005</v>
      </c>
      <c r="S230" s="213"/>
      <c r="T230" s="215">
        <f>SUM(T231:T616)</f>
        <v>0</v>
      </c>
      <c r="AR230" s="216" t="s">
        <v>80</v>
      </c>
      <c r="AT230" s="217" t="s">
        <v>71</v>
      </c>
      <c r="AU230" s="217" t="s">
        <v>80</v>
      </c>
      <c r="AY230" s="216" t="s">
        <v>143</v>
      </c>
      <c r="BK230" s="218">
        <f>SUM(BK231:BK616)</f>
        <v>0</v>
      </c>
    </row>
    <row r="231" spans="2:65" s="1" customFormat="1" ht="16.5" customHeight="1">
      <c r="B231" s="46"/>
      <c r="C231" s="221" t="s">
        <v>10</v>
      </c>
      <c r="D231" s="221" t="s">
        <v>145</v>
      </c>
      <c r="E231" s="222" t="s">
        <v>284</v>
      </c>
      <c r="F231" s="223" t="s">
        <v>285</v>
      </c>
      <c r="G231" s="224" t="s">
        <v>249</v>
      </c>
      <c r="H231" s="225">
        <v>968.32</v>
      </c>
      <c r="I231" s="226"/>
      <c r="J231" s="227">
        <f>ROUND(I231*H231,2)</f>
        <v>0</v>
      </c>
      <c r="K231" s="223" t="s">
        <v>21</v>
      </c>
      <c r="L231" s="72"/>
      <c r="M231" s="228" t="s">
        <v>21</v>
      </c>
      <c r="N231" s="229" t="s">
        <v>43</v>
      </c>
      <c r="O231" s="47"/>
      <c r="P231" s="230">
        <f>O231*H231</f>
        <v>0</v>
      </c>
      <c r="Q231" s="230">
        <v>0.00022</v>
      </c>
      <c r="R231" s="230">
        <f>Q231*H231</f>
        <v>0.2130304</v>
      </c>
      <c r="S231" s="230">
        <v>0</v>
      </c>
      <c r="T231" s="231">
        <f>S231*H231</f>
        <v>0</v>
      </c>
      <c r="AR231" s="24" t="s">
        <v>150</v>
      </c>
      <c r="AT231" s="24" t="s">
        <v>145</v>
      </c>
      <c r="AU231" s="24" t="s">
        <v>82</v>
      </c>
      <c r="AY231" s="24" t="s">
        <v>143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4" t="s">
        <v>80</v>
      </c>
      <c r="BK231" s="232">
        <f>ROUND(I231*H231,2)</f>
        <v>0</v>
      </c>
      <c r="BL231" s="24" t="s">
        <v>150</v>
      </c>
      <c r="BM231" s="24" t="s">
        <v>286</v>
      </c>
    </row>
    <row r="232" spans="2:51" s="11" customFormat="1" ht="13.5">
      <c r="B232" s="233"/>
      <c r="C232" s="234"/>
      <c r="D232" s="235" t="s">
        <v>152</v>
      </c>
      <c r="E232" s="236" t="s">
        <v>21</v>
      </c>
      <c r="F232" s="237" t="s">
        <v>261</v>
      </c>
      <c r="G232" s="234"/>
      <c r="H232" s="236" t="s">
        <v>21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152</v>
      </c>
      <c r="AU232" s="243" t="s">
        <v>82</v>
      </c>
      <c r="AV232" s="11" t="s">
        <v>80</v>
      </c>
      <c r="AW232" s="11" t="s">
        <v>35</v>
      </c>
      <c r="AX232" s="11" t="s">
        <v>72</v>
      </c>
      <c r="AY232" s="243" t="s">
        <v>143</v>
      </c>
    </row>
    <row r="233" spans="2:51" s="12" customFormat="1" ht="13.5">
      <c r="B233" s="244"/>
      <c r="C233" s="245"/>
      <c r="D233" s="235" t="s">
        <v>152</v>
      </c>
      <c r="E233" s="246" t="s">
        <v>21</v>
      </c>
      <c r="F233" s="247" t="s">
        <v>287</v>
      </c>
      <c r="G233" s="245"/>
      <c r="H233" s="248">
        <v>72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AT233" s="254" t="s">
        <v>152</v>
      </c>
      <c r="AU233" s="254" t="s">
        <v>82</v>
      </c>
      <c r="AV233" s="12" t="s">
        <v>82</v>
      </c>
      <c r="AW233" s="12" t="s">
        <v>35</v>
      </c>
      <c r="AX233" s="12" t="s">
        <v>72</v>
      </c>
      <c r="AY233" s="254" t="s">
        <v>143</v>
      </c>
    </row>
    <row r="234" spans="2:51" s="12" customFormat="1" ht="13.5">
      <c r="B234" s="244"/>
      <c r="C234" s="245"/>
      <c r="D234" s="235" t="s">
        <v>152</v>
      </c>
      <c r="E234" s="246" t="s">
        <v>21</v>
      </c>
      <c r="F234" s="247" t="s">
        <v>288</v>
      </c>
      <c r="G234" s="245"/>
      <c r="H234" s="248">
        <v>33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AT234" s="254" t="s">
        <v>152</v>
      </c>
      <c r="AU234" s="254" t="s">
        <v>82</v>
      </c>
      <c r="AV234" s="12" t="s">
        <v>82</v>
      </c>
      <c r="AW234" s="12" t="s">
        <v>35</v>
      </c>
      <c r="AX234" s="12" t="s">
        <v>72</v>
      </c>
      <c r="AY234" s="254" t="s">
        <v>143</v>
      </c>
    </row>
    <row r="235" spans="2:51" s="12" customFormat="1" ht="13.5">
      <c r="B235" s="244"/>
      <c r="C235" s="245"/>
      <c r="D235" s="235" t="s">
        <v>152</v>
      </c>
      <c r="E235" s="246" t="s">
        <v>21</v>
      </c>
      <c r="F235" s="247" t="s">
        <v>289</v>
      </c>
      <c r="G235" s="245"/>
      <c r="H235" s="248">
        <v>59.4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AT235" s="254" t="s">
        <v>152</v>
      </c>
      <c r="AU235" s="254" t="s">
        <v>82</v>
      </c>
      <c r="AV235" s="12" t="s">
        <v>82</v>
      </c>
      <c r="AW235" s="12" t="s">
        <v>35</v>
      </c>
      <c r="AX235" s="12" t="s">
        <v>72</v>
      </c>
      <c r="AY235" s="254" t="s">
        <v>143</v>
      </c>
    </row>
    <row r="236" spans="2:51" s="12" customFormat="1" ht="13.5">
      <c r="B236" s="244"/>
      <c r="C236" s="245"/>
      <c r="D236" s="235" t="s">
        <v>152</v>
      </c>
      <c r="E236" s="246" t="s">
        <v>21</v>
      </c>
      <c r="F236" s="247" t="s">
        <v>290</v>
      </c>
      <c r="G236" s="245"/>
      <c r="H236" s="248">
        <v>14.4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AT236" s="254" t="s">
        <v>152</v>
      </c>
      <c r="AU236" s="254" t="s">
        <v>82</v>
      </c>
      <c r="AV236" s="12" t="s">
        <v>82</v>
      </c>
      <c r="AW236" s="12" t="s">
        <v>35</v>
      </c>
      <c r="AX236" s="12" t="s">
        <v>72</v>
      </c>
      <c r="AY236" s="254" t="s">
        <v>143</v>
      </c>
    </row>
    <row r="237" spans="2:51" s="12" customFormat="1" ht="13.5">
      <c r="B237" s="244"/>
      <c r="C237" s="245"/>
      <c r="D237" s="235" t="s">
        <v>152</v>
      </c>
      <c r="E237" s="246" t="s">
        <v>21</v>
      </c>
      <c r="F237" s="247" t="s">
        <v>253</v>
      </c>
      <c r="G237" s="245"/>
      <c r="H237" s="248">
        <v>5.4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AT237" s="254" t="s">
        <v>152</v>
      </c>
      <c r="AU237" s="254" t="s">
        <v>82</v>
      </c>
      <c r="AV237" s="12" t="s">
        <v>82</v>
      </c>
      <c r="AW237" s="12" t="s">
        <v>35</v>
      </c>
      <c r="AX237" s="12" t="s">
        <v>72</v>
      </c>
      <c r="AY237" s="254" t="s">
        <v>143</v>
      </c>
    </row>
    <row r="238" spans="2:51" s="14" customFormat="1" ht="13.5">
      <c r="B238" s="266"/>
      <c r="C238" s="267"/>
      <c r="D238" s="235" t="s">
        <v>152</v>
      </c>
      <c r="E238" s="268" t="s">
        <v>21</v>
      </c>
      <c r="F238" s="269" t="s">
        <v>196</v>
      </c>
      <c r="G238" s="267"/>
      <c r="H238" s="270">
        <v>184.2</v>
      </c>
      <c r="I238" s="271"/>
      <c r="J238" s="267"/>
      <c r="K238" s="267"/>
      <c r="L238" s="272"/>
      <c r="M238" s="273"/>
      <c r="N238" s="274"/>
      <c r="O238" s="274"/>
      <c r="P238" s="274"/>
      <c r="Q238" s="274"/>
      <c r="R238" s="274"/>
      <c r="S238" s="274"/>
      <c r="T238" s="275"/>
      <c r="AT238" s="276" t="s">
        <v>152</v>
      </c>
      <c r="AU238" s="276" t="s">
        <v>82</v>
      </c>
      <c r="AV238" s="14" t="s">
        <v>158</v>
      </c>
      <c r="AW238" s="14" t="s">
        <v>35</v>
      </c>
      <c r="AX238" s="14" t="s">
        <v>72</v>
      </c>
      <c r="AY238" s="276" t="s">
        <v>143</v>
      </c>
    </row>
    <row r="239" spans="2:51" s="11" customFormat="1" ht="13.5">
      <c r="B239" s="233"/>
      <c r="C239" s="234"/>
      <c r="D239" s="235" t="s">
        <v>152</v>
      </c>
      <c r="E239" s="236" t="s">
        <v>21</v>
      </c>
      <c r="F239" s="237" t="s">
        <v>267</v>
      </c>
      <c r="G239" s="234"/>
      <c r="H239" s="236" t="s">
        <v>21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152</v>
      </c>
      <c r="AU239" s="243" t="s">
        <v>82</v>
      </c>
      <c r="AV239" s="11" t="s">
        <v>80</v>
      </c>
      <c r="AW239" s="11" t="s">
        <v>35</v>
      </c>
      <c r="AX239" s="11" t="s">
        <v>72</v>
      </c>
      <c r="AY239" s="243" t="s">
        <v>143</v>
      </c>
    </row>
    <row r="240" spans="2:51" s="12" customFormat="1" ht="13.5">
      <c r="B240" s="244"/>
      <c r="C240" s="245"/>
      <c r="D240" s="235" t="s">
        <v>152</v>
      </c>
      <c r="E240" s="246" t="s">
        <v>21</v>
      </c>
      <c r="F240" s="247" t="s">
        <v>268</v>
      </c>
      <c r="G240" s="245"/>
      <c r="H240" s="248">
        <v>10.9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AT240" s="254" t="s">
        <v>152</v>
      </c>
      <c r="AU240" s="254" t="s">
        <v>82</v>
      </c>
      <c r="AV240" s="12" t="s">
        <v>82</v>
      </c>
      <c r="AW240" s="12" t="s">
        <v>35</v>
      </c>
      <c r="AX240" s="12" t="s">
        <v>72</v>
      </c>
      <c r="AY240" s="254" t="s">
        <v>143</v>
      </c>
    </row>
    <row r="241" spans="2:51" s="12" customFormat="1" ht="13.5">
      <c r="B241" s="244"/>
      <c r="C241" s="245"/>
      <c r="D241" s="235" t="s">
        <v>152</v>
      </c>
      <c r="E241" s="246" t="s">
        <v>21</v>
      </c>
      <c r="F241" s="247" t="s">
        <v>269</v>
      </c>
      <c r="G241" s="245"/>
      <c r="H241" s="248">
        <v>6.7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AT241" s="254" t="s">
        <v>152</v>
      </c>
      <c r="AU241" s="254" t="s">
        <v>82</v>
      </c>
      <c r="AV241" s="12" t="s">
        <v>82</v>
      </c>
      <c r="AW241" s="12" t="s">
        <v>35</v>
      </c>
      <c r="AX241" s="12" t="s">
        <v>72</v>
      </c>
      <c r="AY241" s="254" t="s">
        <v>143</v>
      </c>
    </row>
    <row r="242" spans="2:51" s="12" customFormat="1" ht="13.5">
      <c r="B242" s="244"/>
      <c r="C242" s="245"/>
      <c r="D242" s="235" t="s">
        <v>152</v>
      </c>
      <c r="E242" s="246" t="s">
        <v>21</v>
      </c>
      <c r="F242" s="247" t="s">
        <v>270</v>
      </c>
      <c r="G242" s="245"/>
      <c r="H242" s="248">
        <v>5.8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AT242" s="254" t="s">
        <v>152</v>
      </c>
      <c r="AU242" s="254" t="s">
        <v>82</v>
      </c>
      <c r="AV242" s="12" t="s">
        <v>82</v>
      </c>
      <c r="AW242" s="12" t="s">
        <v>35</v>
      </c>
      <c r="AX242" s="12" t="s">
        <v>72</v>
      </c>
      <c r="AY242" s="254" t="s">
        <v>143</v>
      </c>
    </row>
    <row r="243" spans="2:51" s="12" customFormat="1" ht="13.5">
      <c r="B243" s="244"/>
      <c r="C243" s="245"/>
      <c r="D243" s="235" t="s">
        <v>152</v>
      </c>
      <c r="E243" s="246" t="s">
        <v>21</v>
      </c>
      <c r="F243" s="247" t="s">
        <v>291</v>
      </c>
      <c r="G243" s="245"/>
      <c r="H243" s="248">
        <v>5.8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AT243" s="254" t="s">
        <v>152</v>
      </c>
      <c r="AU243" s="254" t="s">
        <v>82</v>
      </c>
      <c r="AV243" s="12" t="s">
        <v>82</v>
      </c>
      <c r="AW243" s="12" t="s">
        <v>35</v>
      </c>
      <c r="AX243" s="12" t="s">
        <v>72</v>
      </c>
      <c r="AY243" s="254" t="s">
        <v>143</v>
      </c>
    </row>
    <row r="244" spans="2:51" s="12" customFormat="1" ht="13.5">
      <c r="B244" s="244"/>
      <c r="C244" s="245"/>
      <c r="D244" s="235" t="s">
        <v>152</v>
      </c>
      <c r="E244" s="246" t="s">
        <v>21</v>
      </c>
      <c r="F244" s="247" t="s">
        <v>272</v>
      </c>
      <c r="G244" s="245"/>
      <c r="H244" s="248">
        <v>13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AT244" s="254" t="s">
        <v>152</v>
      </c>
      <c r="AU244" s="254" t="s">
        <v>82</v>
      </c>
      <c r="AV244" s="12" t="s">
        <v>82</v>
      </c>
      <c r="AW244" s="12" t="s">
        <v>35</v>
      </c>
      <c r="AX244" s="12" t="s">
        <v>72</v>
      </c>
      <c r="AY244" s="254" t="s">
        <v>143</v>
      </c>
    </row>
    <row r="245" spans="2:51" s="12" customFormat="1" ht="13.5">
      <c r="B245" s="244"/>
      <c r="C245" s="245"/>
      <c r="D245" s="235" t="s">
        <v>152</v>
      </c>
      <c r="E245" s="246" t="s">
        <v>21</v>
      </c>
      <c r="F245" s="247" t="s">
        <v>273</v>
      </c>
      <c r="G245" s="245"/>
      <c r="H245" s="248">
        <v>12.9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AT245" s="254" t="s">
        <v>152</v>
      </c>
      <c r="AU245" s="254" t="s">
        <v>82</v>
      </c>
      <c r="AV245" s="12" t="s">
        <v>82</v>
      </c>
      <c r="AW245" s="12" t="s">
        <v>35</v>
      </c>
      <c r="AX245" s="12" t="s">
        <v>72</v>
      </c>
      <c r="AY245" s="254" t="s">
        <v>143</v>
      </c>
    </row>
    <row r="246" spans="2:51" s="12" customFormat="1" ht="13.5">
      <c r="B246" s="244"/>
      <c r="C246" s="245"/>
      <c r="D246" s="235" t="s">
        <v>152</v>
      </c>
      <c r="E246" s="246" t="s">
        <v>21</v>
      </c>
      <c r="F246" s="247" t="s">
        <v>292</v>
      </c>
      <c r="G246" s="245"/>
      <c r="H246" s="248">
        <v>23.94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AT246" s="254" t="s">
        <v>152</v>
      </c>
      <c r="AU246" s="254" t="s">
        <v>82</v>
      </c>
      <c r="AV246" s="12" t="s">
        <v>82</v>
      </c>
      <c r="AW246" s="12" t="s">
        <v>35</v>
      </c>
      <c r="AX246" s="12" t="s">
        <v>72</v>
      </c>
      <c r="AY246" s="254" t="s">
        <v>143</v>
      </c>
    </row>
    <row r="247" spans="2:51" s="14" customFormat="1" ht="13.5">
      <c r="B247" s="266"/>
      <c r="C247" s="267"/>
      <c r="D247" s="235" t="s">
        <v>152</v>
      </c>
      <c r="E247" s="268" t="s">
        <v>21</v>
      </c>
      <c r="F247" s="269" t="s">
        <v>196</v>
      </c>
      <c r="G247" s="267"/>
      <c r="H247" s="270">
        <v>79.04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AT247" s="276" t="s">
        <v>152</v>
      </c>
      <c r="AU247" s="276" t="s">
        <v>82</v>
      </c>
      <c r="AV247" s="14" t="s">
        <v>158</v>
      </c>
      <c r="AW247" s="14" t="s">
        <v>35</v>
      </c>
      <c r="AX247" s="14" t="s">
        <v>72</v>
      </c>
      <c r="AY247" s="276" t="s">
        <v>143</v>
      </c>
    </row>
    <row r="248" spans="2:51" s="11" customFormat="1" ht="13.5">
      <c r="B248" s="233"/>
      <c r="C248" s="234"/>
      <c r="D248" s="235" t="s">
        <v>152</v>
      </c>
      <c r="E248" s="236" t="s">
        <v>21</v>
      </c>
      <c r="F248" s="237" t="s">
        <v>293</v>
      </c>
      <c r="G248" s="234"/>
      <c r="H248" s="236" t="s">
        <v>21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152</v>
      </c>
      <c r="AU248" s="243" t="s">
        <v>82</v>
      </c>
      <c r="AV248" s="11" t="s">
        <v>80</v>
      </c>
      <c r="AW248" s="11" t="s">
        <v>35</v>
      </c>
      <c r="AX248" s="11" t="s">
        <v>72</v>
      </c>
      <c r="AY248" s="243" t="s">
        <v>143</v>
      </c>
    </row>
    <row r="249" spans="2:51" s="11" customFormat="1" ht="13.5">
      <c r="B249" s="233"/>
      <c r="C249" s="234"/>
      <c r="D249" s="235" t="s">
        <v>152</v>
      </c>
      <c r="E249" s="236" t="s">
        <v>21</v>
      </c>
      <c r="F249" s="237" t="s">
        <v>176</v>
      </c>
      <c r="G249" s="234"/>
      <c r="H249" s="236" t="s">
        <v>21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152</v>
      </c>
      <c r="AU249" s="243" t="s">
        <v>82</v>
      </c>
      <c r="AV249" s="11" t="s">
        <v>80</v>
      </c>
      <c r="AW249" s="11" t="s">
        <v>35</v>
      </c>
      <c r="AX249" s="11" t="s">
        <v>72</v>
      </c>
      <c r="AY249" s="243" t="s">
        <v>143</v>
      </c>
    </row>
    <row r="250" spans="2:51" s="12" customFormat="1" ht="13.5">
      <c r="B250" s="244"/>
      <c r="C250" s="245"/>
      <c r="D250" s="235" t="s">
        <v>152</v>
      </c>
      <c r="E250" s="246" t="s">
        <v>21</v>
      </c>
      <c r="F250" s="247" t="s">
        <v>294</v>
      </c>
      <c r="G250" s="245"/>
      <c r="H250" s="248">
        <v>226.8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AT250" s="254" t="s">
        <v>152</v>
      </c>
      <c r="AU250" s="254" t="s">
        <v>82</v>
      </c>
      <c r="AV250" s="12" t="s">
        <v>82</v>
      </c>
      <c r="AW250" s="12" t="s">
        <v>35</v>
      </c>
      <c r="AX250" s="12" t="s">
        <v>72</v>
      </c>
      <c r="AY250" s="254" t="s">
        <v>143</v>
      </c>
    </row>
    <row r="251" spans="2:51" s="12" customFormat="1" ht="13.5">
      <c r="B251" s="244"/>
      <c r="C251" s="245"/>
      <c r="D251" s="235" t="s">
        <v>152</v>
      </c>
      <c r="E251" s="246" t="s">
        <v>21</v>
      </c>
      <c r="F251" s="247" t="s">
        <v>295</v>
      </c>
      <c r="G251" s="245"/>
      <c r="H251" s="248">
        <v>10.8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AT251" s="254" t="s">
        <v>152</v>
      </c>
      <c r="AU251" s="254" t="s">
        <v>82</v>
      </c>
      <c r="AV251" s="12" t="s">
        <v>82</v>
      </c>
      <c r="AW251" s="12" t="s">
        <v>35</v>
      </c>
      <c r="AX251" s="12" t="s">
        <v>72</v>
      </c>
      <c r="AY251" s="254" t="s">
        <v>143</v>
      </c>
    </row>
    <row r="252" spans="2:51" s="12" customFormat="1" ht="13.5">
      <c r="B252" s="244"/>
      <c r="C252" s="245"/>
      <c r="D252" s="235" t="s">
        <v>152</v>
      </c>
      <c r="E252" s="246" t="s">
        <v>21</v>
      </c>
      <c r="F252" s="247" t="s">
        <v>296</v>
      </c>
      <c r="G252" s="245"/>
      <c r="H252" s="248">
        <v>19.88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AT252" s="254" t="s">
        <v>152</v>
      </c>
      <c r="AU252" s="254" t="s">
        <v>82</v>
      </c>
      <c r="AV252" s="12" t="s">
        <v>82</v>
      </c>
      <c r="AW252" s="12" t="s">
        <v>35</v>
      </c>
      <c r="AX252" s="12" t="s">
        <v>72</v>
      </c>
      <c r="AY252" s="254" t="s">
        <v>143</v>
      </c>
    </row>
    <row r="253" spans="2:51" s="11" customFormat="1" ht="13.5">
      <c r="B253" s="233"/>
      <c r="C253" s="234"/>
      <c r="D253" s="235" t="s">
        <v>152</v>
      </c>
      <c r="E253" s="236" t="s">
        <v>21</v>
      </c>
      <c r="F253" s="237" t="s">
        <v>297</v>
      </c>
      <c r="G253" s="234"/>
      <c r="H253" s="236" t="s">
        <v>21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152</v>
      </c>
      <c r="AU253" s="243" t="s">
        <v>82</v>
      </c>
      <c r="AV253" s="11" t="s">
        <v>80</v>
      </c>
      <c r="AW253" s="11" t="s">
        <v>35</v>
      </c>
      <c r="AX253" s="11" t="s">
        <v>72</v>
      </c>
      <c r="AY253" s="243" t="s">
        <v>143</v>
      </c>
    </row>
    <row r="254" spans="2:51" s="12" customFormat="1" ht="13.5">
      <c r="B254" s="244"/>
      <c r="C254" s="245"/>
      <c r="D254" s="235" t="s">
        <v>152</v>
      </c>
      <c r="E254" s="246" t="s">
        <v>21</v>
      </c>
      <c r="F254" s="247" t="s">
        <v>298</v>
      </c>
      <c r="G254" s="245"/>
      <c r="H254" s="248">
        <v>13.2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AT254" s="254" t="s">
        <v>152</v>
      </c>
      <c r="AU254" s="254" t="s">
        <v>82</v>
      </c>
      <c r="AV254" s="12" t="s">
        <v>82</v>
      </c>
      <c r="AW254" s="12" t="s">
        <v>35</v>
      </c>
      <c r="AX254" s="12" t="s">
        <v>72</v>
      </c>
      <c r="AY254" s="254" t="s">
        <v>143</v>
      </c>
    </row>
    <row r="255" spans="2:51" s="11" customFormat="1" ht="13.5">
      <c r="B255" s="233"/>
      <c r="C255" s="234"/>
      <c r="D255" s="235" t="s">
        <v>152</v>
      </c>
      <c r="E255" s="236" t="s">
        <v>21</v>
      </c>
      <c r="F255" s="237" t="s">
        <v>187</v>
      </c>
      <c r="G255" s="234"/>
      <c r="H255" s="236" t="s">
        <v>21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152</v>
      </c>
      <c r="AU255" s="243" t="s">
        <v>82</v>
      </c>
      <c r="AV255" s="11" t="s">
        <v>80</v>
      </c>
      <c r="AW255" s="11" t="s">
        <v>35</v>
      </c>
      <c r="AX255" s="11" t="s">
        <v>72</v>
      </c>
      <c r="AY255" s="243" t="s">
        <v>143</v>
      </c>
    </row>
    <row r="256" spans="2:51" s="12" customFormat="1" ht="13.5">
      <c r="B256" s="244"/>
      <c r="C256" s="245"/>
      <c r="D256" s="235" t="s">
        <v>152</v>
      </c>
      <c r="E256" s="246" t="s">
        <v>21</v>
      </c>
      <c r="F256" s="247" t="s">
        <v>299</v>
      </c>
      <c r="G256" s="245"/>
      <c r="H256" s="248">
        <v>285.6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AT256" s="254" t="s">
        <v>152</v>
      </c>
      <c r="AU256" s="254" t="s">
        <v>82</v>
      </c>
      <c r="AV256" s="12" t="s">
        <v>82</v>
      </c>
      <c r="AW256" s="12" t="s">
        <v>35</v>
      </c>
      <c r="AX256" s="12" t="s">
        <v>72</v>
      </c>
      <c r="AY256" s="254" t="s">
        <v>143</v>
      </c>
    </row>
    <row r="257" spans="2:51" s="12" customFormat="1" ht="13.5">
      <c r="B257" s="244"/>
      <c r="C257" s="245"/>
      <c r="D257" s="235" t="s">
        <v>152</v>
      </c>
      <c r="E257" s="246" t="s">
        <v>21</v>
      </c>
      <c r="F257" s="247" t="s">
        <v>300</v>
      </c>
      <c r="G257" s="245"/>
      <c r="H257" s="248">
        <v>26.4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AT257" s="254" t="s">
        <v>152</v>
      </c>
      <c r="AU257" s="254" t="s">
        <v>82</v>
      </c>
      <c r="AV257" s="12" t="s">
        <v>82</v>
      </c>
      <c r="AW257" s="12" t="s">
        <v>35</v>
      </c>
      <c r="AX257" s="12" t="s">
        <v>72</v>
      </c>
      <c r="AY257" s="254" t="s">
        <v>143</v>
      </c>
    </row>
    <row r="258" spans="2:51" s="11" customFormat="1" ht="13.5">
      <c r="B258" s="233"/>
      <c r="C258" s="234"/>
      <c r="D258" s="235" t="s">
        <v>152</v>
      </c>
      <c r="E258" s="236" t="s">
        <v>21</v>
      </c>
      <c r="F258" s="237" t="s">
        <v>301</v>
      </c>
      <c r="G258" s="234"/>
      <c r="H258" s="236" t="s">
        <v>21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152</v>
      </c>
      <c r="AU258" s="243" t="s">
        <v>82</v>
      </c>
      <c r="AV258" s="11" t="s">
        <v>80</v>
      </c>
      <c r="AW258" s="11" t="s">
        <v>35</v>
      </c>
      <c r="AX258" s="11" t="s">
        <v>72</v>
      </c>
      <c r="AY258" s="243" t="s">
        <v>143</v>
      </c>
    </row>
    <row r="259" spans="2:51" s="12" customFormat="1" ht="13.5">
      <c r="B259" s="244"/>
      <c r="C259" s="245"/>
      <c r="D259" s="235" t="s">
        <v>152</v>
      </c>
      <c r="E259" s="246" t="s">
        <v>21</v>
      </c>
      <c r="F259" s="247" t="s">
        <v>302</v>
      </c>
      <c r="G259" s="245"/>
      <c r="H259" s="248">
        <v>100.8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AT259" s="254" t="s">
        <v>152</v>
      </c>
      <c r="AU259" s="254" t="s">
        <v>82</v>
      </c>
      <c r="AV259" s="12" t="s">
        <v>82</v>
      </c>
      <c r="AW259" s="12" t="s">
        <v>35</v>
      </c>
      <c r="AX259" s="12" t="s">
        <v>72</v>
      </c>
      <c r="AY259" s="254" t="s">
        <v>143</v>
      </c>
    </row>
    <row r="260" spans="2:51" s="12" customFormat="1" ht="13.5">
      <c r="B260" s="244"/>
      <c r="C260" s="245"/>
      <c r="D260" s="235" t="s">
        <v>152</v>
      </c>
      <c r="E260" s="246" t="s">
        <v>21</v>
      </c>
      <c r="F260" s="247" t="s">
        <v>303</v>
      </c>
      <c r="G260" s="245"/>
      <c r="H260" s="248">
        <v>21.6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AT260" s="254" t="s">
        <v>152</v>
      </c>
      <c r="AU260" s="254" t="s">
        <v>82</v>
      </c>
      <c r="AV260" s="12" t="s">
        <v>82</v>
      </c>
      <c r="AW260" s="12" t="s">
        <v>35</v>
      </c>
      <c r="AX260" s="12" t="s">
        <v>72</v>
      </c>
      <c r="AY260" s="254" t="s">
        <v>143</v>
      </c>
    </row>
    <row r="261" spans="2:51" s="14" customFormat="1" ht="13.5">
      <c r="B261" s="266"/>
      <c r="C261" s="267"/>
      <c r="D261" s="235" t="s">
        <v>152</v>
      </c>
      <c r="E261" s="268" t="s">
        <v>21</v>
      </c>
      <c r="F261" s="269" t="s">
        <v>196</v>
      </c>
      <c r="G261" s="267"/>
      <c r="H261" s="270">
        <v>705.08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AT261" s="276" t="s">
        <v>152</v>
      </c>
      <c r="AU261" s="276" t="s">
        <v>82</v>
      </c>
      <c r="AV261" s="14" t="s">
        <v>158</v>
      </c>
      <c r="AW261" s="14" t="s">
        <v>35</v>
      </c>
      <c r="AX261" s="14" t="s">
        <v>72</v>
      </c>
      <c r="AY261" s="276" t="s">
        <v>143</v>
      </c>
    </row>
    <row r="262" spans="2:51" s="13" customFormat="1" ht="13.5">
      <c r="B262" s="255"/>
      <c r="C262" s="256"/>
      <c r="D262" s="235" t="s">
        <v>152</v>
      </c>
      <c r="E262" s="257" t="s">
        <v>21</v>
      </c>
      <c r="F262" s="258" t="s">
        <v>157</v>
      </c>
      <c r="G262" s="256"/>
      <c r="H262" s="259">
        <v>968.32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AT262" s="265" t="s">
        <v>152</v>
      </c>
      <c r="AU262" s="265" t="s">
        <v>82</v>
      </c>
      <c r="AV262" s="13" t="s">
        <v>150</v>
      </c>
      <c r="AW262" s="13" t="s">
        <v>35</v>
      </c>
      <c r="AX262" s="13" t="s">
        <v>80</v>
      </c>
      <c r="AY262" s="265" t="s">
        <v>143</v>
      </c>
    </row>
    <row r="263" spans="2:65" s="1" customFormat="1" ht="25.5" customHeight="1">
      <c r="B263" s="46"/>
      <c r="C263" s="221" t="s">
        <v>304</v>
      </c>
      <c r="D263" s="221" t="s">
        <v>145</v>
      </c>
      <c r="E263" s="222" t="s">
        <v>305</v>
      </c>
      <c r="F263" s="223" t="s">
        <v>306</v>
      </c>
      <c r="G263" s="224" t="s">
        <v>148</v>
      </c>
      <c r="H263" s="225">
        <v>7.065</v>
      </c>
      <c r="I263" s="226"/>
      <c r="J263" s="227">
        <f>ROUND(I263*H263,2)</f>
        <v>0</v>
      </c>
      <c r="K263" s="223" t="s">
        <v>149</v>
      </c>
      <c r="L263" s="72"/>
      <c r="M263" s="228" t="s">
        <v>21</v>
      </c>
      <c r="N263" s="229" t="s">
        <v>43</v>
      </c>
      <c r="O263" s="47"/>
      <c r="P263" s="230">
        <f>O263*H263</f>
        <v>0</v>
      </c>
      <c r="Q263" s="230">
        <v>0.0004734</v>
      </c>
      <c r="R263" s="230">
        <f>Q263*H263</f>
        <v>0.003344571</v>
      </c>
      <c r="S263" s="230">
        <v>0</v>
      </c>
      <c r="T263" s="231">
        <f>S263*H263</f>
        <v>0</v>
      </c>
      <c r="AR263" s="24" t="s">
        <v>150</v>
      </c>
      <c r="AT263" s="24" t="s">
        <v>145</v>
      </c>
      <c r="AU263" s="24" t="s">
        <v>82</v>
      </c>
      <c r="AY263" s="24" t="s">
        <v>143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4" t="s">
        <v>80</v>
      </c>
      <c r="BK263" s="232">
        <f>ROUND(I263*H263,2)</f>
        <v>0</v>
      </c>
      <c r="BL263" s="24" t="s">
        <v>150</v>
      </c>
      <c r="BM263" s="24" t="s">
        <v>307</v>
      </c>
    </row>
    <row r="264" spans="2:51" s="11" customFormat="1" ht="13.5">
      <c r="B264" s="233"/>
      <c r="C264" s="234"/>
      <c r="D264" s="235" t="s">
        <v>152</v>
      </c>
      <c r="E264" s="236" t="s">
        <v>21</v>
      </c>
      <c r="F264" s="237" t="s">
        <v>235</v>
      </c>
      <c r="G264" s="234"/>
      <c r="H264" s="236" t="s">
        <v>21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152</v>
      </c>
      <c r="AU264" s="243" t="s">
        <v>82</v>
      </c>
      <c r="AV264" s="11" t="s">
        <v>80</v>
      </c>
      <c r="AW264" s="11" t="s">
        <v>35</v>
      </c>
      <c r="AX264" s="11" t="s">
        <v>72</v>
      </c>
      <c r="AY264" s="243" t="s">
        <v>143</v>
      </c>
    </row>
    <row r="265" spans="2:51" s="11" customFormat="1" ht="13.5">
      <c r="B265" s="233"/>
      <c r="C265" s="234"/>
      <c r="D265" s="235" t="s">
        <v>152</v>
      </c>
      <c r="E265" s="236" t="s">
        <v>21</v>
      </c>
      <c r="F265" s="237" t="s">
        <v>308</v>
      </c>
      <c r="G265" s="234"/>
      <c r="H265" s="236" t="s">
        <v>21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152</v>
      </c>
      <c r="AU265" s="243" t="s">
        <v>82</v>
      </c>
      <c r="AV265" s="11" t="s">
        <v>80</v>
      </c>
      <c r="AW265" s="11" t="s">
        <v>35</v>
      </c>
      <c r="AX265" s="11" t="s">
        <v>72</v>
      </c>
      <c r="AY265" s="243" t="s">
        <v>143</v>
      </c>
    </row>
    <row r="266" spans="2:51" s="12" customFormat="1" ht="13.5">
      <c r="B266" s="244"/>
      <c r="C266" s="245"/>
      <c r="D266" s="235" t="s">
        <v>152</v>
      </c>
      <c r="E266" s="246" t="s">
        <v>21</v>
      </c>
      <c r="F266" s="247" t="s">
        <v>309</v>
      </c>
      <c r="G266" s="245"/>
      <c r="H266" s="248">
        <v>7.065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AT266" s="254" t="s">
        <v>152</v>
      </c>
      <c r="AU266" s="254" t="s">
        <v>82</v>
      </c>
      <c r="AV266" s="12" t="s">
        <v>82</v>
      </c>
      <c r="AW266" s="12" t="s">
        <v>35</v>
      </c>
      <c r="AX266" s="12" t="s">
        <v>80</v>
      </c>
      <c r="AY266" s="254" t="s">
        <v>143</v>
      </c>
    </row>
    <row r="267" spans="2:65" s="1" customFormat="1" ht="25.5" customHeight="1">
      <c r="B267" s="46"/>
      <c r="C267" s="221" t="s">
        <v>310</v>
      </c>
      <c r="D267" s="221" t="s">
        <v>145</v>
      </c>
      <c r="E267" s="222" t="s">
        <v>311</v>
      </c>
      <c r="F267" s="223" t="s">
        <v>312</v>
      </c>
      <c r="G267" s="224" t="s">
        <v>148</v>
      </c>
      <c r="H267" s="225">
        <v>7.065</v>
      </c>
      <c r="I267" s="226"/>
      <c r="J267" s="227">
        <f>ROUND(I267*H267,2)</f>
        <v>0</v>
      </c>
      <c r="K267" s="223" t="s">
        <v>149</v>
      </c>
      <c r="L267" s="72"/>
      <c r="M267" s="228" t="s">
        <v>21</v>
      </c>
      <c r="N267" s="229" t="s">
        <v>43</v>
      </c>
      <c r="O267" s="47"/>
      <c r="P267" s="230">
        <f>O267*H267</f>
        <v>0</v>
      </c>
      <c r="Q267" s="230">
        <v>0.00489</v>
      </c>
      <c r="R267" s="230">
        <f>Q267*H267</f>
        <v>0.034547850000000005</v>
      </c>
      <c r="S267" s="230">
        <v>0</v>
      </c>
      <c r="T267" s="231">
        <f>S267*H267</f>
        <v>0</v>
      </c>
      <c r="AR267" s="24" t="s">
        <v>150</v>
      </c>
      <c r="AT267" s="24" t="s">
        <v>145</v>
      </c>
      <c r="AU267" s="24" t="s">
        <v>82</v>
      </c>
      <c r="AY267" s="24" t="s">
        <v>143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24" t="s">
        <v>80</v>
      </c>
      <c r="BK267" s="232">
        <f>ROUND(I267*H267,2)</f>
        <v>0</v>
      </c>
      <c r="BL267" s="24" t="s">
        <v>150</v>
      </c>
      <c r="BM267" s="24" t="s">
        <v>313</v>
      </c>
    </row>
    <row r="268" spans="2:51" s="11" customFormat="1" ht="13.5">
      <c r="B268" s="233"/>
      <c r="C268" s="234"/>
      <c r="D268" s="235" t="s">
        <v>152</v>
      </c>
      <c r="E268" s="236" t="s">
        <v>21</v>
      </c>
      <c r="F268" s="237" t="s">
        <v>235</v>
      </c>
      <c r="G268" s="234"/>
      <c r="H268" s="236" t="s">
        <v>21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152</v>
      </c>
      <c r="AU268" s="243" t="s">
        <v>82</v>
      </c>
      <c r="AV268" s="11" t="s">
        <v>80</v>
      </c>
      <c r="AW268" s="11" t="s">
        <v>35</v>
      </c>
      <c r="AX268" s="11" t="s">
        <v>72</v>
      </c>
      <c r="AY268" s="243" t="s">
        <v>143</v>
      </c>
    </row>
    <row r="269" spans="2:51" s="11" customFormat="1" ht="13.5">
      <c r="B269" s="233"/>
      <c r="C269" s="234"/>
      <c r="D269" s="235" t="s">
        <v>152</v>
      </c>
      <c r="E269" s="236" t="s">
        <v>21</v>
      </c>
      <c r="F269" s="237" t="s">
        <v>308</v>
      </c>
      <c r="G269" s="234"/>
      <c r="H269" s="236" t="s">
        <v>21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152</v>
      </c>
      <c r="AU269" s="243" t="s">
        <v>82</v>
      </c>
      <c r="AV269" s="11" t="s">
        <v>80</v>
      </c>
      <c r="AW269" s="11" t="s">
        <v>35</v>
      </c>
      <c r="AX269" s="11" t="s">
        <v>72</v>
      </c>
      <c r="AY269" s="243" t="s">
        <v>143</v>
      </c>
    </row>
    <row r="270" spans="2:51" s="12" customFormat="1" ht="13.5">
      <c r="B270" s="244"/>
      <c r="C270" s="245"/>
      <c r="D270" s="235" t="s">
        <v>152</v>
      </c>
      <c r="E270" s="246" t="s">
        <v>21</v>
      </c>
      <c r="F270" s="247" t="s">
        <v>309</v>
      </c>
      <c r="G270" s="245"/>
      <c r="H270" s="248">
        <v>7.065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AT270" s="254" t="s">
        <v>152</v>
      </c>
      <c r="AU270" s="254" t="s">
        <v>82</v>
      </c>
      <c r="AV270" s="12" t="s">
        <v>82</v>
      </c>
      <c r="AW270" s="12" t="s">
        <v>35</v>
      </c>
      <c r="AX270" s="12" t="s">
        <v>80</v>
      </c>
      <c r="AY270" s="254" t="s">
        <v>143</v>
      </c>
    </row>
    <row r="271" spans="2:65" s="1" customFormat="1" ht="25.5" customHeight="1">
      <c r="B271" s="46"/>
      <c r="C271" s="221" t="s">
        <v>314</v>
      </c>
      <c r="D271" s="221" t="s">
        <v>145</v>
      </c>
      <c r="E271" s="222" t="s">
        <v>315</v>
      </c>
      <c r="F271" s="223" t="s">
        <v>316</v>
      </c>
      <c r="G271" s="224" t="s">
        <v>148</v>
      </c>
      <c r="H271" s="225">
        <v>7.065</v>
      </c>
      <c r="I271" s="226"/>
      <c r="J271" s="227">
        <f>ROUND(I271*H271,2)</f>
        <v>0</v>
      </c>
      <c r="K271" s="223" t="s">
        <v>149</v>
      </c>
      <c r="L271" s="72"/>
      <c r="M271" s="228" t="s">
        <v>21</v>
      </c>
      <c r="N271" s="229" t="s">
        <v>43</v>
      </c>
      <c r="O271" s="47"/>
      <c r="P271" s="230">
        <f>O271*H271</f>
        <v>0</v>
      </c>
      <c r="Q271" s="230">
        <v>0.00268</v>
      </c>
      <c r="R271" s="230">
        <f>Q271*H271</f>
        <v>0.0189342</v>
      </c>
      <c r="S271" s="230">
        <v>0</v>
      </c>
      <c r="T271" s="231">
        <f>S271*H271</f>
        <v>0</v>
      </c>
      <c r="AR271" s="24" t="s">
        <v>150</v>
      </c>
      <c r="AT271" s="24" t="s">
        <v>145</v>
      </c>
      <c r="AU271" s="24" t="s">
        <v>82</v>
      </c>
      <c r="AY271" s="24" t="s">
        <v>143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4" t="s">
        <v>80</v>
      </c>
      <c r="BK271" s="232">
        <f>ROUND(I271*H271,2)</f>
        <v>0</v>
      </c>
      <c r="BL271" s="24" t="s">
        <v>150</v>
      </c>
      <c r="BM271" s="24" t="s">
        <v>317</v>
      </c>
    </row>
    <row r="272" spans="2:51" s="11" customFormat="1" ht="13.5">
      <c r="B272" s="233"/>
      <c r="C272" s="234"/>
      <c r="D272" s="235" t="s">
        <v>152</v>
      </c>
      <c r="E272" s="236" t="s">
        <v>21</v>
      </c>
      <c r="F272" s="237" t="s">
        <v>235</v>
      </c>
      <c r="G272" s="234"/>
      <c r="H272" s="236" t="s">
        <v>21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152</v>
      </c>
      <c r="AU272" s="243" t="s">
        <v>82</v>
      </c>
      <c r="AV272" s="11" t="s">
        <v>80</v>
      </c>
      <c r="AW272" s="11" t="s">
        <v>35</v>
      </c>
      <c r="AX272" s="11" t="s">
        <v>72</v>
      </c>
      <c r="AY272" s="243" t="s">
        <v>143</v>
      </c>
    </row>
    <row r="273" spans="2:51" s="11" customFormat="1" ht="13.5">
      <c r="B273" s="233"/>
      <c r="C273" s="234"/>
      <c r="D273" s="235" t="s">
        <v>152</v>
      </c>
      <c r="E273" s="236" t="s">
        <v>21</v>
      </c>
      <c r="F273" s="237" t="s">
        <v>308</v>
      </c>
      <c r="G273" s="234"/>
      <c r="H273" s="236" t="s">
        <v>21</v>
      </c>
      <c r="I273" s="238"/>
      <c r="J273" s="234"/>
      <c r="K273" s="234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152</v>
      </c>
      <c r="AU273" s="243" t="s">
        <v>82</v>
      </c>
      <c r="AV273" s="11" t="s">
        <v>80</v>
      </c>
      <c r="AW273" s="11" t="s">
        <v>35</v>
      </c>
      <c r="AX273" s="11" t="s">
        <v>72</v>
      </c>
      <c r="AY273" s="243" t="s">
        <v>143</v>
      </c>
    </row>
    <row r="274" spans="2:51" s="12" customFormat="1" ht="13.5">
      <c r="B274" s="244"/>
      <c r="C274" s="245"/>
      <c r="D274" s="235" t="s">
        <v>152</v>
      </c>
      <c r="E274" s="246" t="s">
        <v>21</v>
      </c>
      <c r="F274" s="247" t="s">
        <v>309</v>
      </c>
      <c r="G274" s="245"/>
      <c r="H274" s="248">
        <v>7.065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AT274" s="254" t="s">
        <v>152</v>
      </c>
      <c r="AU274" s="254" t="s">
        <v>82</v>
      </c>
      <c r="AV274" s="12" t="s">
        <v>82</v>
      </c>
      <c r="AW274" s="12" t="s">
        <v>35</v>
      </c>
      <c r="AX274" s="12" t="s">
        <v>80</v>
      </c>
      <c r="AY274" s="254" t="s">
        <v>143</v>
      </c>
    </row>
    <row r="275" spans="2:65" s="1" customFormat="1" ht="25.5" customHeight="1">
      <c r="B275" s="46"/>
      <c r="C275" s="221" t="s">
        <v>318</v>
      </c>
      <c r="D275" s="221" t="s">
        <v>145</v>
      </c>
      <c r="E275" s="222" t="s">
        <v>319</v>
      </c>
      <c r="F275" s="223" t="s">
        <v>320</v>
      </c>
      <c r="G275" s="224" t="s">
        <v>148</v>
      </c>
      <c r="H275" s="225">
        <v>86.76</v>
      </c>
      <c r="I275" s="226"/>
      <c r="J275" s="227">
        <f>ROUND(I275*H275,2)</f>
        <v>0</v>
      </c>
      <c r="K275" s="223" t="s">
        <v>149</v>
      </c>
      <c r="L275" s="72"/>
      <c r="M275" s="228" t="s">
        <v>21</v>
      </c>
      <c r="N275" s="229" t="s">
        <v>43</v>
      </c>
      <c r="O275" s="47"/>
      <c r="P275" s="230">
        <f>O275*H275</f>
        <v>0</v>
      </c>
      <c r="Q275" s="230">
        <v>0.0115</v>
      </c>
      <c r="R275" s="230">
        <f>Q275*H275</f>
        <v>0.9977400000000001</v>
      </c>
      <c r="S275" s="230">
        <v>0</v>
      </c>
      <c r="T275" s="231">
        <f>S275*H275</f>
        <v>0</v>
      </c>
      <c r="AR275" s="24" t="s">
        <v>150</v>
      </c>
      <c r="AT275" s="24" t="s">
        <v>145</v>
      </c>
      <c r="AU275" s="24" t="s">
        <v>82</v>
      </c>
      <c r="AY275" s="24" t="s">
        <v>143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24" t="s">
        <v>80</v>
      </c>
      <c r="BK275" s="232">
        <f>ROUND(I275*H275,2)</f>
        <v>0</v>
      </c>
      <c r="BL275" s="24" t="s">
        <v>150</v>
      </c>
      <c r="BM275" s="24" t="s">
        <v>321</v>
      </c>
    </row>
    <row r="276" spans="2:51" s="11" customFormat="1" ht="13.5">
      <c r="B276" s="233"/>
      <c r="C276" s="234"/>
      <c r="D276" s="235" t="s">
        <v>152</v>
      </c>
      <c r="E276" s="236" t="s">
        <v>21</v>
      </c>
      <c r="F276" s="237" t="s">
        <v>322</v>
      </c>
      <c r="G276" s="234"/>
      <c r="H276" s="236" t="s">
        <v>21</v>
      </c>
      <c r="I276" s="238"/>
      <c r="J276" s="234"/>
      <c r="K276" s="234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152</v>
      </c>
      <c r="AU276" s="243" t="s">
        <v>82</v>
      </c>
      <c r="AV276" s="11" t="s">
        <v>80</v>
      </c>
      <c r="AW276" s="11" t="s">
        <v>35</v>
      </c>
      <c r="AX276" s="11" t="s">
        <v>72</v>
      </c>
      <c r="AY276" s="243" t="s">
        <v>143</v>
      </c>
    </row>
    <row r="277" spans="2:51" s="11" customFormat="1" ht="13.5">
      <c r="B277" s="233"/>
      <c r="C277" s="234"/>
      <c r="D277" s="235" t="s">
        <v>152</v>
      </c>
      <c r="E277" s="236" t="s">
        <v>21</v>
      </c>
      <c r="F277" s="237" t="s">
        <v>176</v>
      </c>
      <c r="G277" s="234"/>
      <c r="H277" s="236" t="s">
        <v>21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152</v>
      </c>
      <c r="AU277" s="243" t="s">
        <v>82</v>
      </c>
      <c r="AV277" s="11" t="s">
        <v>80</v>
      </c>
      <c r="AW277" s="11" t="s">
        <v>35</v>
      </c>
      <c r="AX277" s="11" t="s">
        <v>72</v>
      </c>
      <c r="AY277" s="243" t="s">
        <v>143</v>
      </c>
    </row>
    <row r="278" spans="2:51" s="12" customFormat="1" ht="13.5">
      <c r="B278" s="244"/>
      <c r="C278" s="245"/>
      <c r="D278" s="235" t="s">
        <v>152</v>
      </c>
      <c r="E278" s="246" t="s">
        <v>21</v>
      </c>
      <c r="F278" s="247" t="s">
        <v>323</v>
      </c>
      <c r="G278" s="245"/>
      <c r="H278" s="248">
        <v>34.56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AT278" s="254" t="s">
        <v>152</v>
      </c>
      <c r="AU278" s="254" t="s">
        <v>82</v>
      </c>
      <c r="AV278" s="12" t="s">
        <v>82</v>
      </c>
      <c r="AW278" s="12" t="s">
        <v>35</v>
      </c>
      <c r="AX278" s="12" t="s">
        <v>72</v>
      </c>
      <c r="AY278" s="254" t="s">
        <v>143</v>
      </c>
    </row>
    <row r="279" spans="2:51" s="11" customFormat="1" ht="13.5">
      <c r="B279" s="233"/>
      <c r="C279" s="234"/>
      <c r="D279" s="235" t="s">
        <v>152</v>
      </c>
      <c r="E279" s="236" t="s">
        <v>21</v>
      </c>
      <c r="F279" s="237" t="s">
        <v>185</v>
      </c>
      <c r="G279" s="234"/>
      <c r="H279" s="236" t="s">
        <v>21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152</v>
      </c>
      <c r="AU279" s="243" t="s">
        <v>82</v>
      </c>
      <c r="AV279" s="11" t="s">
        <v>80</v>
      </c>
      <c r="AW279" s="11" t="s">
        <v>35</v>
      </c>
      <c r="AX279" s="11" t="s">
        <v>72</v>
      </c>
      <c r="AY279" s="243" t="s">
        <v>143</v>
      </c>
    </row>
    <row r="280" spans="2:51" s="12" customFormat="1" ht="13.5">
      <c r="B280" s="244"/>
      <c r="C280" s="245"/>
      <c r="D280" s="235" t="s">
        <v>152</v>
      </c>
      <c r="E280" s="246" t="s">
        <v>21</v>
      </c>
      <c r="F280" s="247" t="s">
        <v>324</v>
      </c>
      <c r="G280" s="245"/>
      <c r="H280" s="248">
        <v>13.77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AT280" s="254" t="s">
        <v>152</v>
      </c>
      <c r="AU280" s="254" t="s">
        <v>82</v>
      </c>
      <c r="AV280" s="12" t="s">
        <v>82</v>
      </c>
      <c r="AW280" s="12" t="s">
        <v>35</v>
      </c>
      <c r="AX280" s="12" t="s">
        <v>72</v>
      </c>
      <c r="AY280" s="254" t="s">
        <v>143</v>
      </c>
    </row>
    <row r="281" spans="2:51" s="11" customFormat="1" ht="13.5">
      <c r="B281" s="233"/>
      <c r="C281" s="234"/>
      <c r="D281" s="235" t="s">
        <v>152</v>
      </c>
      <c r="E281" s="236" t="s">
        <v>21</v>
      </c>
      <c r="F281" s="237" t="s">
        <v>187</v>
      </c>
      <c r="G281" s="234"/>
      <c r="H281" s="236" t="s">
        <v>21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152</v>
      </c>
      <c r="AU281" s="243" t="s">
        <v>82</v>
      </c>
      <c r="AV281" s="11" t="s">
        <v>80</v>
      </c>
      <c r="AW281" s="11" t="s">
        <v>35</v>
      </c>
      <c r="AX281" s="11" t="s">
        <v>72</v>
      </c>
      <c r="AY281" s="243" t="s">
        <v>143</v>
      </c>
    </row>
    <row r="282" spans="2:51" s="12" customFormat="1" ht="13.5">
      <c r="B282" s="244"/>
      <c r="C282" s="245"/>
      <c r="D282" s="235" t="s">
        <v>152</v>
      </c>
      <c r="E282" s="246" t="s">
        <v>21</v>
      </c>
      <c r="F282" s="247" t="s">
        <v>325</v>
      </c>
      <c r="G282" s="245"/>
      <c r="H282" s="248">
        <v>34.56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AT282" s="254" t="s">
        <v>152</v>
      </c>
      <c r="AU282" s="254" t="s">
        <v>82</v>
      </c>
      <c r="AV282" s="12" t="s">
        <v>82</v>
      </c>
      <c r="AW282" s="12" t="s">
        <v>35</v>
      </c>
      <c r="AX282" s="12" t="s">
        <v>72</v>
      </c>
      <c r="AY282" s="254" t="s">
        <v>143</v>
      </c>
    </row>
    <row r="283" spans="2:51" s="11" customFormat="1" ht="13.5">
      <c r="B283" s="233"/>
      <c r="C283" s="234"/>
      <c r="D283" s="235" t="s">
        <v>152</v>
      </c>
      <c r="E283" s="236" t="s">
        <v>21</v>
      </c>
      <c r="F283" s="237" t="s">
        <v>191</v>
      </c>
      <c r="G283" s="234"/>
      <c r="H283" s="236" t="s">
        <v>21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152</v>
      </c>
      <c r="AU283" s="243" t="s">
        <v>82</v>
      </c>
      <c r="AV283" s="11" t="s">
        <v>80</v>
      </c>
      <c r="AW283" s="11" t="s">
        <v>35</v>
      </c>
      <c r="AX283" s="11" t="s">
        <v>72</v>
      </c>
      <c r="AY283" s="243" t="s">
        <v>143</v>
      </c>
    </row>
    <row r="284" spans="2:51" s="12" customFormat="1" ht="13.5">
      <c r="B284" s="244"/>
      <c r="C284" s="245"/>
      <c r="D284" s="235" t="s">
        <v>152</v>
      </c>
      <c r="E284" s="246" t="s">
        <v>21</v>
      </c>
      <c r="F284" s="247" t="s">
        <v>326</v>
      </c>
      <c r="G284" s="245"/>
      <c r="H284" s="248">
        <v>14.04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AT284" s="254" t="s">
        <v>152</v>
      </c>
      <c r="AU284" s="254" t="s">
        <v>82</v>
      </c>
      <c r="AV284" s="12" t="s">
        <v>82</v>
      </c>
      <c r="AW284" s="12" t="s">
        <v>35</v>
      </c>
      <c r="AX284" s="12" t="s">
        <v>72</v>
      </c>
      <c r="AY284" s="254" t="s">
        <v>143</v>
      </c>
    </row>
    <row r="285" spans="2:51" s="12" customFormat="1" ht="13.5">
      <c r="B285" s="244"/>
      <c r="C285" s="245"/>
      <c r="D285" s="235" t="s">
        <v>152</v>
      </c>
      <c r="E285" s="246" t="s">
        <v>21</v>
      </c>
      <c r="F285" s="247" t="s">
        <v>327</v>
      </c>
      <c r="G285" s="245"/>
      <c r="H285" s="248">
        <v>-10.17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152</v>
      </c>
      <c r="AU285" s="254" t="s">
        <v>82</v>
      </c>
      <c r="AV285" s="12" t="s">
        <v>82</v>
      </c>
      <c r="AW285" s="12" t="s">
        <v>35</v>
      </c>
      <c r="AX285" s="12" t="s">
        <v>72</v>
      </c>
      <c r="AY285" s="254" t="s">
        <v>143</v>
      </c>
    </row>
    <row r="286" spans="2:51" s="13" customFormat="1" ht="13.5">
      <c r="B286" s="255"/>
      <c r="C286" s="256"/>
      <c r="D286" s="235" t="s">
        <v>152</v>
      </c>
      <c r="E286" s="257" t="s">
        <v>21</v>
      </c>
      <c r="F286" s="258" t="s">
        <v>157</v>
      </c>
      <c r="G286" s="256"/>
      <c r="H286" s="259">
        <v>86.76</v>
      </c>
      <c r="I286" s="260"/>
      <c r="J286" s="256"/>
      <c r="K286" s="256"/>
      <c r="L286" s="261"/>
      <c r="M286" s="262"/>
      <c r="N286" s="263"/>
      <c r="O286" s="263"/>
      <c r="P286" s="263"/>
      <c r="Q286" s="263"/>
      <c r="R286" s="263"/>
      <c r="S286" s="263"/>
      <c r="T286" s="264"/>
      <c r="AT286" s="265" t="s">
        <v>152</v>
      </c>
      <c r="AU286" s="265" t="s">
        <v>82</v>
      </c>
      <c r="AV286" s="13" t="s">
        <v>150</v>
      </c>
      <c r="AW286" s="13" t="s">
        <v>35</v>
      </c>
      <c r="AX286" s="13" t="s">
        <v>80</v>
      </c>
      <c r="AY286" s="265" t="s">
        <v>143</v>
      </c>
    </row>
    <row r="287" spans="2:65" s="1" customFormat="1" ht="25.5" customHeight="1">
      <c r="B287" s="46"/>
      <c r="C287" s="277" t="s">
        <v>328</v>
      </c>
      <c r="D287" s="277" t="s">
        <v>276</v>
      </c>
      <c r="E287" s="278" t="s">
        <v>329</v>
      </c>
      <c r="F287" s="279" t="s">
        <v>330</v>
      </c>
      <c r="G287" s="280" t="s">
        <v>148</v>
      </c>
      <c r="H287" s="281">
        <v>90.074</v>
      </c>
      <c r="I287" s="282"/>
      <c r="J287" s="283">
        <f>ROUND(I287*H287,2)</f>
        <v>0</v>
      </c>
      <c r="K287" s="279" t="s">
        <v>21</v>
      </c>
      <c r="L287" s="284"/>
      <c r="M287" s="285" t="s">
        <v>21</v>
      </c>
      <c r="N287" s="286" t="s">
        <v>43</v>
      </c>
      <c r="O287" s="47"/>
      <c r="P287" s="230">
        <f>O287*H287</f>
        <v>0</v>
      </c>
      <c r="Q287" s="230">
        <v>0.014</v>
      </c>
      <c r="R287" s="230">
        <f>Q287*H287</f>
        <v>1.261036</v>
      </c>
      <c r="S287" s="230">
        <v>0</v>
      </c>
      <c r="T287" s="231">
        <f>S287*H287</f>
        <v>0</v>
      </c>
      <c r="AR287" s="24" t="s">
        <v>220</v>
      </c>
      <c r="AT287" s="24" t="s">
        <v>276</v>
      </c>
      <c r="AU287" s="24" t="s">
        <v>82</v>
      </c>
      <c r="AY287" s="24" t="s">
        <v>143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24" t="s">
        <v>80</v>
      </c>
      <c r="BK287" s="232">
        <f>ROUND(I287*H287,2)</f>
        <v>0</v>
      </c>
      <c r="BL287" s="24" t="s">
        <v>150</v>
      </c>
      <c r="BM287" s="24" t="s">
        <v>331</v>
      </c>
    </row>
    <row r="288" spans="2:51" s="11" customFormat="1" ht="13.5">
      <c r="B288" s="233"/>
      <c r="C288" s="234"/>
      <c r="D288" s="235" t="s">
        <v>152</v>
      </c>
      <c r="E288" s="236" t="s">
        <v>21</v>
      </c>
      <c r="F288" s="237" t="s">
        <v>280</v>
      </c>
      <c r="G288" s="234"/>
      <c r="H288" s="236" t="s">
        <v>21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152</v>
      </c>
      <c r="AU288" s="243" t="s">
        <v>82</v>
      </c>
      <c r="AV288" s="11" t="s">
        <v>80</v>
      </c>
      <c r="AW288" s="11" t="s">
        <v>35</v>
      </c>
      <c r="AX288" s="11" t="s">
        <v>72</v>
      </c>
      <c r="AY288" s="243" t="s">
        <v>143</v>
      </c>
    </row>
    <row r="289" spans="2:51" s="12" customFormat="1" ht="13.5">
      <c r="B289" s="244"/>
      <c r="C289" s="245"/>
      <c r="D289" s="235" t="s">
        <v>152</v>
      </c>
      <c r="E289" s="246" t="s">
        <v>21</v>
      </c>
      <c r="F289" s="247" t="s">
        <v>332</v>
      </c>
      <c r="G289" s="245"/>
      <c r="H289" s="248">
        <v>90.074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AT289" s="254" t="s">
        <v>152</v>
      </c>
      <c r="AU289" s="254" t="s">
        <v>82</v>
      </c>
      <c r="AV289" s="12" t="s">
        <v>82</v>
      </c>
      <c r="AW289" s="12" t="s">
        <v>35</v>
      </c>
      <c r="AX289" s="12" t="s">
        <v>80</v>
      </c>
      <c r="AY289" s="254" t="s">
        <v>143</v>
      </c>
    </row>
    <row r="290" spans="2:65" s="1" customFormat="1" ht="38.25" customHeight="1">
      <c r="B290" s="46"/>
      <c r="C290" s="221" t="s">
        <v>9</v>
      </c>
      <c r="D290" s="221" t="s">
        <v>145</v>
      </c>
      <c r="E290" s="222" t="s">
        <v>333</v>
      </c>
      <c r="F290" s="223" t="s">
        <v>334</v>
      </c>
      <c r="G290" s="224" t="s">
        <v>249</v>
      </c>
      <c r="H290" s="225">
        <v>2.16</v>
      </c>
      <c r="I290" s="226"/>
      <c r="J290" s="227">
        <f>ROUND(I290*H290,2)</f>
        <v>0</v>
      </c>
      <c r="K290" s="223" t="s">
        <v>149</v>
      </c>
      <c r="L290" s="72"/>
      <c r="M290" s="228" t="s">
        <v>21</v>
      </c>
      <c r="N290" s="229" t="s">
        <v>43</v>
      </c>
      <c r="O290" s="47"/>
      <c r="P290" s="230">
        <f>O290*H290</f>
        <v>0</v>
      </c>
      <c r="Q290" s="230">
        <v>0.00168</v>
      </c>
      <c r="R290" s="230">
        <f>Q290*H290</f>
        <v>0.0036288000000000006</v>
      </c>
      <c r="S290" s="230">
        <v>0</v>
      </c>
      <c r="T290" s="231">
        <f>S290*H290</f>
        <v>0</v>
      </c>
      <c r="AR290" s="24" t="s">
        <v>150</v>
      </c>
      <c r="AT290" s="24" t="s">
        <v>145</v>
      </c>
      <c r="AU290" s="24" t="s">
        <v>82</v>
      </c>
      <c r="AY290" s="24" t="s">
        <v>143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24" t="s">
        <v>80</v>
      </c>
      <c r="BK290" s="232">
        <f>ROUND(I290*H290,2)</f>
        <v>0</v>
      </c>
      <c r="BL290" s="24" t="s">
        <v>150</v>
      </c>
      <c r="BM290" s="24" t="s">
        <v>335</v>
      </c>
    </row>
    <row r="291" spans="2:51" s="11" customFormat="1" ht="13.5">
      <c r="B291" s="233"/>
      <c r="C291" s="234"/>
      <c r="D291" s="235" t="s">
        <v>152</v>
      </c>
      <c r="E291" s="236" t="s">
        <v>21</v>
      </c>
      <c r="F291" s="237" t="s">
        <v>322</v>
      </c>
      <c r="G291" s="234"/>
      <c r="H291" s="236" t="s">
        <v>21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152</v>
      </c>
      <c r="AU291" s="243" t="s">
        <v>82</v>
      </c>
      <c r="AV291" s="11" t="s">
        <v>80</v>
      </c>
      <c r="AW291" s="11" t="s">
        <v>35</v>
      </c>
      <c r="AX291" s="11" t="s">
        <v>72</v>
      </c>
      <c r="AY291" s="243" t="s">
        <v>143</v>
      </c>
    </row>
    <row r="292" spans="2:51" s="11" customFormat="1" ht="13.5">
      <c r="B292" s="233"/>
      <c r="C292" s="234"/>
      <c r="D292" s="235" t="s">
        <v>152</v>
      </c>
      <c r="E292" s="236" t="s">
        <v>21</v>
      </c>
      <c r="F292" s="237" t="s">
        <v>191</v>
      </c>
      <c r="G292" s="234"/>
      <c r="H292" s="236" t="s">
        <v>21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152</v>
      </c>
      <c r="AU292" s="243" t="s">
        <v>82</v>
      </c>
      <c r="AV292" s="11" t="s">
        <v>80</v>
      </c>
      <c r="AW292" s="11" t="s">
        <v>35</v>
      </c>
      <c r="AX292" s="11" t="s">
        <v>72</v>
      </c>
      <c r="AY292" s="243" t="s">
        <v>143</v>
      </c>
    </row>
    <row r="293" spans="2:51" s="12" customFormat="1" ht="13.5">
      <c r="B293" s="244"/>
      <c r="C293" s="245"/>
      <c r="D293" s="235" t="s">
        <v>152</v>
      </c>
      <c r="E293" s="246" t="s">
        <v>21</v>
      </c>
      <c r="F293" s="247" t="s">
        <v>336</v>
      </c>
      <c r="G293" s="245"/>
      <c r="H293" s="248">
        <v>2.16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AT293" s="254" t="s">
        <v>152</v>
      </c>
      <c r="AU293" s="254" t="s">
        <v>82</v>
      </c>
      <c r="AV293" s="12" t="s">
        <v>82</v>
      </c>
      <c r="AW293" s="12" t="s">
        <v>35</v>
      </c>
      <c r="AX293" s="12" t="s">
        <v>80</v>
      </c>
      <c r="AY293" s="254" t="s">
        <v>143</v>
      </c>
    </row>
    <row r="294" spans="2:65" s="1" customFormat="1" ht="25.5" customHeight="1">
      <c r="B294" s="46"/>
      <c r="C294" s="277" t="s">
        <v>337</v>
      </c>
      <c r="D294" s="277" t="s">
        <v>276</v>
      </c>
      <c r="E294" s="278" t="s">
        <v>338</v>
      </c>
      <c r="F294" s="279" t="s">
        <v>339</v>
      </c>
      <c r="G294" s="280" t="s">
        <v>148</v>
      </c>
      <c r="H294" s="281">
        <v>2.203</v>
      </c>
      <c r="I294" s="282"/>
      <c r="J294" s="283">
        <f>ROUND(I294*H294,2)</f>
        <v>0</v>
      </c>
      <c r="K294" s="279" t="s">
        <v>149</v>
      </c>
      <c r="L294" s="284"/>
      <c r="M294" s="285" t="s">
        <v>21</v>
      </c>
      <c r="N294" s="286" t="s">
        <v>43</v>
      </c>
      <c r="O294" s="47"/>
      <c r="P294" s="230">
        <f>O294*H294</f>
        <v>0</v>
      </c>
      <c r="Q294" s="230">
        <v>0.002</v>
      </c>
      <c r="R294" s="230">
        <f>Q294*H294</f>
        <v>0.004406</v>
      </c>
      <c r="S294" s="230">
        <v>0</v>
      </c>
      <c r="T294" s="231">
        <f>S294*H294</f>
        <v>0</v>
      </c>
      <c r="AR294" s="24" t="s">
        <v>220</v>
      </c>
      <c r="AT294" s="24" t="s">
        <v>276</v>
      </c>
      <c r="AU294" s="24" t="s">
        <v>82</v>
      </c>
      <c r="AY294" s="24" t="s">
        <v>143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4" t="s">
        <v>80</v>
      </c>
      <c r="BK294" s="232">
        <f>ROUND(I294*H294,2)</f>
        <v>0</v>
      </c>
      <c r="BL294" s="24" t="s">
        <v>150</v>
      </c>
      <c r="BM294" s="24" t="s">
        <v>340</v>
      </c>
    </row>
    <row r="295" spans="2:51" s="11" customFormat="1" ht="13.5">
      <c r="B295" s="233"/>
      <c r="C295" s="234"/>
      <c r="D295" s="235" t="s">
        <v>152</v>
      </c>
      <c r="E295" s="236" t="s">
        <v>21</v>
      </c>
      <c r="F295" s="237" t="s">
        <v>322</v>
      </c>
      <c r="G295" s="234"/>
      <c r="H295" s="236" t="s">
        <v>21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152</v>
      </c>
      <c r="AU295" s="243" t="s">
        <v>82</v>
      </c>
      <c r="AV295" s="11" t="s">
        <v>80</v>
      </c>
      <c r="AW295" s="11" t="s">
        <v>35</v>
      </c>
      <c r="AX295" s="11" t="s">
        <v>72</v>
      </c>
      <c r="AY295" s="243" t="s">
        <v>143</v>
      </c>
    </row>
    <row r="296" spans="2:51" s="11" customFormat="1" ht="13.5">
      <c r="B296" s="233"/>
      <c r="C296" s="234"/>
      <c r="D296" s="235" t="s">
        <v>152</v>
      </c>
      <c r="E296" s="236" t="s">
        <v>21</v>
      </c>
      <c r="F296" s="237" t="s">
        <v>191</v>
      </c>
      <c r="G296" s="234"/>
      <c r="H296" s="236" t="s">
        <v>21</v>
      </c>
      <c r="I296" s="238"/>
      <c r="J296" s="234"/>
      <c r="K296" s="234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152</v>
      </c>
      <c r="AU296" s="243" t="s">
        <v>82</v>
      </c>
      <c r="AV296" s="11" t="s">
        <v>80</v>
      </c>
      <c r="AW296" s="11" t="s">
        <v>35</v>
      </c>
      <c r="AX296" s="11" t="s">
        <v>72</v>
      </c>
      <c r="AY296" s="243" t="s">
        <v>143</v>
      </c>
    </row>
    <row r="297" spans="2:51" s="12" customFormat="1" ht="13.5">
      <c r="B297" s="244"/>
      <c r="C297" s="245"/>
      <c r="D297" s="235" t="s">
        <v>152</v>
      </c>
      <c r="E297" s="246" t="s">
        <v>21</v>
      </c>
      <c r="F297" s="247" t="s">
        <v>341</v>
      </c>
      <c r="G297" s="245"/>
      <c r="H297" s="248">
        <v>2.203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AT297" s="254" t="s">
        <v>152</v>
      </c>
      <c r="AU297" s="254" t="s">
        <v>82</v>
      </c>
      <c r="AV297" s="12" t="s">
        <v>82</v>
      </c>
      <c r="AW297" s="12" t="s">
        <v>35</v>
      </c>
      <c r="AX297" s="12" t="s">
        <v>80</v>
      </c>
      <c r="AY297" s="254" t="s">
        <v>143</v>
      </c>
    </row>
    <row r="298" spans="2:65" s="1" customFormat="1" ht="25.5" customHeight="1">
      <c r="B298" s="46"/>
      <c r="C298" s="221" t="s">
        <v>342</v>
      </c>
      <c r="D298" s="221" t="s">
        <v>145</v>
      </c>
      <c r="E298" s="222" t="s">
        <v>343</v>
      </c>
      <c r="F298" s="223" t="s">
        <v>344</v>
      </c>
      <c r="G298" s="224" t="s">
        <v>148</v>
      </c>
      <c r="H298" s="225">
        <v>1075.593</v>
      </c>
      <c r="I298" s="226"/>
      <c r="J298" s="227">
        <f>ROUND(I298*H298,2)</f>
        <v>0</v>
      </c>
      <c r="K298" s="223" t="s">
        <v>149</v>
      </c>
      <c r="L298" s="72"/>
      <c r="M298" s="228" t="s">
        <v>21</v>
      </c>
      <c r="N298" s="229" t="s">
        <v>43</v>
      </c>
      <c r="O298" s="47"/>
      <c r="P298" s="230">
        <f>O298*H298</f>
        <v>0</v>
      </c>
      <c r="Q298" s="230">
        <v>0.0004734</v>
      </c>
      <c r="R298" s="230">
        <f>Q298*H298</f>
        <v>0.5091857262</v>
      </c>
      <c r="S298" s="230">
        <v>0</v>
      </c>
      <c r="T298" s="231">
        <f>S298*H298</f>
        <v>0</v>
      </c>
      <c r="AR298" s="24" t="s">
        <v>150</v>
      </c>
      <c r="AT298" s="24" t="s">
        <v>145</v>
      </c>
      <c r="AU298" s="24" t="s">
        <v>82</v>
      </c>
      <c r="AY298" s="24" t="s">
        <v>143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4" t="s">
        <v>80</v>
      </c>
      <c r="BK298" s="232">
        <f>ROUND(I298*H298,2)</f>
        <v>0</v>
      </c>
      <c r="BL298" s="24" t="s">
        <v>150</v>
      </c>
      <c r="BM298" s="24" t="s">
        <v>345</v>
      </c>
    </row>
    <row r="299" spans="2:51" s="11" customFormat="1" ht="13.5">
      <c r="B299" s="233"/>
      <c r="C299" s="234"/>
      <c r="D299" s="235" t="s">
        <v>152</v>
      </c>
      <c r="E299" s="236" t="s">
        <v>21</v>
      </c>
      <c r="F299" s="237" t="s">
        <v>346</v>
      </c>
      <c r="G299" s="234"/>
      <c r="H299" s="236" t="s">
        <v>21</v>
      </c>
      <c r="I299" s="238"/>
      <c r="J299" s="234"/>
      <c r="K299" s="234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152</v>
      </c>
      <c r="AU299" s="243" t="s">
        <v>82</v>
      </c>
      <c r="AV299" s="11" t="s">
        <v>80</v>
      </c>
      <c r="AW299" s="11" t="s">
        <v>35</v>
      </c>
      <c r="AX299" s="11" t="s">
        <v>72</v>
      </c>
      <c r="AY299" s="243" t="s">
        <v>143</v>
      </c>
    </row>
    <row r="300" spans="2:51" s="11" customFormat="1" ht="13.5">
      <c r="B300" s="233"/>
      <c r="C300" s="234"/>
      <c r="D300" s="235" t="s">
        <v>152</v>
      </c>
      <c r="E300" s="236" t="s">
        <v>21</v>
      </c>
      <c r="F300" s="237" t="s">
        <v>176</v>
      </c>
      <c r="G300" s="234"/>
      <c r="H300" s="236" t="s">
        <v>21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152</v>
      </c>
      <c r="AU300" s="243" t="s">
        <v>82</v>
      </c>
      <c r="AV300" s="11" t="s">
        <v>80</v>
      </c>
      <c r="AW300" s="11" t="s">
        <v>35</v>
      </c>
      <c r="AX300" s="11" t="s">
        <v>72</v>
      </c>
      <c r="AY300" s="243" t="s">
        <v>143</v>
      </c>
    </row>
    <row r="301" spans="2:51" s="12" customFormat="1" ht="13.5">
      <c r="B301" s="244"/>
      <c r="C301" s="245"/>
      <c r="D301" s="235" t="s">
        <v>152</v>
      </c>
      <c r="E301" s="246" t="s">
        <v>21</v>
      </c>
      <c r="F301" s="247" t="s">
        <v>347</v>
      </c>
      <c r="G301" s="245"/>
      <c r="H301" s="248">
        <v>20.4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AT301" s="254" t="s">
        <v>152</v>
      </c>
      <c r="AU301" s="254" t="s">
        <v>82</v>
      </c>
      <c r="AV301" s="12" t="s">
        <v>82</v>
      </c>
      <c r="AW301" s="12" t="s">
        <v>35</v>
      </c>
      <c r="AX301" s="12" t="s">
        <v>72</v>
      </c>
      <c r="AY301" s="254" t="s">
        <v>143</v>
      </c>
    </row>
    <row r="302" spans="2:51" s="12" customFormat="1" ht="13.5">
      <c r="B302" s="244"/>
      <c r="C302" s="245"/>
      <c r="D302" s="235" t="s">
        <v>152</v>
      </c>
      <c r="E302" s="246" t="s">
        <v>21</v>
      </c>
      <c r="F302" s="247" t="s">
        <v>348</v>
      </c>
      <c r="G302" s="245"/>
      <c r="H302" s="248">
        <v>402.21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AT302" s="254" t="s">
        <v>152</v>
      </c>
      <c r="AU302" s="254" t="s">
        <v>82</v>
      </c>
      <c r="AV302" s="12" t="s">
        <v>82</v>
      </c>
      <c r="AW302" s="12" t="s">
        <v>35</v>
      </c>
      <c r="AX302" s="12" t="s">
        <v>72</v>
      </c>
      <c r="AY302" s="254" t="s">
        <v>143</v>
      </c>
    </row>
    <row r="303" spans="2:51" s="12" customFormat="1" ht="13.5">
      <c r="B303" s="244"/>
      <c r="C303" s="245"/>
      <c r="D303" s="235" t="s">
        <v>152</v>
      </c>
      <c r="E303" s="246" t="s">
        <v>21</v>
      </c>
      <c r="F303" s="247" t="s">
        <v>349</v>
      </c>
      <c r="G303" s="245"/>
      <c r="H303" s="248">
        <v>24.3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AT303" s="254" t="s">
        <v>152</v>
      </c>
      <c r="AU303" s="254" t="s">
        <v>82</v>
      </c>
      <c r="AV303" s="12" t="s">
        <v>82</v>
      </c>
      <c r="AW303" s="12" t="s">
        <v>35</v>
      </c>
      <c r="AX303" s="12" t="s">
        <v>72</v>
      </c>
      <c r="AY303" s="254" t="s">
        <v>143</v>
      </c>
    </row>
    <row r="304" spans="2:51" s="12" customFormat="1" ht="13.5">
      <c r="B304" s="244"/>
      <c r="C304" s="245"/>
      <c r="D304" s="235" t="s">
        <v>152</v>
      </c>
      <c r="E304" s="246" t="s">
        <v>21</v>
      </c>
      <c r="F304" s="247" t="s">
        <v>350</v>
      </c>
      <c r="G304" s="245"/>
      <c r="H304" s="248">
        <v>3.153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AT304" s="254" t="s">
        <v>152</v>
      </c>
      <c r="AU304" s="254" t="s">
        <v>82</v>
      </c>
      <c r="AV304" s="12" t="s">
        <v>82</v>
      </c>
      <c r="AW304" s="12" t="s">
        <v>35</v>
      </c>
      <c r="AX304" s="12" t="s">
        <v>72</v>
      </c>
      <c r="AY304" s="254" t="s">
        <v>143</v>
      </c>
    </row>
    <row r="305" spans="2:51" s="12" customFormat="1" ht="13.5">
      <c r="B305" s="244"/>
      <c r="C305" s="245"/>
      <c r="D305" s="235" t="s">
        <v>152</v>
      </c>
      <c r="E305" s="246" t="s">
        <v>21</v>
      </c>
      <c r="F305" s="247" t="s">
        <v>351</v>
      </c>
      <c r="G305" s="245"/>
      <c r="H305" s="248">
        <v>-140.744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AT305" s="254" t="s">
        <v>152</v>
      </c>
      <c r="AU305" s="254" t="s">
        <v>82</v>
      </c>
      <c r="AV305" s="12" t="s">
        <v>82</v>
      </c>
      <c r="AW305" s="12" t="s">
        <v>35</v>
      </c>
      <c r="AX305" s="12" t="s">
        <v>72</v>
      </c>
      <c r="AY305" s="254" t="s">
        <v>143</v>
      </c>
    </row>
    <row r="306" spans="2:51" s="14" customFormat="1" ht="13.5">
      <c r="B306" s="266"/>
      <c r="C306" s="267"/>
      <c r="D306" s="235" t="s">
        <v>152</v>
      </c>
      <c r="E306" s="268" t="s">
        <v>21</v>
      </c>
      <c r="F306" s="269" t="s">
        <v>196</v>
      </c>
      <c r="G306" s="267"/>
      <c r="H306" s="270">
        <v>309.319</v>
      </c>
      <c r="I306" s="271"/>
      <c r="J306" s="267"/>
      <c r="K306" s="267"/>
      <c r="L306" s="272"/>
      <c r="M306" s="273"/>
      <c r="N306" s="274"/>
      <c r="O306" s="274"/>
      <c r="P306" s="274"/>
      <c r="Q306" s="274"/>
      <c r="R306" s="274"/>
      <c r="S306" s="274"/>
      <c r="T306" s="275"/>
      <c r="AT306" s="276" t="s">
        <v>152</v>
      </c>
      <c r="AU306" s="276" t="s">
        <v>82</v>
      </c>
      <c r="AV306" s="14" t="s">
        <v>158</v>
      </c>
      <c r="AW306" s="14" t="s">
        <v>35</v>
      </c>
      <c r="AX306" s="14" t="s">
        <v>72</v>
      </c>
      <c r="AY306" s="276" t="s">
        <v>143</v>
      </c>
    </row>
    <row r="307" spans="2:51" s="11" customFormat="1" ht="13.5">
      <c r="B307" s="233"/>
      <c r="C307" s="234"/>
      <c r="D307" s="235" t="s">
        <v>152</v>
      </c>
      <c r="E307" s="236" t="s">
        <v>21</v>
      </c>
      <c r="F307" s="237" t="s">
        <v>187</v>
      </c>
      <c r="G307" s="234"/>
      <c r="H307" s="236" t="s">
        <v>21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152</v>
      </c>
      <c r="AU307" s="243" t="s">
        <v>82</v>
      </c>
      <c r="AV307" s="11" t="s">
        <v>80</v>
      </c>
      <c r="AW307" s="11" t="s">
        <v>35</v>
      </c>
      <c r="AX307" s="11" t="s">
        <v>72</v>
      </c>
      <c r="AY307" s="243" t="s">
        <v>143</v>
      </c>
    </row>
    <row r="308" spans="2:51" s="12" customFormat="1" ht="13.5">
      <c r="B308" s="244"/>
      <c r="C308" s="245"/>
      <c r="D308" s="235" t="s">
        <v>152</v>
      </c>
      <c r="E308" s="246" t="s">
        <v>21</v>
      </c>
      <c r="F308" s="247" t="s">
        <v>348</v>
      </c>
      <c r="G308" s="245"/>
      <c r="H308" s="248">
        <v>402.21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AT308" s="254" t="s">
        <v>152</v>
      </c>
      <c r="AU308" s="254" t="s">
        <v>82</v>
      </c>
      <c r="AV308" s="12" t="s">
        <v>82</v>
      </c>
      <c r="AW308" s="12" t="s">
        <v>35</v>
      </c>
      <c r="AX308" s="12" t="s">
        <v>72</v>
      </c>
      <c r="AY308" s="254" t="s">
        <v>143</v>
      </c>
    </row>
    <row r="309" spans="2:51" s="12" customFormat="1" ht="13.5">
      <c r="B309" s="244"/>
      <c r="C309" s="245"/>
      <c r="D309" s="235" t="s">
        <v>152</v>
      </c>
      <c r="E309" s="246" t="s">
        <v>21</v>
      </c>
      <c r="F309" s="247" t="s">
        <v>352</v>
      </c>
      <c r="G309" s="245"/>
      <c r="H309" s="248">
        <v>30.6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AT309" s="254" t="s">
        <v>152</v>
      </c>
      <c r="AU309" s="254" t="s">
        <v>82</v>
      </c>
      <c r="AV309" s="12" t="s">
        <v>82</v>
      </c>
      <c r="AW309" s="12" t="s">
        <v>35</v>
      </c>
      <c r="AX309" s="12" t="s">
        <v>72</v>
      </c>
      <c r="AY309" s="254" t="s">
        <v>143</v>
      </c>
    </row>
    <row r="310" spans="2:51" s="12" customFormat="1" ht="13.5">
      <c r="B310" s="244"/>
      <c r="C310" s="245"/>
      <c r="D310" s="235" t="s">
        <v>152</v>
      </c>
      <c r="E310" s="246" t="s">
        <v>21</v>
      </c>
      <c r="F310" s="247" t="s">
        <v>353</v>
      </c>
      <c r="G310" s="245"/>
      <c r="H310" s="248">
        <v>6.54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AT310" s="254" t="s">
        <v>152</v>
      </c>
      <c r="AU310" s="254" t="s">
        <v>82</v>
      </c>
      <c r="AV310" s="12" t="s">
        <v>82</v>
      </c>
      <c r="AW310" s="12" t="s">
        <v>35</v>
      </c>
      <c r="AX310" s="12" t="s">
        <v>72</v>
      </c>
      <c r="AY310" s="254" t="s">
        <v>143</v>
      </c>
    </row>
    <row r="311" spans="2:51" s="12" customFormat="1" ht="13.5">
      <c r="B311" s="244"/>
      <c r="C311" s="245"/>
      <c r="D311" s="235" t="s">
        <v>152</v>
      </c>
      <c r="E311" s="246" t="s">
        <v>21</v>
      </c>
      <c r="F311" s="247" t="s">
        <v>354</v>
      </c>
      <c r="G311" s="245"/>
      <c r="H311" s="248">
        <v>-161.73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AT311" s="254" t="s">
        <v>152</v>
      </c>
      <c r="AU311" s="254" t="s">
        <v>82</v>
      </c>
      <c r="AV311" s="12" t="s">
        <v>82</v>
      </c>
      <c r="AW311" s="12" t="s">
        <v>35</v>
      </c>
      <c r="AX311" s="12" t="s">
        <v>72</v>
      </c>
      <c r="AY311" s="254" t="s">
        <v>143</v>
      </c>
    </row>
    <row r="312" spans="2:51" s="14" customFormat="1" ht="13.5">
      <c r="B312" s="266"/>
      <c r="C312" s="267"/>
      <c r="D312" s="235" t="s">
        <v>152</v>
      </c>
      <c r="E312" s="268" t="s">
        <v>21</v>
      </c>
      <c r="F312" s="269" t="s">
        <v>196</v>
      </c>
      <c r="G312" s="267"/>
      <c r="H312" s="270">
        <v>277.62</v>
      </c>
      <c r="I312" s="271"/>
      <c r="J312" s="267"/>
      <c r="K312" s="267"/>
      <c r="L312" s="272"/>
      <c r="M312" s="273"/>
      <c r="N312" s="274"/>
      <c r="O312" s="274"/>
      <c r="P312" s="274"/>
      <c r="Q312" s="274"/>
      <c r="R312" s="274"/>
      <c r="S312" s="274"/>
      <c r="T312" s="275"/>
      <c r="AT312" s="276" t="s">
        <v>152</v>
      </c>
      <c r="AU312" s="276" t="s">
        <v>82</v>
      </c>
      <c r="AV312" s="14" t="s">
        <v>158</v>
      </c>
      <c r="AW312" s="14" t="s">
        <v>35</v>
      </c>
      <c r="AX312" s="14" t="s">
        <v>72</v>
      </c>
      <c r="AY312" s="276" t="s">
        <v>143</v>
      </c>
    </row>
    <row r="313" spans="2:51" s="11" customFormat="1" ht="13.5">
      <c r="B313" s="233"/>
      <c r="C313" s="234"/>
      <c r="D313" s="235" t="s">
        <v>152</v>
      </c>
      <c r="E313" s="236" t="s">
        <v>21</v>
      </c>
      <c r="F313" s="237" t="s">
        <v>297</v>
      </c>
      <c r="G313" s="234"/>
      <c r="H313" s="236" t="s">
        <v>21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152</v>
      </c>
      <c r="AU313" s="243" t="s">
        <v>82</v>
      </c>
      <c r="AV313" s="11" t="s">
        <v>80</v>
      </c>
      <c r="AW313" s="11" t="s">
        <v>35</v>
      </c>
      <c r="AX313" s="11" t="s">
        <v>72</v>
      </c>
      <c r="AY313" s="243" t="s">
        <v>143</v>
      </c>
    </row>
    <row r="314" spans="2:51" s="12" customFormat="1" ht="13.5">
      <c r="B314" s="244"/>
      <c r="C314" s="245"/>
      <c r="D314" s="235" t="s">
        <v>152</v>
      </c>
      <c r="E314" s="246" t="s">
        <v>21</v>
      </c>
      <c r="F314" s="247" t="s">
        <v>355</v>
      </c>
      <c r="G314" s="245"/>
      <c r="H314" s="248">
        <v>166.77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AT314" s="254" t="s">
        <v>152</v>
      </c>
      <c r="AU314" s="254" t="s">
        <v>82</v>
      </c>
      <c r="AV314" s="12" t="s">
        <v>82</v>
      </c>
      <c r="AW314" s="12" t="s">
        <v>35</v>
      </c>
      <c r="AX314" s="12" t="s">
        <v>72</v>
      </c>
      <c r="AY314" s="254" t="s">
        <v>143</v>
      </c>
    </row>
    <row r="315" spans="2:51" s="12" customFormat="1" ht="13.5">
      <c r="B315" s="244"/>
      <c r="C315" s="245"/>
      <c r="D315" s="235" t="s">
        <v>152</v>
      </c>
      <c r="E315" s="246" t="s">
        <v>21</v>
      </c>
      <c r="F315" s="247" t="s">
        <v>356</v>
      </c>
      <c r="G315" s="245"/>
      <c r="H315" s="248">
        <v>1.53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AT315" s="254" t="s">
        <v>152</v>
      </c>
      <c r="AU315" s="254" t="s">
        <v>82</v>
      </c>
      <c r="AV315" s="12" t="s">
        <v>82</v>
      </c>
      <c r="AW315" s="12" t="s">
        <v>35</v>
      </c>
      <c r="AX315" s="12" t="s">
        <v>72</v>
      </c>
      <c r="AY315" s="254" t="s">
        <v>143</v>
      </c>
    </row>
    <row r="316" spans="2:51" s="12" customFormat="1" ht="13.5">
      <c r="B316" s="244"/>
      <c r="C316" s="245"/>
      <c r="D316" s="235" t="s">
        <v>152</v>
      </c>
      <c r="E316" s="246" t="s">
        <v>21</v>
      </c>
      <c r="F316" s="247" t="s">
        <v>357</v>
      </c>
      <c r="G316" s="245"/>
      <c r="H316" s="248">
        <v>4.875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AT316" s="254" t="s">
        <v>152</v>
      </c>
      <c r="AU316" s="254" t="s">
        <v>82</v>
      </c>
      <c r="AV316" s="12" t="s">
        <v>82</v>
      </c>
      <c r="AW316" s="12" t="s">
        <v>35</v>
      </c>
      <c r="AX316" s="12" t="s">
        <v>72</v>
      </c>
      <c r="AY316" s="254" t="s">
        <v>143</v>
      </c>
    </row>
    <row r="317" spans="2:51" s="12" customFormat="1" ht="13.5">
      <c r="B317" s="244"/>
      <c r="C317" s="245"/>
      <c r="D317" s="235" t="s">
        <v>152</v>
      </c>
      <c r="E317" s="246" t="s">
        <v>21</v>
      </c>
      <c r="F317" s="247" t="s">
        <v>358</v>
      </c>
      <c r="G317" s="245"/>
      <c r="H317" s="248">
        <v>-9.9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AT317" s="254" t="s">
        <v>152</v>
      </c>
      <c r="AU317" s="254" t="s">
        <v>82</v>
      </c>
      <c r="AV317" s="12" t="s">
        <v>82</v>
      </c>
      <c r="AW317" s="12" t="s">
        <v>35</v>
      </c>
      <c r="AX317" s="12" t="s">
        <v>72</v>
      </c>
      <c r="AY317" s="254" t="s">
        <v>143</v>
      </c>
    </row>
    <row r="318" spans="2:51" s="14" customFormat="1" ht="13.5">
      <c r="B318" s="266"/>
      <c r="C318" s="267"/>
      <c r="D318" s="235" t="s">
        <v>152</v>
      </c>
      <c r="E318" s="268" t="s">
        <v>21</v>
      </c>
      <c r="F318" s="269" t="s">
        <v>196</v>
      </c>
      <c r="G318" s="267"/>
      <c r="H318" s="270">
        <v>163.275</v>
      </c>
      <c r="I318" s="271"/>
      <c r="J318" s="267"/>
      <c r="K318" s="267"/>
      <c r="L318" s="272"/>
      <c r="M318" s="273"/>
      <c r="N318" s="274"/>
      <c r="O318" s="274"/>
      <c r="P318" s="274"/>
      <c r="Q318" s="274"/>
      <c r="R318" s="274"/>
      <c r="S318" s="274"/>
      <c r="T318" s="275"/>
      <c r="AT318" s="276" t="s">
        <v>152</v>
      </c>
      <c r="AU318" s="276" t="s">
        <v>82</v>
      </c>
      <c r="AV318" s="14" t="s">
        <v>158</v>
      </c>
      <c r="AW318" s="14" t="s">
        <v>35</v>
      </c>
      <c r="AX318" s="14" t="s">
        <v>72</v>
      </c>
      <c r="AY318" s="276" t="s">
        <v>143</v>
      </c>
    </row>
    <row r="319" spans="2:51" s="11" customFormat="1" ht="13.5">
      <c r="B319" s="233"/>
      <c r="C319" s="234"/>
      <c r="D319" s="235" t="s">
        <v>152</v>
      </c>
      <c r="E319" s="236" t="s">
        <v>21</v>
      </c>
      <c r="F319" s="237" t="s">
        <v>191</v>
      </c>
      <c r="G319" s="234"/>
      <c r="H319" s="236" t="s">
        <v>21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152</v>
      </c>
      <c r="AU319" s="243" t="s">
        <v>82</v>
      </c>
      <c r="AV319" s="11" t="s">
        <v>80</v>
      </c>
      <c r="AW319" s="11" t="s">
        <v>35</v>
      </c>
      <c r="AX319" s="11" t="s">
        <v>72</v>
      </c>
      <c r="AY319" s="243" t="s">
        <v>143</v>
      </c>
    </row>
    <row r="320" spans="2:51" s="12" customFormat="1" ht="13.5">
      <c r="B320" s="244"/>
      <c r="C320" s="245"/>
      <c r="D320" s="235" t="s">
        <v>152</v>
      </c>
      <c r="E320" s="246" t="s">
        <v>21</v>
      </c>
      <c r="F320" s="247" t="s">
        <v>359</v>
      </c>
      <c r="G320" s="245"/>
      <c r="H320" s="248">
        <v>223.38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AT320" s="254" t="s">
        <v>152</v>
      </c>
      <c r="AU320" s="254" t="s">
        <v>82</v>
      </c>
      <c r="AV320" s="12" t="s">
        <v>82</v>
      </c>
      <c r="AW320" s="12" t="s">
        <v>35</v>
      </c>
      <c r="AX320" s="12" t="s">
        <v>72</v>
      </c>
      <c r="AY320" s="254" t="s">
        <v>143</v>
      </c>
    </row>
    <row r="321" spans="2:51" s="12" customFormat="1" ht="13.5">
      <c r="B321" s="244"/>
      <c r="C321" s="245"/>
      <c r="D321" s="235" t="s">
        <v>152</v>
      </c>
      <c r="E321" s="246" t="s">
        <v>21</v>
      </c>
      <c r="F321" s="247" t="s">
        <v>360</v>
      </c>
      <c r="G321" s="245"/>
      <c r="H321" s="248">
        <v>3.3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AT321" s="254" t="s">
        <v>152</v>
      </c>
      <c r="AU321" s="254" t="s">
        <v>82</v>
      </c>
      <c r="AV321" s="12" t="s">
        <v>82</v>
      </c>
      <c r="AW321" s="12" t="s">
        <v>35</v>
      </c>
      <c r="AX321" s="12" t="s">
        <v>72</v>
      </c>
      <c r="AY321" s="254" t="s">
        <v>143</v>
      </c>
    </row>
    <row r="322" spans="2:51" s="12" customFormat="1" ht="13.5">
      <c r="B322" s="244"/>
      <c r="C322" s="245"/>
      <c r="D322" s="235" t="s">
        <v>152</v>
      </c>
      <c r="E322" s="246" t="s">
        <v>21</v>
      </c>
      <c r="F322" s="247" t="s">
        <v>361</v>
      </c>
      <c r="G322" s="245"/>
      <c r="H322" s="248">
        <v>10.8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AT322" s="254" t="s">
        <v>152</v>
      </c>
      <c r="AU322" s="254" t="s">
        <v>82</v>
      </c>
      <c r="AV322" s="12" t="s">
        <v>82</v>
      </c>
      <c r="AW322" s="12" t="s">
        <v>35</v>
      </c>
      <c r="AX322" s="12" t="s">
        <v>72</v>
      </c>
      <c r="AY322" s="254" t="s">
        <v>143</v>
      </c>
    </row>
    <row r="323" spans="2:51" s="12" customFormat="1" ht="13.5">
      <c r="B323" s="244"/>
      <c r="C323" s="245"/>
      <c r="D323" s="235" t="s">
        <v>152</v>
      </c>
      <c r="E323" s="246" t="s">
        <v>21</v>
      </c>
      <c r="F323" s="247" t="s">
        <v>362</v>
      </c>
      <c r="G323" s="245"/>
      <c r="H323" s="248">
        <v>2.43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AT323" s="254" t="s">
        <v>152</v>
      </c>
      <c r="AU323" s="254" t="s">
        <v>82</v>
      </c>
      <c r="AV323" s="12" t="s">
        <v>82</v>
      </c>
      <c r="AW323" s="12" t="s">
        <v>35</v>
      </c>
      <c r="AX323" s="12" t="s">
        <v>72</v>
      </c>
      <c r="AY323" s="254" t="s">
        <v>143</v>
      </c>
    </row>
    <row r="324" spans="2:51" s="12" customFormat="1" ht="13.5">
      <c r="B324" s="244"/>
      <c r="C324" s="245"/>
      <c r="D324" s="235" t="s">
        <v>152</v>
      </c>
      <c r="E324" s="246" t="s">
        <v>21</v>
      </c>
      <c r="F324" s="247" t="s">
        <v>363</v>
      </c>
      <c r="G324" s="245"/>
      <c r="H324" s="248">
        <v>-61.56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AT324" s="254" t="s">
        <v>152</v>
      </c>
      <c r="AU324" s="254" t="s">
        <v>82</v>
      </c>
      <c r="AV324" s="12" t="s">
        <v>82</v>
      </c>
      <c r="AW324" s="12" t="s">
        <v>35</v>
      </c>
      <c r="AX324" s="12" t="s">
        <v>72</v>
      </c>
      <c r="AY324" s="254" t="s">
        <v>143</v>
      </c>
    </row>
    <row r="325" spans="2:51" s="14" customFormat="1" ht="13.5">
      <c r="B325" s="266"/>
      <c r="C325" s="267"/>
      <c r="D325" s="235" t="s">
        <v>152</v>
      </c>
      <c r="E325" s="268" t="s">
        <v>21</v>
      </c>
      <c r="F325" s="269" t="s">
        <v>196</v>
      </c>
      <c r="G325" s="267"/>
      <c r="H325" s="270">
        <v>178.35</v>
      </c>
      <c r="I325" s="271"/>
      <c r="J325" s="267"/>
      <c r="K325" s="267"/>
      <c r="L325" s="272"/>
      <c r="M325" s="273"/>
      <c r="N325" s="274"/>
      <c r="O325" s="274"/>
      <c r="P325" s="274"/>
      <c r="Q325" s="274"/>
      <c r="R325" s="274"/>
      <c r="S325" s="274"/>
      <c r="T325" s="275"/>
      <c r="AT325" s="276" t="s">
        <v>152</v>
      </c>
      <c r="AU325" s="276" t="s">
        <v>82</v>
      </c>
      <c r="AV325" s="14" t="s">
        <v>158</v>
      </c>
      <c r="AW325" s="14" t="s">
        <v>35</v>
      </c>
      <c r="AX325" s="14" t="s">
        <v>72</v>
      </c>
      <c r="AY325" s="276" t="s">
        <v>143</v>
      </c>
    </row>
    <row r="326" spans="2:51" s="11" customFormat="1" ht="13.5">
      <c r="B326" s="233"/>
      <c r="C326" s="234"/>
      <c r="D326" s="235" t="s">
        <v>152</v>
      </c>
      <c r="E326" s="236" t="s">
        <v>21</v>
      </c>
      <c r="F326" s="237" t="s">
        <v>364</v>
      </c>
      <c r="G326" s="234"/>
      <c r="H326" s="236" t="s">
        <v>21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152</v>
      </c>
      <c r="AU326" s="243" t="s">
        <v>82</v>
      </c>
      <c r="AV326" s="11" t="s">
        <v>80</v>
      </c>
      <c r="AW326" s="11" t="s">
        <v>35</v>
      </c>
      <c r="AX326" s="11" t="s">
        <v>72</v>
      </c>
      <c r="AY326" s="243" t="s">
        <v>143</v>
      </c>
    </row>
    <row r="327" spans="2:51" s="12" customFormat="1" ht="13.5">
      <c r="B327" s="244"/>
      <c r="C327" s="245"/>
      <c r="D327" s="235" t="s">
        <v>152</v>
      </c>
      <c r="E327" s="246" t="s">
        <v>21</v>
      </c>
      <c r="F327" s="247" t="s">
        <v>365</v>
      </c>
      <c r="G327" s="245"/>
      <c r="H327" s="248">
        <v>147.029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AT327" s="254" t="s">
        <v>152</v>
      </c>
      <c r="AU327" s="254" t="s">
        <v>82</v>
      </c>
      <c r="AV327" s="12" t="s">
        <v>82</v>
      </c>
      <c r="AW327" s="12" t="s">
        <v>35</v>
      </c>
      <c r="AX327" s="12" t="s">
        <v>72</v>
      </c>
      <c r="AY327" s="254" t="s">
        <v>143</v>
      </c>
    </row>
    <row r="328" spans="2:51" s="13" customFormat="1" ht="13.5">
      <c r="B328" s="255"/>
      <c r="C328" s="256"/>
      <c r="D328" s="235" t="s">
        <v>152</v>
      </c>
      <c r="E328" s="257" t="s">
        <v>21</v>
      </c>
      <c r="F328" s="258" t="s">
        <v>157</v>
      </c>
      <c r="G328" s="256"/>
      <c r="H328" s="259">
        <v>1075.593</v>
      </c>
      <c r="I328" s="260"/>
      <c r="J328" s="256"/>
      <c r="K328" s="256"/>
      <c r="L328" s="261"/>
      <c r="M328" s="262"/>
      <c r="N328" s="263"/>
      <c r="O328" s="263"/>
      <c r="P328" s="263"/>
      <c r="Q328" s="263"/>
      <c r="R328" s="263"/>
      <c r="S328" s="263"/>
      <c r="T328" s="264"/>
      <c r="AT328" s="265" t="s">
        <v>152</v>
      </c>
      <c r="AU328" s="265" t="s">
        <v>82</v>
      </c>
      <c r="AV328" s="13" t="s">
        <v>150</v>
      </c>
      <c r="AW328" s="13" t="s">
        <v>35</v>
      </c>
      <c r="AX328" s="13" t="s">
        <v>80</v>
      </c>
      <c r="AY328" s="265" t="s">
        <v>143</v>
      </c>
    </row>
    <row r="329" spans="2:65" s="1" customFormat="1" ht="25.5" customHeight="1">
      <c r="B329" s="46"/>
      <c r="C329" s="221" t="s">
        <v>366</v>
      </c>
      <c r="D329" s="221" t="s">
        <v>145</v>
      </c>
      <c r="E329" s="222" t="s">
        <v>258</v>
      </c>
      <c r="F329" s="223" t="s">
        <v>259</v>
      </c>
      <c r="G329" s="224" t="s">
        <v>249</v>
      </c>
      <c r="H329" s="225">
        <v>708.18</v>
      </c>
      <c r="I329" s="226"/>
      <c r="J329" s="227">
        <f>ROUND(I329*H329,2)</f>
        <v>0</v>
      </c>
      <c r="K329" s="223" t="s">
        <v>149</v>
      </c>
      <c r="L329" s="72"/>
      <c r="M329" s="228" t="s">
        <v>21</v>
      </c>
      <c r="N329" s="229" t="s">
        <v>43</v>
      </c>
      <c r="O329" s="47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AR329" s="24" t="s">
        <v>150</v>
      </c>
      <c r="AT329" s="24" t="s">
        <v>145</v>
      </c>
      <c r="AU329" s="24" t="s">
        <v>82</v>
      </c>
      <c r="AY329" s="24" t="s">
        <v>143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24" t="s">
        <v>80</v>
      </c>
      <c r="BK329" s="232">
        <f>ROUND(I329*H329,2)</f>
        <v>0</v>
      </c>
      <c r="BL329" s="24" t="s">
        <v>150</v>
      </c>
      <c r="BM329" s="24" t="s">
        <v>367</v>
      </c>
    </row>
    <row r="330" spans="2:51" s="11" customFormat="1" ht="13.5">
      <c r="B330" s="233"/>
      <c r="C330" s="234"/>
      <c r="D330" s="235" t="s">
        <v>152</v>
      </c>
      <c r="E330" s="236" t="s">
        <v>21</v>
      </c>
      <c r="F330" s="237" t="s">
        <v>261</v>
      </c>
      <c r="G330" s="234"/>
      <c r="H330" s="236" t="s">
        <v>21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152</v>
      </c>
      <c r="AU330" s="243" t="s">
        <v>82</v>
      </c>
      <c r="AV330" s="11" t="s">
        <v>80</v>
      </c>
      <c r="AW330" s="11" t="s">
        <v>35</v>
      </c>
      <c r="AX330" s="11" t="s">
        <v>72</v>
      </c>
      <c r="AY330" s="243" t="s">
        <v>143</v>
      </c>
    </row>
    <row r="331" spans="2:51" s="12" customFormat="1" ht="13.5">
      <c r="B331" s="244"/>
      <c r="C331" s="245"/>
      <c r="D331" s="235" t="s">
        <v>152</v>
      </c>
      <c r="E331" s="246" t="s">
        <v>21</v>
      </c>
      <c r="F331" s="247" t="s">
        <v>262</v>
      </c>
      <c r="G331" s="245"/>
      <c r="H331" s="248">
        <v>54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AT331" s="254" t="s">
        <v>152</v>
      </c>
      <c r="AU331" s="254" t="s">
        <v>82</v>
      </c>
      <c r="AV331" s="12" t="s">
        <v>82</v>
      </c>
      <c r="AW331" s="12" t="s">
        <v>35</v>
      </c>
      <c r="AX331" s="12" t="s">
        <v>72</v>
      </c>
      <c r="AY331" s="254" t="s">
        <v>143</v>
      </c>
    </row>
    <row r="332" spans="2:51" s="12" customFormat="1" ht="13.5">
      <c r="B332" s="244"/>
      <c r="C332" s="245"/>
      <c r="D332" s="235" t="s">
        <v>152</v>
      </c>
      <c r="E332" s="246" t="s">
        <v>21</v>
      </c>
      <c r="F332" s="247" t="s">
        <v>263</v>
      </c>
      <c r="G332" s="245"/>
      <c r="H332" s="248">
        <v>21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AT332" s="254" t="s">
        <v>152</v>
      </c>
      <c r="AU332" s="254" t="s">
        <v>82</v>
      </c>
      <c r="AV332" s="12" t="s">
        <v>82</v>
      </c>
      <c r="AW332" s="12" t="s">
        <v>35</v>
      </c>
      <c r="AX332" s="12" t="s">
        <v>72</v>
      </c>
      <c r="AY332" s="254" t="s">
        <v>143</v>
      </c>
    </row>
    <row r="333" spans="2:51" s="12" customFormat="1" ht="13.5">
      <c r="B333" s="244"/>
      <c r="C333" s="245"/>
      <c r="D333" s="235" t="s">
        <v>152</v>
      </c>
      <c r="E333" s="246" t="s">
        <v>21</v>
      </c>
      <c r="F333" s="247" t="s">
        <v>264</v>
      </c>
      <c r="G333" s="245"/>
      <c r="H333" s="248">
        <v>37.8</v>
      </c>
      <c r="I333" s="249"/>
      <c r="J333" s="245"/>
      <c r="K333" s="245"/>
      <c r="L333" s="250"/>
      <c r="M333" s="251"/>
      <c r="N333" s="252"/>
      <c r="O333" s="252"/>
      <c r="P333" s="252"/>
      <c r="Q333" s="252"/>
      <c r="R333" s="252"/>
      <c r="S333" s="252"/>
      <c r="T333" s="253"/>
      <c r="AT333" s="254" t="s">
        <v>152</v>
      </c>
      <c r="AU333" s="254" t="s">
        <v>82</v>
      </c>
      <c r="AV333" s="12" t="s">
        <v>82</v>
      </c>
      <c r="AW333" s="12" t="s">
        <v>35</v>
      </c>
      <c r="AX333" s="12" t="s">
        <v>72</v>
      </c>
      <c r="AY333" s="254" t="s">
        <v>143</v>
      </c>
    </row>
    <row r="334" spans="2:51" s="12" customFormat="1" ht="13.5">
      <c r="B334" s="244"/>
      <c r="C334" s="245"/>
      <c r="D334" s="235" t="s">
        <v>152</v>
      </c>
      <c r="E334" s="246" t="s">
        <v>21</v>
      </c>
      <c r="F334" s="247" t="s">
        <v>265</v>
      </c>
      <c r="G334" s="245"/>
      <c r="H334" s="248">
        <v>9.9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AT334" s="254" t="s">
        <v>152</v>
      </c>
      <c r="AU334" s="254" t="s">
        <v>82</v>
      </c>
      <c r="AV334" s="12" t="s">
        <v>82</v>
      </c>
      <c r="AW334" s="12" t="s">
        <v>35</v>
      </c>
      <c r="AX334" s="12" t="s">
        <v>72</v>
      </c>
      <c r="AY334" s="254" t="s">
        <v>143</v>
      </c>
    </row>
    <row r="335" spans="2:51" s="12" customFormat="1" ht="13.5">
      <c r="B335" s="244"/>
      <c r="C335" s="245"/>
      <c r="D335" s="235" t="s">
        <v>152</v>
      </c>
      <c r="E335" s="246" t="s">
        <v>21</v>
      </c>
      <c r="F335" s="247" t="s">
        <v>266</v>
      </c>
      <c r="G335" s="245"/>
      <c r="H335" s="248">
        <v>3.6</v>
      </c>
      <c r="I335" s="249"/>
      <c r="J335" s="245"/>
      <c r="K335" s="245"/>
      <c r="L335" s="250"/>
      <c r="M335" s="251"/>
      <c r="N335" s="252"/>
      <c r="O335" s="252"/>
      <c r="P335" s="252"/>
      <c r="Q335" s="252"/>
      <c r="R335" s="252"/>
      <c r="S335" s="252"/>
      <c r="T335" s="253"/>
      <c r="AT335" s="254" t="s">
        <v>152</v>
      </c>
      <c r="AU335" s="254" t="s">
        <v>82</v>
      </c>
      <c r="AV335" s="12" t="s">
        <v>82</v>
      </c>
      <c r="AW335" s="12" t="s">
        <v>35</v>
      </c>
      <c r="AX335" s="12" t="s">
        <v>72</v>
      </c>
      <c r="AY335" s="254" t="s">
        <v>143</v>
      </c>
    </row>
    <row r="336" spans="2:51" s="14" customFormat="1" ht="13.5">
      <c r="B336" s="266"/>
      <c r="C336" s="267"/>
      <c r="D336" s="235" t="s">
        <v>152</v>
      </c>
      <c r="E336" s="268" t="s">
        <v>21</v>
      </c>
      <c r="F336" s="269" t="s">
        <v>196</v>
      </c>
      <c r="G336" s="267"/>
      <c r="H336" s="270">
        <v>126.3</v>
      </c>
      <c r="I336" s="271"/>
      <c r="J336" s="267"/>
      <c r="K336" s="267"/>
      <c r="L336" s="272"/>
      <c r="M336" s="273"/>
      <c r="N336" s="274"/>
      <c r="O336" s="274"/>
      <c r="P336" s="274"/>
      <c r="Q336" s="274"/>
      <c r="R336" s="274"/>
      <c r="S336" s="274"/>
      <c r="T336" s="275"/>
      <c r="AT336" s="276" t="s">
        <v>152</v>
      </c>
      <c r="AU336" s="276" t="s">
        <v>82</v>
      </c>
      <c r="AV336" s="14" t="s">
        <v>158</v>
      </c>
      <c r="AW336" s="14" t="s">
        <v>35</v>
      </c>
      <c r="AX336" s="14" t="s">
        <v>72</v>
      </c>
      <c r="AY336" s="276" t="s">
        <v>143</v>
      </c>
    </row>
    <row r="337" spans="2:51" s="11" customFormat="1" ht="13.5">
      <c r="B337" s="233"/>
      <c r="C337" s="234"/>
      <c r="D337" s="235" t="s">
        <v>152</v>
      </c>
      <c r="E337" s="236" t="s">
        <v>21</v>
      </c>
      <c r="F337" s="237" t="s">
        <v>267</v>
      </c>
      <c r="G337" s="234"/>
      <c r="H337" s="236" t="s">
        <v>21</v>
      </c>
      <c r="I337" s="238"/>
      <c r="J337" s="234"/>
      <c r="K337" s="234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152</v>
      </c>
      <c r="AU337" s="243" t="s">
        <v>82</v>
      </c>
      <c r="AV337" s="11" t="s">
        <v>80</v>
      </c>
      <c r="AW337" s="11" t="s">
        <v>35</v>
      </c>
      <c r="AX337" s="11" t="s">
        <v>72</v>
      </c>
      <c r="AY337" s="243" t="s">
        <v>143</v>
      </c>
    </row>
    <row r="338" spans="2:51" s="12" customFormat="1" ht="13.5">
      <c r="B338" s="244"/>
      <c r="C338" s="245"/>
      <c r="D338" s="235" t="s">
        <v>152</v>
      </c>
      <c r="E338" s="246" t="s">
        <v>21</v>
      </c>
      <c r="F338" s="247" t="s">
        <v>268</v>
      </c>
      <c r="G338" s="245"/>
      <c r="H338" s="248">
        <v>10.9</v>
      </c>
      <c r="I338" s="249"/>
      <c r="J338" s="245"/>
      <c r="K338" s="245"/>
      <c r="L338" s="250"/>
      <c r="M338" s="251"/>
      <c r="N338" s="252"/>
      <c r="O338" s="252"/>
      <c r="P338" s="252"/>
      <c r="Q338" s="252"/>
      <c r="R338" s="252"/>
      <c r="S338" s="252"/>
      <c r="T338" s="253"/>
      <c r="AT338" s="254" t="s">
        <v>152</v>
      </c>
      <c r="AU338" s="254" t="s">
        <v>82</v>
      </c>
      <c r="AV338" s="12" t="s">
        <v>82</v>
      </c>
      <c r="AW338" s="12" t="s">
        <v>35</v>
      </c>
      <c r="AX338" s="12" t="s">
        <v>72</v>
      </c>
      <c r="AY338" s="254" t="s">
        <v>143</v>
      </c>
    </row>
    <row r="339" spans="2:51" s="12" customFormat="1" ht="13.5">
      <c r="B339" s="244"/>
      <c r="C339" s="245"/>
      <c r="D339" s="235" t="s">
        <v>152</v>
      </c>
      <c r="E339" s="246" t="s">
        <v>21</v>
      </c>
      <c r="F339" s="247" t="s">
        <v>269</v>
      </c>
      <c r="G339" s="245"/>
      <c r="H339" s="248">
        <v>6.7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AT339" s="254" t="s">
        <v>152</v>
      </c>
      <c r="AU339" s="254" t="s">
        <v>82</v>
      </c>
      <c r="AV339" s="12" t="s">
        <v>82</v>
      </c>
      <c r="AW339" s="12" t="s">
        <v>35</v>
      </c>
      <c r="AX339" s="12" t="s">
        <v>72</v>
      </c>
      <c r="AY339" s="254" t="s">
        <v>143</v>
      </c>
    </row>
    <row r="340" spans="2:51" s="12" customFormat="1" ht="13.5">
      <c r="B340" s="244"/>
      <c r="C340" s="245"/>
      <c r="D340" s="235" t="s">
        <v>152</v>
      </c>
      <c r="E340" s="246" t="s">
        <v>21</v>
      </c>
      <c r="F340" s="247" t="s">
        <v>270</v>
      </c>
      <c r="G340" s="245"/>
      <c r="H340" s="248">
        <v>5.8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AT340" s="254" t="s">
        <v>152</v>
      </c>
      <c r="AU340" s="254" t="s">
        <v>82</v>
      </c>
      <c r="AV340" s="12" t="s">
        <v>82</v>
      </c>
      <c r="AW340" s="12" t="s">
        <v>35</v>
      </c>
      <c r="AX340" s="12" t="s">
        <v>72</v>
      </c>
      <c r="AY340" s="254" t="s">
        <v>143</v>
      </c>
    </row>
    <row r="341" spans="2:51" s="12" customFormat="1" ht="13.5">
      <c r="B341" s="244"/>
      <c r="C341" s="245"/>
      <c r="D341" s="235" t="s">
        <v>152</v>
      </c>
      <c r="E341" s="246" t="s">
        <v>21</v>
      </c>
      <c r="F341" s="247" t="s">
        <v>271</v>
      </c>
      <c r="G341" s="245"/>
      <c r="H341" s="248">
        <v>5.8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AT341" s="254" t="s">
        <v>152</v>
      </c>
      <c r="AU341" s="254" t="s">
        <v>82</v>
      </c>
      <c r="AV341" s="12" t="s">
        <v>82</v>
      </c>
      <c r="AW341" s="12" t="s">
        <v>35</v>
      </c>
      <c r="AX341" s="12" t="s">
        <v>72</v>
      </c>
      <c r="AY341" s="254" t="s">
        <v>143</v>
      </c>
    </row>
    <row r="342" spans="2:51" s="12" customFormat="1" ht="13.5">
      <c r="B342" s="244"/>
      <c r="C342" s="245"/>
      <c r="D342" s="235" t="s">
        <v>152</v>
      </c>
      <c r="E342" s="246" t="s">
        <v>21</v>
      </c>
      <c r="F342" s="247" t="s">
        <v>272</v>
      </c>
      <c r="G342" s="245"/>
      <c r="H342" s="248">
        <v>13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AT342" s="254" t="s">
        <v>152</v>
      </c>
      <c r="AU342" s="254" t="s">
        <v>82</v>
      </c>
      <c r="AV342" s="12" t="s">
        <v>82</v>
      </c>
      <c r="AW342" s="12" t="s">
        <v>35</v>
      </c>
      <c r="AX342" s="12" t="s">
        <v>72</v>
      </c>
      <c r="AY342" s="254" t="s">
        <v>143</v>
      </c>
    </row>
    <row r="343" spans="2:51" s="12" customFormat="1" ht="13.5">
      <c r="B343" s="244"/>
      <c r="C343" s="245"/>
      <c r="D343" s="235" t="s">
        <v>152</v>
      </c>
      <c r="E343" s="246" t="s">
        <v>21</v>
      </c>
      <c r="F343" s="247" t="s">
        <v>273</v>
      </c>
      <c r="G343" s="245"/>
      <c r="H343" s="248">
        <v>12.9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AT343" s="254" t="s">
        <v>152</v>
      </c>
      <c r="AU343" s="254" t="s">
        <v>82</v>
      </c>
      <c r="AV343" s="12" t="s">
        <v>82</v>
      </c>
      <c r="AW343" s="12" t="s">
        <v>35</v>
      </c>
      <c r="AX343" s="12" t="s">
        <v>72</v>
      </c>
      <c r="AY343" s="254" t="s">
        <v>143</v>
      </c>
    </row>
    <row r="344" spans="2:51" s="12" customFormat="1" ht="13.5">
      <c r="B344" s="244"/>
      <c r="C344" s="245"/>
      <c r="D344" s="235" t="s">
        <v>152</v>
      </c>
      <c r="E344" s="246" t="s">
        <v>21</v>
      </c>
      <c r="F344" s="247" t="s">
        <v>274</v>
      </c>
      <c r="G344" s="245"/>
      <c r="H344" s="248">
        <v>21.24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AT344" s="254" t="s">
        <v>152</v>
      </c>
      <c r="AU344" s="254" t="s">
        <v>82</v>
      </c>
      <c r="AV344" s="12" t="s">
        <v>82</v>
      </c>
      <c r="AW344" s="12" t="s">
        <v>35</v>
      </c>
      <c r="AX344" s="12" t="s">
        <v>72</v>
      </c>
      <c r="AY344" s="254" t="s">
        <v>143</v>
      </c>
    </row>
    <row r="345" spans="2:51" s="14" customFormat="1" ht="13.5">
      <c r="B345" s="266"/>
      <c r="C345" s="267"/>
      <c r="D345" s="235" t="s">
        <v>152</v>
      </c>
      <c r="E345" s="268" t="s">
        <v>21</v>
      </c>
      <c r="F345" s="269" t="s">
        <v>196</v>
      </c>
      <c r="G345" s="267"/>
      <c r="H345" s="270">
        <v>76.34</v>
      </c>
      <c r="I345" s="271"/>
      <c r="J345" s="267"/>
      <c r="K345" s="267"/>
      <c r="L345" s="272"/>
      <c r="M345" s="273"/>
      <c r="N345" s="274"/>
      <c r="O345" s="274"/>
      <c r="P345" s="274"/>
      <c r="Q345" s="274"/>
      <c r="R345" s="274"/>
      <c r="S345" s="274"/>
      <c r="T345" s="275"/>
      <c r="AT345" s="276" t="s">
        <v>152</v>
      </c>
      <c r="AU345" s="276" t="s">
        <v>82</v>
      </c>
      <c r="AV345" s="14" t="s">
        <v>158</v>
      </c>
      <c r="AW345" s="14" t="s">
        <v>35</v>
      </c>
      <c r="AX345" s="14" t="s">
        <v>72</v>
      </c>
      <c r="AY345" s="276" t="s">
        <v>143</v>
      </c>
    </row>
    <row r="346" spans="2:51" s="11" customFormat="1" ht="13.5">
      <c r="B346" s="233"/>
      <c r="C346" s="234"/>
      <c r="D346" s="235" t="s">
        <v>152</v>
      </c>
      <c r="E346" s="236" t="s">
        <v>21</v>
      </c>
      <c r="F346" s="237" t="s">
        <v>293</v>
      </c>
      <c r="G346" s="234"/>
      <c r="H346" s="236" t="s">
        <v>21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152</v>
      </c>
      <c r="AU346" s="243" t="s">
        <v>82</v>
      </c>
      <c r="AV346" s="11" t="s">
        <v>80</v>
      </c>
      <c r="AW346" s="11" t="s">
        <v>35</v>
      </c>
      <c r="AX346" s="11" t="s">
        <v>72</v>
      </c>
      <c r="AY346" s="243" t="s">
        <v>143</v>
      </c>
    </row>
    <row r="347" spans="2:51" s="11" customFormat="1" ht="13.5">
      <c r="B347" s="233"/>
      <c r="C347" s="234"/>
      <c r="D347" s="235" t="s">
        <v>152</v>
      </c>
      <c r="E347" s="236" t="s">
        <v>21</v>
      </c>
      <c r="F347" s="237" t="s">
        <v>368</v>
      </c>
      <c r="G347" s="234"/>
      <c r="H347" s="236" t="s">
        <v>21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152</v>
      </c>
      <c r="AU347" s="243" t="s">
        <v>82</v>
      </c>
      <c r="AV347" s="11" t="s">
        <v>80</v>
      </c>
      <c r="AW347" s="11" t="s">
        <v>35</v>
      </c>
      <c r="AX347" s="11" t="s">
        <v>72</v>
      </c>
      <c r="AY347" s="243" t="s">
        <v>143</v>
      </c>
    </row>
    <row r="348" spans="2:51" s="12" customFormat="1" ht="13.5">
      <c r="B348" s="244"/>
      <c r="C348" s="245"/>
      <c r="D348" s="235" t="s">
        <v>152</v>
      </c>
      <c r="E348" s="246" t="s">
        <v>21</v>
      </c>
      <c r="F348" s="247" t="s">
        <v>369</v>
      </c>
      <c r="G348" s="245"/>
      <c r="H348" s="248">
        <v>162</v>
      </c>
      <c r="I348" s="249"/>
      <c r="J348" s="245"/>
      <c r="K348" s="245"/>
      <c r="L348" s="250"/>
      <c r="M348" s="251"/>
      <c r="N348" s="252"/>
      <c r="O348" s="252"/>
      <c r="P348" s="252"/>
      <c r="Q348" s="252"/>
      <c r="R348" s="252"/>
      <c r="S348" s="252"/>
      <c r="T348" s="253"/>
      <c r="AT348" s="254" t="s">
        <v>152</v>
      </c>
      <c r="AU348" s="254" t="s">
        <v>82</v>
      </c>
      <c r="AV348" s="12" t="s">
        <v>82</v>
      </c>
      <c r="AW348" s="12" t="s">
        <v>35</v>
      </c>
      <c r="AX348" s="12" t="s">
        <v>72</v>
      </c>
      <c r="AY348" s="254" t="s">
        <v>143</v>
      </c>
    </row>
    <row r="349" spans="2:51" s="12" customFormat="1" ht="13.5">
      <c r="B349" s="244"/>
      <c r="C349" s="245"/>
      <c r="D349" s="235" t="s">
        <v>152</v>
      </c>
      <c r="E349" s="246" t="s">
        <v>21</v>
      </c>
      <c r="F349" s="247" t="s">
        <v>370</v>
      </c>
      <c r="G349" s="245"/>
      <c r="H349" s="248">
        <v>8.1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AT349" s="254" t="s">
        <v>152</v>
      </c>
      <c r="AU349" s="254" t="s">
        <v>82</v>
      </c>
      <c r="AV349" s="12" t="s">
        <v>82</v>
      </c>
      <c r="AW349" s="12" t="s">
        <v>35</v>
      </c>
      <c r="AX349" s="12" t="s">
        <v>72</v>
      </c>
      <c r="AY349" s="254" t="s">
        <v>143</v>
      </c>
    </row>
    <row r="350" spans="2:51" s="12" customFormat="1" ht="13.5">
      <c r="B350" s="244"/>
      <c r="C350" s="245"/>
      <c r="D350" s="235" t="s">
        <v>152</v>
      </c>
      <c r="E350" s="246" t="s">
        <v>21</v>
      </c>
      <c r="F350" s="247" t="s">
        <v>371</v>
      </c>
      <c r="G350" s="245"/>
      <c r="H350" s="248">
        <v>16.24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AT350" s="254" t="s">
        <v>152</v>
      </c>
      <c r="AU350" s="254" t="s">
        <v>82</v>
      </c>
      <c r="AV350" s="12" t="s">
        <v>82</v>
      </c>
      <c r="AW350" s="12" t="s">
        <v>35</v>
      </c>
      <c r="AX350" s="12" t="s">
        <v>72</v>
      </c>
      <c r="AY350" s="254" t="s">
        <v>143</v>
      </c>
    </row>
    <row r="351" spans="2:51" s="11" customFormat="1" ht="13.5">
      <c r="B351" s="233"/>
      <c r="C351" s="234"/>
      <c r="D351" s="235" t="s">
        <v>152</v>
      </c>
      <c r="E351" s="236" t="s">
        <v>21</v>
      </c>
      <c r="F351" s="237" t="s">
        <v>297</v>
      </c>
      <c r="G351" s="234"/>
      <c r="H351" s="236" t="s">
        <v>21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AT351" s="243" t="s">
        <v>152</v>
      </c>
      <c r="AU351" s="243" t="s">
        <v>82</v>
      </c>
      <c r="AV351" s="11" t="s">
        <v>80</v>
      </c>
      <c r="AW351" s="11" t="s">
        <v>35</v>
      </c>
      <c r="AX351" s="11" t="s">
        <v>72</v>
      </c>
      <c r="AY351" s="243" t="s">
        <v>143</v>
      </c>
    </row>
    <row r="352" spans="2:51" s="12" customFormat="1" ht="13.5">
      <c r="B352" s="244"/>
      <c r="C352" s="245"/>
      <c r="D352" s="235" t="s">
        <v>152</v>
      </c>
      <c r="E352" s="246" t="s">
        <v>21</v>
      </c>
      <c r="F352" s="247" t="s">
        <v>372</v>
      </c>
      <c r="G352" s="245"/>
      <c r="H352" s="248">
        <v>10.2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AT352" s="254" t="s">
        <v>152</v>
      </c>
      <c r="AU352" s="254" t="s">
        <v>82</v>
      </c>
      <c r="AV352" s="12" t="s">
        <v>82</v>
      </c>
      <c r="AW352" s="12" t="s">
        <v>35</v>
      </c>
      <c r="AX352" s="12" t="s">
        <v>72</v>
      </c>
      <c r="AY352" s="254" t="s">
        <v>143</v>
      </c>
    </row>
    <row r="353" spans="2:51" s="11" customFormat="1" ht="13.5">
      <c r="B353" s="233"/>
      <c r="C353" s="234"/>
      <c r="D353" s="235" t="s">
        <v>152</v>
      </c>
      <c r="E353" s="236" t="s">
        <v>21</v>
      </c>
      <c r="F353" s="237" t="s">
        <v>187</v>
      </c>
      <c r="G353" s="234"/>
      <c r="H353" s="236" t="s">
        <v>21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152</v>
      </c>
      <c r="AU353" s="243" t="s">
        <v>82</v>
      </c>
      <c r="AV353" s="11" t="s">
        <v>80</v>
      </c>
      <c r="AW353" s="11" t="s">
        <v>35</v>
      </c>
      <c r="AX353" s="11" t="s">
        <v>72</v>
      </c>
      <c r="AY353" s="243" t="s">
        <v>143</v>
      </c>
    </row>
    <row r="354" spans="2:51" s="12" customFormat="1" ht="13.5">
      <c r="B354" s="244"/>
      <c r="C354" s="245"/>
      <c r="D354" s="235" t="s">
        <v>152</v>
      </c>
      <c r="E354" s="246" t="s">
        <v>21</v>
      </c>
      <c r="F354" s="247" t="s">
        <v>373</v>
      </c>
      <c r="G354" s="245"/>
      <c r="H354" s="248">
        <v>204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AT354" s="254" t="s">
        <v>152</v>
      </c>
      <c r="AU354" s="254" t="s">
        <v>82</v>
      </c>
      <c r="AV354" s="12" t="s">
        <v>82</v>
      </c>
      <c r="AW354" s="12" t="s">
        <v>35</v>
      </c>
      <c r="AX354" s="12" t="s">
        <v>72</v>
      </c>
      <c r="AY354" s="254" t="s">
        <v>143</v>
      </c>
    </row>
    <row r="355" spans="2:51" s="12" customFormat="1" ht="13.5">
      <c r="B355" s="244"/>
      <c r="C355" s="245"/>
      <c r="D355" s="235" t="s">
        <v>152</v>
      </c>
      <c r="E355" s="246" t="s">
        <v>21</v>
      </c>
      <c r="F355" s="247" t="s">
        <v>374</v>
      </c>
      <c r="G355" s="245"/>
      <c r="H355" s="248">
        <v>16.8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AT355" s="254" t="s">
        <v>152</v>
      </c>
      <c r="AU355" s="254" t="s">
        <v>82</v>
      </c>
      <c r="AV355" s="12" t="s">
        <v>82</v>
      </c>
      <c r="AW355" s="12" t="s">
        <v>35</v>
      </c>
      <c r="AX355" s="12" t="s">
        <v>72</v>
      </c>
      <c r="AY355" s="254" t="s">
        <v>143</v>
      </c>
    </row>
    <row r="356" spans="2:51" s="11" customFormat="1" ht="13.5">
      <c r="B356" s="233"/>
      <c r="C356" s="234"/>
      <c r="D356" s="235" t="s">
        <v>152</v>
      </c>
      <c r="E356" s="236" t="s">
        <v>21</v>
      </c>
      <c r="F356" s="237" t="s">
        <v>301</v>
      </c>
      <c r="G356" s="234"/>
      <c r="H356" s="236" t="s">
        <v>21</v>
      </c>
      <c r="I356" s="238"/>
      <c r="J356" s="234"/>
      <c r="K356" s="234"/>
      <c r="L356" s="239"/>
      <c r="M356" s="240"/>
      <c r="N356" s="241"/>
      <c r="O356" s="241"/>
      <c r="P356" s="241"/>
      <c r="Q356" s="241"/>
      <c r="R356" s="241"/>
      <c r="S356" s="241"/>
      <c r="T356" s="242"/>
      <c r="AT356" s="243" t="s">
        <v>152</v>
      </c>
      <c r="AU356" s="243" t="s">
        <v>82</v>
      </c>
      <c r="AV356" s="11" t="s">
        <v>80</v>
      </c>
      <c r="AW356" s="11" t="s">
        <v>35</v>
      </c>
      <c r="AX356" s="11" t="s">
        <v>72</v>
      </c>
      <c r="AY356" s="243" t="s">
        <v>143</v>
      </c>
    </row>
    <row r="357" spans="2:51" s="12" customFormat="1" ht="13.5">
      <c r="B357" s="244"/>
      <c r="C357" s="245"/>
      <c r="D357" s="235" t="s">
        <v>152</v>
      </c>
      <c r="E357" s="246" t="s">
        <v>21</v>
      </c>
      <c r="F357" s="247" t="s">
        <v>375</v>
      </c>
      <c r="G357" s="245"/>
      <c r="H357" s="248">
        <v>72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AT357" s="254" t="s">
        <v>152</v>
      </c>
      <c r="AU357" s="254" t="s">
        <v>82</v>
      </c>
      <c r="AV357" s="12" t="s">
        <v>82</v>
      </c>
      <c r="AW357" s="12" t="s">
        <v>35</v>
      </c>
      <c r="AX357" s="12" t="s">
        <v>72</v>
      </c>
      <c r="AY357" s="254" t="s">
        <v>143</v>
      </c>
    </row>
    <row r="358" spans="2:51" s="12" customFormat="1" ht="13.5">
      <c r="B358" s="244"/>
      <c r="C358" s="245"/>
      <c r="D358" s="235" t="s">
        <v>152</v>
      </c>
      <c r="E358" s="246" t="s">
        <v>21</v>
      </c>
      <c r="F358" s="247" t="s">
        <v>376</v>
      </c>
      <c r="G358" s="245"/>
      <c r="H358" s="248">
        <v>16.2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AT358" s="254" t="s">
        <v>152</v>
      </c>
      <c r="AU358" s="254" t="s">
        <v>82</v>
      </c>
      <c r="AV358" s="12" t="s">
        <v>82</v>
      </c>
      <c r="AW358" s="12" t="s">
        <v>35</v>
      </c>
      <c r="AX358" s="12" t="s">
        <v>72</v>
      </c>
      <c r="AY358" s="254" t="s">
        <v>143</v>
      </c>
    </row>
    <row r="359" spans="2:51" s="14" customFormat="1" ht="13.5">
      <c r="B359" s="266"/>
      <c r="C359" s="267"/>
      <c r="D359" s="235" t="s">
        <v>152</v>
      </c>
      <c r="E359" s="268" t="s">
        <v>21</v>
      </c>
      <c r="F359" s="269" t="s">
        <v>196</v>
      </c>
      <c r="G359" s="267"/>
      <c r="H359" s="270">
        <v>505.54</v>
      </c>
      <c r="I359" s="271"/>
      <c r="J359" s="267"/>
      <c r="K359" s="267"/>
      <c r="L359" s="272"/>
      <c r="M359" s="273"/>
      <c r="N359" s="274"/>
      <c r="O359" s="274"/>
      <c r="P359" s="274"/>
      <c r="Q359" s="274"/>
      <c r="R359" s="274"/>
      <c r="S359" s="274"/>
      <c r="T359" s="275"/>
      <c r="AT359" s="276" t="s">
        <v>152</v>
      </c>
      <c r="AU359" s="276" t="s">
        <v>82</v>
      </c>
      <c r="AV359" s="14" t="s">
        <v>158</v>
      </c>
      <c r="AW359" s="14" t="s">
        <v>35</v>
      </c>
      <c r="AX359" s="14" t="s">
        <v>72</v>
      </c>
      <c r="AY359" s="276" t="s">
        <v>143</v>
      </c>
    </row>
    <row r="360" spans="2:51" s="13" customFormat="1" ht="13.5">
      <c r="B360" s="255"/>
      <c r="C360" s="256"/>
      <c r="D360" s="235" t="s">
        <v>152</v>
      </c>
      <c r="E360" s="257" t="s">
        <v>21</v>
      </c>
      <c r="F360" s="258" t="s">
        <v>157</v>
      </c>
      <c r="G360" s="256"/>
      <c r="H360" s="259">
        <v>708.18</v>
      </c>
      <c r="I360" s="260"/>
      <c r="J360" s="256"/>
      <c r="K360" s="256"/>
      <c r="L360" s="261"/>
      <c r="M360" s="262"/>
      <c r="N360" s="263"/>
      <c r="O360" s="263"/>
      <c r="P360" s="263"/>
      <c r="Q360" s="263"/>
      <c r="R360" s="263"/>
      <c r="S360" s="263"/>
      <c r="T360" s="264"/>
      <c r="AT360" s="265" t="s">
        <v>152</v>
      </c>
      <c r="AU360" s="265" t="s">
        <v>82</v>
      </c>
      <c r="AV360" s="13" t="s">
        <v>150</v>
      </c>
      <c r="AW360" s="13" t="s">
        <v>35</v>
      </c>
      <c r="AX360" s="13" t="s">
        <v>80</v>
      </c>
      <c r="AY360" s="265" t="s">
        <v>143</v>
      </c>
    </row>
    <row r="361" spans="2:65" s="1" customFormat="1" ht="16.5" customHeight="1">
      <c r="B361" s="46"/>
      <c r="C361" s="277" t="s">
        <v>377</v>
      </c>
      <c r="D361" s="277" t="s">
        <v>276</v>
      </c>
      <c r="E361" s="278" t="s">
        <v>277</v>
      </c>
      <c r="F361" s="279" t="s">
        <v>278</v>
      </c>
      <c r="G361" s="280" t="s">
        <v>249</v>
      </c>
      <c r="H361" s="281">
        <v>743.589</v>
      </c>
      <c r="I361" s="282"/>
      <c r="J361" s="283">
        <f>ROUND(I361*H361,2)</f>
        <v>0</v>
      </c>
      <c r="K361" s="279" t="s">
        <v>149</v>
      </c>
      <c r="L361" s="284"/>
      <c r="M361" s="285" t="s">
        <v>21</v>
      </c>
      <c r="N361" s="286" t="s">
        <v>43</v>
      </c>
      <c r="O361" s="47"/>
      <c r="P361" s="230">
        <f>O361*H361</f>
        <v>0</v>
      </c>
      <c r="Q361" s="230">
        <v>3E-05</v>
      </c>
      <c r="R361" s="230">
        <f>Q361*H361</f>
        <v>0.02230767</v>
      </c>
      <c r="S361" s="230">
        <v>0</v>
      </c>
      <c r="T361" s="231">
        <f>S361*H361</f>
        <v>0</v>
      </c>
      <c r="AR361" s="24" t="s">
        <v>220</v>
      </c>
      <c r="AT361" s="24" t="s">
        <v>276</v>
      </c>
      <c r="AU361" s="24" t="s">
        <v>82</v>
      </c>
      <c r="AY361" s="24" t="s">
        <v>143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24" t="s">
        <v>80</v>
      </c>
      <c r="BK361" s="232">
        <f>ROUND(I361*H361,2)</f>
        <v>0</v>
      </c>
      <c r="BL361" s="24" t="s">
        <v>150</v>
      </c>
      <c r="BM361" s="24" t="s">
        <v>378</v>
      </c>
    </row>
    <row r="362" spans="2:51" s="11" customFormat="1" ht="13.5">
      <c r="B362" s="233"/>
      <c r="C362" s="234"/>
      <c r="D362" s="235" t="s">
        <v>152</v>
      </c>
      <c r="E362" s="236" t="s">
        <v>21</v>
      </c>
      <c r="F362" s="237" t="s">
        <v>280</v>
      </c>
      <c r="G362" s="234"/>
      <c r="H362" s="236" t="s">
        <v>21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152</v>
      </c>
      <c r="AU362" s="243" t="s">
        <v>82</v>
      </c>
      <c r="AV362" s="11" t="s">
        <v>80</v>
      </c>
      <c r="AW362" s="11" t="s">
        <v>35</v>
      </c>
      <c r="AX362" s="11" t="s">
        <v>72</v>
      </c>
      <c r="AY362" s="243" t="s">
        <v>143</v>
      </c>
    </row>
    <row r="363" spans="2:51" s="12" customFormat="1" ht="13.5">
      <c r="B363" s="244"/>
      <c r="C363" s="245"/>
      <c r="D363" s="235" t="s">
        <v>152</v>
      </c>
      <c r="E363" s="246" t="s">
        <v>21</v>
      </c>
      <c r="F363" s="247" t="s">
        <v>379</v>
      </c>
      <c r="G363" s="245"/>
      <c r="H363" s="248">
        <v>743.589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AT363" s="254" t="s">
        <v>152</v>
      </c>
      <c r="AU363" s="254" t="s">
        <v>82</v>
      </c>
      <c r="AV363" s="12" t="s">
        <v>82</v>
      </c>
      <c r="AW363" s="12" t="s">
        <v>35</v>
      </c>
      <c r="AX363" s="12" t="s">
        <v>80</v>
      </c>
      <c r="AY363" s="254" t="s">
        <v>143</v>
      </c>
    </row>
    <row r="364" spans="2:65" s="1" customFormat="1" ht="25.5" customHeight="1">
      <c r="B364" s="46"/>
      <c r="C364" s="221" t="s">
        <v>380</v>
      </c>
      <c r="D364" s="221" t="s">
        <v>145</v>
      </c>
      <c r="E364" s="222" t="s">
        <v>381</v>
      </c>
      <c r="F364" s="223" t="s">
        <v>382</v>
      </c>
      <c r="G364" s="224" t="s">
        <v>148</v>
      </c>
      <c r="H364" s="225">
        <v>61.919</v>
      </c>
      <c r="I364" s="226"/>
      <c r="J364" s="227">
        <f>ROUND(I364*H364,2)</f>
        <v>0</v>
      </c>
      <c r="K364" s="223" t="s">
        <v>149</v>
      </c>
      <c r="L364" s="72"/>
      <c r="M364" s="228" t="s">
        <v>21</v>
      </c>
      <c r="N364" s="229" t="s">
        <v>43</v>
      </c>
      <c r="O364" s="47"/>
      <c r="P364" s="230">
        <f>O364*H364</f>
        <v>0</v>
      </c>
      <c r="Q364" s="230">
        <v>0.00849616</v>
      </c>
      <c r="R364" s="230">
        <f>Q364*H364</f>
        <v>0.52607373104</v>
      </c>
      <c r="S364" s="230">
        <v>0</v>
      </c>
      <c r="T364" s="231">
        <f>S364*H364</f>
        <v>0</v>
      </c>
      <c r="AR364" s="24" t="s">
        <v>150</v>
      </c>
      <c r="AT364" s="24" t="s">
        <v>145</v>
      </c>
      <c r="AU364" s="24" t="s">
        <v>82</v>
      </c>
      <c r="AY364" s="24" t="s">
        <v>143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24" t="s">
        <v>80</v>
      </c>
      <c r="BK364" s="232">
        <f>ROUND(I364*H364,2)</f>
        <v>0</v>
      </c>
      <c r="BL364" s="24" t="s">
        <v>150</v>
      </c>
      <c r="BM364" s="24" t="s">
        <v>383</v>
      </c>
    </row>
    <row r="365" spans="2:51" s="11" customFormat="1" ht="13.5">
      <c r="B365" s="233"/>
      <c r="C365" s="234"/>
      <c r="D365" s="235" t="s">
        <v>152</v>
      </c>
      <c r="E365" s="236" t="s">
        <v>21</v>
      </c>
      <c r="F365" s="237" t="s">
        <v>384</v>
      </c>
      <c r="G365" s="234"/>
      <c r="H365" s="236" t="s">
        <v>21</v>
      </c>
      <c r="I365" s="238"/>
      <c r="J365" s="234"/>
      <c r="K365" s="234"/>
      <c r="L365" s="239"/>
      <c r="M365" s="240"/>
      <c r="N365" s="241"/>
      <c r="O365" s="241"/>
      <c r="P365" s="241"/>
      <c r="Q365" s="241"/>
      <c r="R365" s="241"/>
      <c r="S365" s="241"/>
      <c r="T365" s="242"/>
      <c r="AT365" s="243" t="s">
        <v>152</v>
      </c>
      <c r="AU365" s="243" t="s">
        <v>82</v>
      </c>
      <c r="AV365" s="11" t="s">
        <v>80</v>
      </c>
      <c r="AW365" s="11" t="s">
        <v>35</v>
      </c>
      <c r="AX365" s="11" t="s">
        <v>72</v>
      </c>
      <c r="AY365" s="243" t="s">
        <v>143</v>
      </c>
    </row>
    <row r="366" spans="2:51" s="11" customFormat="1" ht="13.5">
      <c r="B366" s="233"/>
      <c r="C366" s="234"/>
      <c r="D366" s="235" t="s">
        <v>152</v>
      </c>
      <c r="E366" s="236" t="s">
        <v>21</v>
      </c>
      <c r="F366" s="237" t="s">
        <v>176</v>
      </c>
      <c r="G366" s="234"/>
      <c r="H366" s="236" t="s">
        <v>21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152</v>
      </c>
      <c r="AU366" s="243" t="s">
        <v>82</v>
      </c>
      <c r="AV366" s="11" t="s">
        <v>80</v>
      </c>
      <c r="AW366" s="11" t="s">
        <v>35</v>
      </c>
      <c r="AX366" s="11" t="s">
        <v>72</v>
      </c>
      <c r="AY366" s="243" t="s">
        <v>143</v>
      </c>
    </row>
    <row r="367" spans="2:51" s="12" customFormat="1" ht="13.5">
      <c r="B367" s="244"/>
      <c r="C367" s="245"/>
      <c r="D367" s="235" t="s">
        <v>152</v>
      </c>
      <c r="E367" s="246" t="s">
        <v>21</v>
      </c>
      <c r="F367" s="247" t="s">
        <v>177</v>
      </c>
      <c r="G367" s="245"/>
      <c r="H367" s="248">
        <v>11.22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AT367" s="254" t="s">
        <v>152</v>
      </c>
      <c r="AU367" s="254" t="s">
        <v>82</v>
      </c>
      <c r="AV367" s="12" t="s">
        <v>82</v>
      </c>
      <c r="AW367" s="12" t="s">
        <v>35</v>
      </c>
      <c r="AX367" s="12" t="s">
        <v>72</v>
      </c>
      <c r="AY367" s="254" t="s">
        <v>143</v>
      </c>
    </row>
    <row r="368" spans="2:51" s="12" customFormat="1" ht="13.5">
      <c r="B368" s="244"/>
      <c r="C368" s="245"/>
      <c r="D368" s="235" t="s">
        <v>152</v>
      </c>
      <c r="E368" s="246" t="s">
        <v>21</v>
      </c>
      <c r="F368" s="247" t="s">
        <v>178</v>
      </c>
      <c r="G368" s="245"/>
      <c r="H368" s="248">
        <v>3.3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AT368" s="254" t="s">
        <v>152</v>
      </c>
      <c r="AU368" s="254" t="s">
        <v>82</v>
      </c>
      <c r="AV368" s="12" t="s">
        <v>82</v>
      </c>
      <c r="AW368" s="12" t="s">
        <v>35</v>
      </c>
      <c r="AX368" s="12" t="s">
        <v>72</v>
      </c>
      <c r="AY368" s="254" t="s">
        <v>143</v>
      </c>
    </row>
    <row r="369" spans="2:51" s="12" customFormat="1" ht="13.5">
      <c r="B369" s="244"/>
      <c r="C369" s="245"/>
      <c r="D369" s="235" t="s">
        <v>152</v>
      </c>
      <c r="E369" s="246" t="s">
        <v>21</v>
      </c>
      <c r="F369" s="247" t="s">
        <v>179</v>
      </c>
      <c r="G369" s="245"/>
      <c r="H369" s="248">
        <v>6.86</v>
      </c>
      <c r="I369" s="249"/>
      <c r="J369" s="245"/>
      <c r="K369" s="245"/>
      <c r="L369" s="250"/>
      <c r="M369" s="251"/>
      <c r="N369" s="252"/>
      <c r="O369" s="252"/>
      <c r="P369" s="252"/>
      <c r="Q369" s="252"/>
      <c r="R369" s="252"/>
      <c r="S369" s="252"/>
      <c r="T369" s="253"/>
      <c r="AT369" s="254" t="s">
        <v>152</v>
      </c>
      <c r="AU369" s="254" t="s">
        <v>82</v>
      </c>
      <c r="AV369" s="12" t="s">
        <v>82</v>
      </c>
      <c r="AW369" s="12" t="s">
        <v>35</v>
      </c>
      <c r="AX369" s="12" t="s">
        <v>72</v>
      </c>
      <c r="AY369" s="254" t="s">
        <v>143</v>
      </c>
    </row>
    <row r="370" spans="2:51" s="12" customFormat="1" ht="13.5">
      <c r="B370" s="244"/>
      <c r="C370" s="245"/>
      <c r="D370" s="235" t="s">
        <v>152</v>
      </c>
      <c r="E370" s="246" t="s">
        <v>21</v>
      </c>
      <c r="F370" s="247" t="s">
        <v>385</v>
      </c>
      <c r="G370" s="245"/>
      <c r="H370" s="248">
        <v>42.672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AT370" s="254" t="s">
        <v>152</v>
      </c>
      <c r="AU370" s="254" t="s">
        <v>82</v>
      </c>
      <c r="AV370" s="12" t="s">
        <v>82</v>
      </c>
      <c r="AW370" s="12" t="s">
        <v>35</v>
      </c>
      <c r="AX370" s="12" t="s">
        <v>72</v>
      </c>
      <c r="AY370" s="254" t="s">
        <v>143</v>
      </c>
    </row>
    <row r="371" spans="2:51" s="12" customFormat="1" ht="13.5">
      <c r="B371" s="244"/>
      <c r="C371" s="245"/>
      <c r="D371" s="235" t="s">
        <v>152</v>
      </c>
      <c r="E371" s="246" t="s">
        <v>21</v>
      </c>
      <c r="F371" s="247" t="s">
        <v>181</v>
      </c>
      <c r="G371" s="245"/>
      <c r="H371" s="248">
        <v>3.44</v>
      </c>
      <c r="I371" s="249"/>
      <c r="J371" s="245"/>
      <c r="K371" s="245"/>
      <c r="L371" s="250"/>
      <c r="M371" s="251"/>
      <c r="N371" s="252"/>
      <c r="O371" s="252"/>
      <c r="P371" s="252"/>
      <c r="Q371" s="252"/>
      <c r="R371" s="252"/>
      <c r="S371" s="252"/>
      <c r="T371" s="253"/>
      <c r="AT371" s="254" t="s">
        <v>152</v>
      </c>
      <c r="AU371" s="254" t="s">
        <v>82</v>
      </c>
      <c r="AV371" s="12" t="s">
        <v>82</v>
      </c>
      <c r="AW371" s="12" t="s">
        <v>35</v>
      </c>
      <c r="AX371" s="12" t="s">
        <v>72</v>
      </c>
      <c r="AY371" s="254" t="s">
        <v>143</v>
      </c>
    </row>
    <row r="372" spans="2:51" s="12" customFormat="1" ht="13.5">
      <c r="B372" s="244"/>
      <c r="C372" s="245"/>
      <c r="D372" s="235" t="s">
        <v>152</v>
      </c>
      <c r="E372" s="246" t="s">
        <v>21</v>
      </c>
      <c r="F372" s="247" t="s">
        <v>182</v>
      </c>
      <c r="G372" s="245"/>
      <c r="H372" s="248">
        <v>8.05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AT372" s="254" t="s">
        <v>152</v>
      </c>
      <c r="AU372" s="254" t="s">
        <v>82</v>
      </c>
      <c r="AV372" s="12" t="s">
        <v>82</v>
      </c>
      <c r="AW372" s="12" t="s">
        <v>35</v>
      </c>
      <c r="AX372" s="12" t="s">
        <v>72</v>
      </c>
      <c r="AY372" s="254" t="s">
        <v>143</v>
      </c>
    </row>
    <row r="373" spans="2:51" s="12" customFormat="1" ht="13.5">
      <c r="B373" s="244"/>
      <c r="C373" s="245"/>
      <c r="D373" s="235" t="s">
        <v>152</v>
      </c>
      <c r="E373" s="246" t="s">
        <v>21</v>
      </c>
      <c r="F373" s="247" t="s">
        <v>183</v>
      </c>
      <c r="G373" s="245"/>
      <c r="H373" s="248">
        <v>1.16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AT373" s="254" t="s">
        <v>152</v>
      </c>
      <c r="AU373" s="254" t="s">
        <v>82</v>
      </c>
      <c r="AV373" s="12" t="s">
        <v>82</v>
      </c>
      <c r="AW373" s="12" t="s">
        <v>35</v>
      </c>
      <c r="AX373" s="12" t="s">
        <v>72</v>
      </c>
      <c r="AY373" s="254" t="s">
        <v>143</v>
      </c>
    </row>
    <row r="374" spans="2:51" s="12" customFormat="1" ht="13.5">
      <c r="B374" s="244"/>
      <c r="C374" s="245"/>
      <c r="D374" s="235" t="s">
        <v>152</v>
      </c>
      <c r="E374" s="246" t="s">
        <v>21</v>
      </c>
      <c r="F374" s="247" t="s">
        <v>184</v>
      </c>
      <c r="G374" s="245"/>
      <c r="H374" s="248">
        <v>-15.948</v>
      </c>
      <c r="I374" s="249"/>
      <c r="J374" s="245"/>
      <c r="K374" s="245"/>
      <c r="L374" s="250"/>
      <c r="M374" s="251"/>
      <c r="N374" s="252"/>
      <c r="O374" s="252"/>
      <c r="P374" s="252"/>
      <c r="Q374" s="252"/>
      <c r="R374" s="252"/>
      <c r="S374" s="252"/>
      <c r="T374" s="253"/>
      <c r="AT374" s="254" t="s">
        <v>152</v>
      </c>
      <c r="AU374" s="254" t="s">
        <v>82</v>
      </c>
      <c r="AV374" s="12" t="s">
        <v>82</v>
      </c>
      <c r="AW374" s="12" t="s">
        <v>35</v>
      </c>
      <c r="AX374" s="12" t="s">
        <v>72</v>
      </c>
      <c r="AY374" s="254" t="s">
        <v>143</v>
      </c>
    </row>
    <row r="375" spans="2:51" s="14" customFormat="1" ht="13.5">
      <c r="B375" s="266"/>
      <c r="C375" s="267"/>
      <c r="D375" s="235" t="s">
        <v>152</v>
      </c>
      <c r="E375" s="268" t="s">
        <v>21</v>
      </c>
      <c r="F375" s="269" t="s">
        <v>196</v>
      </c>
      <c r="G375" s="267"/>
      <c r="H375" s="270">
        <v>60.754</v>
      </c>
      <c r="I375" s="271"/>
      <c r="J375" s="267"/>
      <c r="K375" s="267"/>
      <c r="L375" s="272"/>
      <c r="M375" s="273"/>
      <c r="N375" s="274"/>
      <c r="O375" s="274"/>
      <c r="P375" s="274"/>
      <c r="Q375" s="274"/>
      <c r="R375" s="274"/>
      <c r="S375" s="274"/>
      <c r="T375" s="275"/>
      <c r="AT375" s="276" t="s">
        <v>152</v>
      </c>
      <c r="AU375" s="276" t="s">
        <v>82</v>
      </c>
      <c r="AV375" s="14" t="s">
        <v>158</v>
      </c>
      <c r="AW375" s="14" t="s">
        <v>35</v>
      </c>
      <c r="AX375" s="14" t="s">
        <v>72</v>
      </c>
      <c r="AY375" s="276" t="s">
        <v>143</v>
      </c>
    </row>
    <row r="376" spans="2:51" s="11" customFormat="1" ht="13.5">
      <c r="B376" s="233"/>
      <c r="C376" s="234"/>
      <c r="D376" s="235" t="s">
        <v>152</v>
      </c>
      <c r="E376" s="236" t="s">
        <v>21</v>
      </c>
      <c r="F376" s="237" t="s">
        <v>185</v>
      </c>
      <c r="G376" s="234"/>
      <c r="H376" s="236" t="s">
        <v>21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152</v>
      </c>
      <c r="AU376" s="243" t="s">
        <v>82</v>
      </c>
      <c r="AV376" s="11" t="s">
        <v>80</v>
      </c>
      <c r="AW376" s="11" t="s">
        <v>35</v>
      </c>
      <c r="AX376" s="11" t="s">
        <v>72</v>
      </c>
      <c r="AY376" s="243" t="s">
        <v>143</v>
      </c>
    </row>
    <row r="377" spans="2:51" s="12" customFormat="1" ht="13.5">
      <c r="B377" s="244"/>
      <c r="C377" s="245"/>
      <c r="D377" s="235" t="s">
        <v>152</v>
      </c>
      <c r="E377" s="246" t="s">
        <v>21</v>
      </c>
      <c r="F377" s="247" t="s">
        <v>186</v>
      </c>
      <c r="G377" s="245"/>
      <c r="H377" s="248">
        <v>9.18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AT377" s="254" t="s">
        <v>152</v>
      </c>
      <c r="AU377" s="254" t="s">
        <v>82</v>
      </c>
      <c r="AV377" s="12" t="s">
        <v>82</v>
      </c>
      <c r="AW377" s="12" t="s">
        <v>35</v>
      </c>
      <c r="AX377" s="12" t="s">
        <v>72</v>
      </c>
      <c r="AY377" s="254" t="s">
        <v>143</v>
      </c>
    </row>
    <row r="378" spans="2:51" s="14" customFormat="1" ht="13.5">
      <c r="B378" s="266"/>
      <c r="C378" s="267"/>
      <c r="D378" s="235" t="s">
        <v>152</v>
      </c>
      <c r="E378" s="268" t="s">
        <v>21</v>
      </c>
      <c r="F378" s="269" t="s">
        <v>196</v>
      </c>
      <c r="G378" s="267"/>
      <c r="H378" s="270">
        <v>9.18</v>
      </c>
      <c r="I378" s="271"/>
      <c r="J378" s="267"/>
      <c r="K378" s="267"/>
      <c r="L378" s="272"/>
      <c r="M378" s="273"/>
      <c r="N378" s="274"/>
      <c r="O378" s="274"/>
      <c r="P378" s="274"/>
      <c r="Q378" s="274"/>
      <c r="R378" s="274"/>
      <c r="S378" s="274"/>
      <c r="T378" s="275"/>
      <c r="AT378" s="276" t="s">
        <v>152</v>
      </c>
      <c r="AU378" s="276" t="s">
        <v>82</v>
      </c>
      <c r="AV378" s="14" t="s">
        <v>158</v>
      </c>
      <c r="AW378" s="14" t="s">
        <v>35</v>
      </c>
      <c r="AX378" s="14" t="s">
        <v>72</v>
      </c>
      <c r="AY378" s="276" t="s">
        <v>143</v>
      </c>
    </row>
    <row r="379" spans="2:51" s="11" customFormat="1" ht="13.5">
      <c r="B379" s="233"/>
      <c r="C379" s="234"/>
      <c r="D379" s="235" t="s">
        <v>152</v>
      </c>
      <c r="E379" s="236" t="s">
        <v>21</v>
      </c>
      <c r="F379" s="237" t="s">
        <v>187</v>
      </c>
      <c r="G379" s="234"/>
      <c r="H379" s="236" t="s">
        <v>21</v>
      </c>
      <c r="I379" s="238"/>
      <c r="J379" s="234"/>
      <c r="K379" s="234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152</v>
      </c>
      <c r="AU379" s="243" t="s">
        <v>82</v>
      </c>
      <c r="AV379" s="11" t="s">
        <v>80</v>
      </c>
      <c r="AW379" s="11" t="s">
        <v>35</v>
      </c>
      <c r="AX379" s="11" t="s">
        <v>72</v>
      </c>
      <c r="AY379" s="243" t="s">
        <v>143</v>
      </c>
    </row>
    <row r="380" spans="2:51" s="12" customFormat="1" ht="13.5">
      <c r="B380" s="244"/>
      <c r="C380" s="245"/>
      <c r="D380" s="235" t="s">
        <v>152</v>
      </c>
      <c r="E380" s="246" t="s">
        <v>21</v>
      </c>
      <c r="F380" s="247" t="s">
        <v>386</v>
      </c>
      <c r="G380" s="245"/>
      <c r="H380" s="248">
        <v>42.672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AT380" s="254" t="s">
        <v>152</v>
      </c>
      <c r="AU380" s="254" t="s">
        <v>82</v>
      </c>
      <c r="AV380" s="12" t="s">
        <v>82</v>
      </c>
      <c r="AW380" s="12" t="s">
        <v>35</v>
      </c>
      <c r="AX380" s="12" t="s">
        <v>72</v>
      </c>
      <c r="AY380" s="254" t="s">
        <v>143</v>
      </c>
    </row>
    <row r="381" spans="2:51" s="12" customFormat="1" ht="13.5">
      <c r="B381" s="244"/>
      <c r="C381" s="245"/>
      <c r="D381" s="235" t="s">
        <v>152</v>
      </c>
      <c r="E381" s="246" t="s">
        <v>21</v>
      </c>
      <c r="F381" s="247" t="s">
        <v>177</v>
      </c>
      <c r="G381" s="245"/>
      <c r="H381" s="248">
        <v>11.22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AT381" s="254" t="s">
        <v>152</v>
      </c>
      <c r="AU381" s="254" t="s">
        <v>82</v>
      </c>
      <c r="AV381" s="12" t="s">
        <v>82</v>
      </c>
      <c r="AW381" s="12" t="s">
        <v>35</v>
      </c>
      <c r="AX381" s="12" t="s">
        <v>72</v>
      </c>
      <c r="AY381" s="254" t="s">
        <v>143</v>
      </c>
    </row>
    <row r="382" spans="2:51" s="12" customFormat="1" ht="13.5">
      <c r="B382" s="244"/>
      <c r="C382" s="245"/>
      <c r="D382" s="235" t="s">
        <v>152</v>
      </c>
      <c r="E382" s="246" t="s">
        <v>21</v>
      </c>
      <c r="F382" s="247" t="s">
        <v>178</v>
      </c>
      <c r="G382" s="245"/>
      <c r="H382" s="248">
        <v>3.3</v>
      </c>
      <c r="I382" s="249"/>
      <c r="J382" s="245"/>
      <c r="K382" s="245"/>
      <c r="L382" s="250"/>
      <c r="M382" s="251"/>
      <c r="N382" s="252"/>
      <c r="O382" s="252"/>
      <c r="P382" s="252"/>
      <c r="Q382" s="252"/>
      <c r="R382" s="252"/>
      <c r="S382" s="252"/>
      <c r="T382" s="253"/>
      <c r="AT382" s="254" t="s">
        <v>152</v>
      </c>
      <c r="AU382" s="254" t="s">
        <v>82</v>
      </c>
      <c r="AV382" s="12" t="s">
        <v>82</v>
      </c>
      <c r="AW382" s="12" t="s">
        <v>35</v>
      </c>
      <c r="AX382" s="12" t="s">
        <v>72</v>
      </c>
      <c r="AY382" s="254" t="s">
        <v>143</v>
      </c>
    </row>
    <row r="383" spans="2:51" s="12" customFormat="1" ht="13.5">
      <c r="B383" s="244"/>
      <c r="C383" s="245"/>
      <c r="D383" s="235" t="s">
        <v>152</v>
      </c>
      <c r="E383" s="246" t="s">
        <v>21</v>
      </c>
      <c r="F383" s="247" t="s">
        <v>179</v>
      </c>
      <c r="G383" s="245"/>
      <c r="H383" s="248">
        <v>6.86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AT383" s="254" t="s">
        <v>152</v>
      </c>
      <c r="AU383" s="254" t="s">
        <v>82</v>
      </c>
      <c r="AV383" s="12" t="s">
        <v>82</v>
      </c>
      <c r="AW383" s="12" t="s">
        <v>35</v>
      </c>
      <c r="AX383" s="12" t="s">
        <v>72</v>
      </c>
      <c r="AY383" s="254" t="s">
        <v>143</v>
      </c>
    </row>
    <row r="384" spans="2:51" s="12" customFormat="1" ht="13.5">
      <c r="B384" s="244"/>
      <c r="C384" s="245"/>
      <c r="D384" s="235" t="s">
        <v>152</v>
      </c>
      <c r="E384" s="246" t="s">
        <v>21</v>
      </c>
      <c r="F384" s="247" t="s">
        <v>189</v>
      </c>
      <c r="G384" s="245"/>
      <c r="H384" s="248">
        <v>14.49</v>
      </c>
      <c r="I384" s="249"/>
      <c r="J384" s="245"/>
      <c r="K384" s="245"/>
      <c r="L384" s="250"/>
      <c r="M384" s="251"/>
      <c r="N384" s="252"/>
      <c r="O384" s="252"/>
      <c r="P384" s="252"/>
      <c r="Q384" s="252"/>
      <c r="R384" s="252"/>
      <c r="S384" s="252"/>
      <c r="T384" s="253"/>
      <c r="AT384" s="254" t="s">
        <v>152</v>
      </c>
      <c r="AU384" s="254" t="s">
        <v>82</v>
      </c>
      <c r="AV384" s="12" t="s">
        <v>82</v>
      </c>
      <c r="AW384" s="12" t="s">
        <v>35</v>
      </c>
      <c r="AX384" s="12" t="s">
        <v>72</v>
      </c>
      <c r="AY384" s="254" t="s">
        <v>143</v>
      </c>
    </row>
    <row r="385" spans="2:51" s="12" customFormat="1" ht="13.5">
      <c r="B385" s="244"/>
      <c r="C385" s="245"/>
      <c r="D385" s="235" t="s">
        <v>152</v>
      </c>
      <c r="E385" s="246" t="s">
        <v>21</v>
      </c>
      <c r="F385" s="247" t="s">
        <v>190</v>
      </c>
      <c r="G385" s="245"/>
      <c r="H385" s="248">
        <v>-18.792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AT385" s="254" t="s">
        <v>152</v>
      </c>
      <c r="AU385" s="254" t="s">
        <v>82</v>
      </c>
      <c r="AV385" s="12" t="s">
        <v>82</v>
      </c>
      <c r="AW385" s="12" t="s">
        <v>35</v>
      </c>
      <c r="AX385" s="12" t="s">
        <v>72</v>
      </c>
      <c r="AY385" s="254" t="s">
        <v>143</v>
      </c>
    </row>
    <row r="386" spans="2:51" s="14" customFormat="1" ht="13.5">
      <c r="B386" s="266"/>
      <c r="C386" s="267"/>
      <c r="D386" s="235" t="s">
        <v>152</v>
      </c>
      <c r="E386" s="268" t="s">
        <v>21</v>
      </c>
      <c r="F386" s="269" t="s">
        <v>196</v>
      </c>
      <c r="G386" s="267"/>
      <c r="H386" s="270">
        <v>59.75</v>
      </c>
      <c r="I386" s="271"/>
      <c r="J386" s="267"/>
      <c r="K386" s="267"/>
      <c r="L386" s="272"/>
      <c r="M386" s="273"/>
      <c r="N386" s="274"/>
      <c r="O386" s="274"/>
      <c r="P386" s="274"/>
      <c r="Q386" s="274"/>
      <c r="R386" s="274"/>
      <c r="S386" s="274"/>
      <c r="T386" s="275"/>
      <c r="AT386" s="276" t="s">
        <v>152</v>
      </c>
      <c r="AU386" s="276" t="s">
        <v>82</v>
      </c>
      <c r="AV386" s="14" t="s">
        <v>158</v>
      </c>
      <c r="AW386" s="14" t="s">
        <v>35</v>
      </c>
      <c r="AX386" s="14" t="s">
        <v>72</v>
      </c>
      <c r="AY386" s="276" t="s">
        <v>143</v>
      </c>
    </row>
    <row r="387" spans="2:51" s="11" customFormat="1" ht="13.5">
      <c r="B387" s="233"/>
      <c r="C387" s="234"/>
      <c r="D387" s="235" t="s">
        <v>152</v>
      </c>
      <c r="E387" s="236" t="s">
        <v>21</v>
      </c>
      <c r="F387" s="237" t="s">
        <v>191</v>
      </c>
      <c r="G387" s="234"/>
      <c r="H387" s="236" t="s">
        <v>21</v>
      </c>
      <c r="I387" s="238"/>
      <c r="J387" s="234"/>
      <c r="K387" s="234"/>
      <c r="L387" s="239"/>
      <c r="M387" s="240"/>
      <c r="N387" s="241"/>
      <c r="O387" s="241"/>
      <c r="P387" s="241"/>
      <c r="Q387" s="241"/>
      <c r="R387" s="241"/>
      <c r="S387" s="241"/>
      <c r="T387" s="242"/>
      <c r="AT387" s="243" t="s">
        <v>152</v>
      </c>
      <c r="AU387" s="243" t="s">
        <v>82</v>
      </c>
      <c r="AV387" s="11" t="s">
        <v>80</v>
      </c>
      <c r="AW387" s="11" t="s">
        <v>35</v>
      </c>
      <c r="AX387" s="11" t="s">
        <v>72</v>
      </c>
      <c r="AY387" s="243" t="s">
        <v>143</v>
      </c>
    </row>
    <row r="388" spans="2:51" s="12" customFormat="1" ht="13.5">
      <c r="B388" s="244"/>
      <c r="C388" s="245"/>
      <c r="D388" s="235" t="s">
        <v>152</v>
      </c>
      <c r="E388" s="246" t="s">
        <v>21</v>
      </c>
      <c r="F388" s="247" t="s">
        <v>387</v>
      </c>
      <c r="G388" s="245"/>
      <c r="H388" s="248">
        <v>35.88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AT388" s="254" t="s">
        <v>152</v>
      </c>
      <c r="AU388" s="254" t="s">
        <v>82</v>
      </c>
      <c r="AV388" s="12" t="s">
        <v>82</v>
      </c>
      <c r="AW388" s="12" t="s">
        <v>35</v>
      </c>
      <c r="AX388" s="12" t="s">
        <v>72</v>
      </c>
      <c r="AY388" s="254" t="s">
        <v>143</v>
      </c>
    </row>
    <row r="389" spans="2:51" s="12" customFormat="1" ht="13.5">
      <c r="B389" s="244"/>
      <c r="C389" s="245"/>
      <c r="D389" s="235" t="s">
        <v>152</v>
      </c>
      <c r="E389" s="246" t="s">
        <v>21</v>
      </c>
      <c r="F389" s="247" t="s">
        <v>193</v>
      </c>
      <c r="G389" s="245"/>
      <c r="H389" s="248">
        <v>4.1</v>
      </c>
      <c r="I389" s="249"/>
      <c r="J389" s="245"/>
      <c r="K389" s="245"/>
      <c r="L389" s="250"/>
      <c r="M389" s="251"/>
      <c r="N389" s="252"/>
      <c r="O389" s="252"/>
      <c r="P389" s="252"/>
      <c r="Q389" s="252"/>
      <c r="R389" s="252"/>
      <c r="S389" s="252"/>
      <c r="T389" s="253"/>
      <c r="AT389" s="254" t="s">
        <v>152</v>
      </c>
      <c r="AU389" s="254" t="s">
        <v>82</v>
      </c>
      <c r="AV389" s="12" t="s">
        <v>82</v>
      </c>
      <c r="AW389" s="12" t="s">
        <v>35</v>
      </c>
      <c r="AX389" s="12" t="s">
        <v>72</v>
      </c>
      <c r="AY389" s="254" t="s">
        <v>143</v>
      </c>
    </row>
    <row r="390" spans="2:51" s="12" customFormat="1" ht="13.5">
      <c r="B390" s="244"/>
      <c r="C390" s="245"/>
      <c r="D390" s="235" t="s">
        <v>152</v>
      </c>
      <c r="E390" s="246" t="s">
        <v>21</v>
      </c>
      <c r="F390" s="247" t="s">
        <v>194</v>
      </c>
      <c r="G390" s="245"/>
      <c r="H390" s="248">
        <v>0.615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AT390" s="254" t="s">
        <v>152</v>
      </c>
      <c r="AU390" s="254" t="s">
        <v>82</v>
      </c>
      <c r="AV390" s="12" t="s">
        <v>82</v>
      </c>
      <c r="AW390" s="12" t="s">
        <v>35</v>
      </c>
      <c r="AX390" s="12" t="s">
        <v>72</v>
      </c>
      <c r="AY390" s="254" t="s">
        <v>143</v>
      </c>
    </row>
    <row r="391" spans="2:51" s="12" customFormat="1" ht="13.5">
      <c r="B391" s="244"/>
      <c r="C391" s="245"/>
      <c r="D391" s="235" t="s">
        <v>152</v>
      </c>
      <c r="E391" s="246" t="s">
        <v>21</v>
      </c>
      <c r="F391" s="247" t="s">
        <v>195</v>
      </c>
      <c r="G391" s="245"/>
      <c r="H391" s="248">
        <v>-21.6</v>
      </c>
      <c r="I391" s="249"/>
      <c r="J391" s="245"/>
      <c r="K391" s="245"/>
      <c r="L391" s="250"/>
      <c r="M391" s="251"/>
      <c r="N391" s="252"/>
      <c r="O391" s="252"/>
      <c r="P391" s="252"/>
      <c r="Q391" s="252"/>
      <c r="R391" s="252"/>
      <c r="S391" s="252"/>
      <c r="T391" s="253"/>
      <c r="AT391" s="254" t="s">
        <v>152</v>
      </c>
      <c r="AU391" s="254" t="s">
        <v>82</v>
      </c>
      <c r="AV391" s="12" t="s">
        <v>82</v>
      </c>
      <c r="AW391" s="12" t="s">
        <v>35</v>
      </c>
      <c r="AX391" s="12" t="s">
        <v>72</v>
      </c>
      <c r="AY391" s="254" t="s">
        <v>143</v>
      </c>
    </row>
    <row r="392" spans="2:51" s="14" customFormat="1" ht="13.5">
      <c r="B392" s="266"/>
      <c r="C392" s="267"/>
      <c r="D392" s="235" t="s">
        <v>152</v>
      </c>
      <c r="E392" s="268" t="s">
        <v>21</v>
      </c>
      <c r="F392" s="269" t="s">
        <v>196</v>
      </c>
      <c r="G392" s="267"/>
      <c r="H392" s="270">
        <v>18.995</v>
      </c>
      <c r="I392" s="271"/>
      <c r="J392" s="267"/>
      <c r="K392" s="267"/>
      <c r="L392" s="272"/>
      <c r="M392" s="273"/>
      <c r="N392" s="274"/>
      <c r="O392" s="274"/>
      <c r="P392" s="274"/>
      <c r="Q392" s="274"/>
      <c r="R392" s="274"/>
      <c r="S392" s="274"/>
      <c r="T392" s="275"/>
      <c r="AT392" s="276" t="s">
        <v>152</v>
      </c>
      <c r="AU392" s="276" t="s">
        <v>82</v>
      </c>
      <c r="AV392" s="14" t="s">
        <v>158</v>
      </c>
      <c r="AW392" s="14" t="s">
        <v>35</v>
      </c>
      <c r="AX392" s="14" t="s">
        <v>72</v>
      </c>
      <c r="AY392" s="276" t="s">
        <v>143</v>
      </c>
    </row>
    <row r="393" spans="2:51" s="11" customFormat="1" ht="13.5">
      <c r="B393" s="233"/>
      <c r="C393" s="234"/>
      <c r="D393" s="235" t="s">
        <v>152</v>
      </c>
      <c r="E393" s="236" t="s">
        <v>21</v>
      </c>
      <c r="F393" s="237" t="s">
        <v>388</v>
      </c>
      <c r="G393" s="234"/>
      <c r="H393" s="236" t="s">
        <v>21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152</v>
      </c>
      <c r="AU393" s="243" t="s">
        <v>82</v>
      </c>
      <c r="AV393" s="11" t="s">
        <v>80</v>
      </c>
      <c r="AW393" s="11" t="s">
        <v>35</v>
      </c>
      <c r="AX393" s="11" t="s">
        <v>72</v>
      </c>
      <c r="AY393" s="243" t="s">
        <v>143</v>
      </c>
    </row>
    <row r="394" spans="2:51" s="12" customFormat="1" ht="13.5">
      <c r="B394" s="244"/>
      <c r="C394" s="245"/>
      <c r="D394" s="235" t="s">
        <v>152</v>
      </c>
      <c r="E394" s="246" t="s">
        <v>21</v>
      </c>
      <c r="F394" s="247" t="s">
        <v>389</v>
      </c>
      <c r="G394" s="245"/>
      <c r="H394" s="248">
        <v>-86.76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AT394" s="254" t="s">
        <v>152</v>
      </c>
      <c r="AU394" s="254" t="s">
        <v>82</v>
      </c>
      <c r="AV394" s="12" t="s">
        <v>82</v>
      </c>
      <c r="AW394" s="12" t="s">
        <v>35</v>
      </c>
      <c r="AX394" s="12" t="s">
        <v>72</v>
      </c>
      <c r="AY394" s="254" t="s">
        <v>143</v>
      </c>
    </row>
    <row r="395" spans="2:51" s="13" customFormat="1" ht="13.5">
      <c r="B395" s="255"/>
      <c r="C395" s="256"/>
      <c r="D395" s="235" t="s">
        <v>152</v>
      </c>
      <c r="E395" s="257" t="s">
        <v>21</v>
      </c>
      <c r="F395" s="258" t="s">
        <v>157</v>
      </c>
      <c r="G395" s="256"/>
      <c r="H395" s="259">
        <v>61.919</v>
      </c>
      <c r="I395" s="260"/>
      <c r="J395" s="256"/>
      <c r="K395" s="256"/>
      <c r="L395" s="261"/>
      <c r="M395" s="262"/>
      <c r="N395" s="263"/>
      <c r="O395" s="263"/>
      <c r="P395" s="263"/>
      <c r="Q395" s="263"/>
      <c r="R395" s="263"/>
      <c r="S395" s="263"/>
      <c r="T395" s="264"/>
      <c r="AT395" s="265" t="s">
        <v>152</v>
      </c>
      <c r="AU395" s="265" t="s">
        <v>82</v>
      </c>
      <c r="AV395" s="13" t="s">
        <v>150</v>
      </c>
      <c r="AW395" s="13" t="s">
        <v>35</v>
      </c>
      <c r="AX395" s="13" t="s">
        <v>80</v>
      </c>
      <c r="AY395" s="265" t="s">
        <v>143</v>
      </c>
    </row>
    <row r="396" spans="2:65" s="1" customFormat="1" ht="25.5" customHeight="1">
      <c r="B396" s="46"/>
      <c r="C396" s="221" t="s">
        <v>390</v>
      </c>
      <c r="D396" s="221" t="s">
        <v>145</v>
      </c>
      <c r="E396" s="222" t="s">
        <v>381</v>
      </c>
      <c r="F396" s="223" t="s">
        <v>382</v>
      </c>
      <c r="G396" s="224" t="s">
        <v>148</v>
      </c>
      <c r="H396" s="225">
        <v>916.03</v>
      </c>
      <c r="I396" s="226"/>
      <c r="J396" s="227">
        <f>ROUND(I396*H396,2)</f>
        <v>0</v>
      </c>
      <c r="K396" s="223" t="s">
        <v>149</v>
      </c>
      <c r="L396" s="72"/>
      <c r="M396" s="228" t="s">
        <v>21</v>
      </c>
      <c r="N396" s="229" t="s">
        <v>43</v>
      </c>
      <c r="O396" s="47"/>
      <c r="P396" s="230">
        <f>O396*H396</f>
        <v>0</v>
      </c>
      <c r="Q396" s="230">
        <v>0.00849616</v>
      </c>
      <c r="R396" s="230">
        <f>Q396*H396</f>
        <v>7.7827374448</v>
      </c>
      <c r="S396" s="230">
        <v>0</v>
      </c>
      <c r="T396" s="231">
        <f>S396*H396</f>
        <v>0</v>
      </c>
      <c r="AR396" s="24" t="s">
        <v>150</v>
      </c>
      <c r="AT396" s="24" t="s">
        <v>145</v>
      </c>
      <c r="AU396" s="24" t="s">
        <v>82</v>
      </c>
      <c r="AY396" s="24" t="s">
        <v>143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24" t="s">
        <v>80</v>
      </c>
      <c r="BK396" s="232">
        <f>ROUND(I396*H396,2)</f>
        <v>0</v>
      </c>
      <c r="BL396" s="24" t="s">
        <v>150</v>
      </c>
      <c r="BM396" s="24" t="s">
        <v>391</v>
      </c>
    </row>
    <row r="397" spans="2:51" s="11" customFormat="1" ht="13.5">
      <c r="B397" s="233"/>
      <c r="C397" s="234"/>
      <c r="D397" s="235" t="s">
        <v>152</v>
      </c>
      <c r="E397" s="236" t="s">
        <v>21</v>
      </c>
      <c r="F397" s="237" t="s">
        <v>176</v>
      </c>
      <c r="G397" s="234"/>
      <c r="H397" s="236" t="s">
        <v>21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AT397" s="243" t="s">
        <v>152</v>
      </c>
      <c r="AU397" s="243" t="s">
        <v>82</v>
      </c>
      <c r="AV397" s="11" t="s">
        <v>80</v>
      </c>
      <c r="AW397" s="11" t="s">
        <v>35</v>
      </c>
      <c r="AX397" s="11" t="s">
        <v>72</v>
      </c>
      <c r="AY397" s="243" t="s">
        <v>143</v>
      </c>
    </row>
    <row r="398" spans="2:51" s="12" customFormat="1" ht="13.5">
      <c r="B398" s="244"/>
      <c r="C398" s="245"/>
      <c r="D398" s="235" t="s">
        <v>152</v>
      </c>
      <c r="E398" s="246" t="s">
        <v>21</v>
      </c>
      <c r="F398" s="247" t="s">
        <v>347</v>
      </c>
      <c r="G398" s="245"/>
      <c r="H398" s="248">
        <v>20.4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AT398" s="254" t="s">
        <v>152</v>
      </c>
      <c r="AU398" s="254" t="s">
        <v>82</v>
      </c>
      <c r="AV398" s="12" t="s">
        <v>82</v>
      </c>
      <c r="AW398" s="12" t="s">
        <v>35</v>
      </c>
      <c r="AX398" s="12" t="s">
        <v>72</v>
      </c>
      <c r="AY398" s="254" t="s">
        <v>143</v>
      </c>
    </row>
    <row r="399" spans="2:51" s="12" customFormat="1" ht="13.5">
      <c r="B399" s="244"/>
      <c r="C399" s="245"/>
      <c r="D399" s="235" t="s">
        <v>152</v>
      </c>
      <c r="E399" s="246" t="s">
        <v>21</v>
      </c>
      <c r="F399" s="247" t="s">
        <v>392</v>
      </c>
      <c r="G399" s="245"/>
      <c r="H399" s="248">
        <v>419.058</v>
      </c>
      <c r="I399" s="249"/>
      <c r="J399" s="245"/>
      <c r="K399" s="245"/>
      <c r="L399" s="250"/>
      <c r="M399" s="251"/>
      <c r="N399" s="252"/>
      <c r="O399" s="252"/>
      <c r="P399" s="252"/>
      <c r="Q399" s="252"/>
      <c r="R399" s="252"/>
      <c r="S399" s="252"/>
      <c r="T399" s="253"/>
      <c r="AT399" s="254" t="s">
        <v>152</v>
      </c>
      <c r="AU399" s="254" t="s">
        <v>82</v>
      </c>
      <c r="AV399" s="12" t="s">
        <v>82</v>
      </c>
      <c r="AW399" s="12" t="s">
        <v>35</v>
      </c>
      <c r="AX399" s="12" t="s">
        <v>72</v>
      </c>
      <c r="AY399" s="254" t="s">
        <v>143</v>
      </c>
    </row>
    <row r="400" spans="2:51" s="12" customFormat="1" ht="13.5">
      <c r="B400" s="244"/>
      <c r="C400" s="245"/>
      <c r="D400" s="235" t="s">
        <v>152</v>
      </c>
      <c r="E400" s="246" t="s">
        <v>21</v>
      </c>
      <c r="F400" s="247" t="s">
        <v>351</v>
      </c>
      <c r="G400" s="245"/>
      <c r="H400" s="248">
        <v>-140.744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AT400" s="254" t="s">
        <v>152</v>
      </c>
      <c r="AU400" s="254" t="s">
        <v>82</v>
      </c>
      <c r="AV400" s="12" t="s">
        <v>82</v>
      </c>
      <c r="AW400" s="12" t="s">
        <v>35</v>
      </c>
      <c r="AX400" s="12" t="s">
        <v>72</v>
      </c>
      <c r="AY400" s="254" t="s">
        <v>143</v>
      </c>
    </row>
    <row r="401" spans="2:51" s="14" customFormat="1" ht="13.5">
      <c r="B401" s="266"/>
      <c r="C401" s="267"/>
      <c r="D401" s="235" t="s">
        <v>152</v>
      </c>
      <c r="E401" s="268" t="s">
        <v>21</v>
      </c>
      <c r="F401" s="269" t="s">
        <v>196</v>
      </c>
      <c r="G401" s="267"/>
      <c r="H401" s="270">
        <v>298.714</v>
      </c>
      <c r="I401" s="271"/>
      <c r="J401" s="267"/>
      <c r="K401" s="267"/>
      <c r="L401" s="272"/>
      <c r="M401" s="273"/>
      <c r="N401" s="274"/>
      <c r="O401" s="274"/>
      <c r="P401" s="274"/>
      <c r="Q401" s="274"/>
      <c r="R401" s="274"/>
      <c r="S401" s="274"/>
      <c r="T401" s="275"/>
      <c r="AT401" s="276" t="s">
        <v>152</v>
      </c>
      <c r="AU401" s="276" t="s">
        <v>82</v>
      </c>
      <c r="AV401" s="14" t="s">
        <v>158</v>
      </c>
      <c r="AW401" s="14" t="s">
        <v>35</v>
      </c>
      <c r="AX401" s="14" t="s">
        <v>72</v>
      </c>
      <c r="AY401" s="276" t="s">
        <v>143</v>
      </c>
    </row>
    <row r="402" spans="2:51" s="11" customFormat="1" ht="13.5">
      <c r="B402" s="233"/>
      <c r="C402" s="234"/>
      <c r="D402" s="235" t="s">
        <v>152</v>
      </c>
      <c r="E402" s="236" t="s">
        <v>21</v>
      </c>
      <c r="F402" s="237" t="s">
        <v>187</v>
      </c>
      <c r="G402" s="234"/>
      <c r="H402" s="236" t="s">
        <v>21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AT402" s="243" t="s">
        <v>152</v>
      </c>
      <c r="AU402" s="243" t="s">
        <v>82</v>
      </c>
      <c r="AV402" s="11" t="s">
        <v>80</v>
      </c>
      <c r="AW402" s="11" t="s">
        <v>35</v>
      </c>
      <c r="AX402" s="11" t="s">
        <v>72</v>
      </c>
      <c r="AY402" s="243" t="s">
        <v>143</v>
      </c>
    </row>
    <row r="403" spans="2:51" s="12" customFormat="1" ht="13.5">
      <c r="B403" s="244"/>
      <c r="C403" s="245"/>
      <c r="D403" s="235" t="s">
        <v>152</v>
      </c>
      <c r="E403" s="246" t="s">
        <v>21</v>
      </c>
      <c r="F403" s="247" t="s">
        <v>347</v>
      </c>
      <c r="G403" s="245"/>
      <c r="H403" s="248">
        <v>20.4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AT403" s="254" t="s">
        <v>152</v>
      </c>
      <c r="AU403" s="254" t="s">
        <v>82</v>
      </c>
      <c r="AV403" s="12" t="s">
        <v>82</v>
      </c>
      <c r="AW403" s="12" t="s">
        <v>35</v>
      </c>
      <c r="AX403" s="12" t="s">
        <v>72</v>
      </c>
      <c r="AY403" s="254" t="s">
        <v>143</v>
      </c>
    </row>
    <row r="404" spans="2:51" s="12" customFormat="1" ht="13.5">
      <c r="B404" s="244"/>
      <c r="C404" s="245"/>
      <c r="D404" s="235" t="s">
        <v>152</v>
      </c>
      <c r="E404" s="246" t="s">
        <v>21</v>
      </c>
      <c r="F404" s="247" t="s">
        <v>392</v>
      </c>
      <c r="G404" s="245"/>
      <c r="H404" s="248">
        <v>419.058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AT404" s="254" t="s">
        <v>152</v>
      </c>
      <c r="AU404" s="254" t="s">
        <v>82</v>
      </c>
      <c r="AV404" s="12" t="s">
        <v>82</v>
      </c>
      <c r="AW404" s="12" t="s">
        <v>35</v>
      </c>
      <c r="AX404" s="12" t="s">
        <v>72</v>
      </c>
      <c r="AY404" s="254" t="s">
        <v>143</v>
      </c>
    </row>
    <row r="405" spans="2:51" s="12" customFormat="1" ht="13.5">
      <c r="B405" s="244"/>
      <c r="C405" s="245"/>
      <c r="D405" s="235" t="s">
        <v>152</v>
      </c>
      <c r="E405" s="246" t="s">
        <v>21</v>
      </c>
      <c r="F405" s="247" t="s">
        <v>353</v>
      </c>
      <c r="G405" s="245"/>
      <c r="H405" s="248">
        <v>6.54</v>
      </c>
      <c r="I405" s="249"/>
      <c r="J405" s="245"/>
      <c r="K405" s="245"/>
      <c r="L405" s="250"/>
      <c r="M405" s="251"/>
      <c r="N405" s="252"/>
      <c r="O405" s="252"/>
      <c r="P405" s="252"/>
      <c r="Q405" s="252"/>
      <c r="R405" s="252"/>
      <c r="S405" s="252"/>
      <c r="T405" s="253"/>
      <c r="AT405" s="254" t="s">
        <v>152</v>
      </c>
      <c r="AU405" s="254" t="s">
        <v>82</v>
      </c>
      <c r="AV405" s="12" t="s">
        <v>82</v>
      </c>
      <c r="AW405" s="12" t="s">
        <v>35</v>
      </c>
      <c r="AX405" s="12" t="s">
        <v>72</v>
      </c>
      <c r="AY405" s="254" t="s">
        <v>143</v>
      </c>
    </row>
    <row r="406" spans="2:51" s="12" customFormat="1" ht="13.5">
      <c r="B406" s="244"/>
      <c r="C406" s="245"/>
      <c r="D406" s="235" t="s">
        <v>152</v>
      </c>
      <c r="E406" s="246" t="s">
        <v>21</v>
      </c>
      <c r="F406" s="247" t="s">
        <v>354</v>
      </c>
      <c r="G406" s="245"/>
      <c r="H406" s="248">
        <v>-161.73</v>
      </c>
      <c r="I406" s="249"/>
      <c r="J406" s="245"/>
      <c r="K406" s="245"/>
      <c r="L406" s="250"/>
      <c r="M406" s="251"/>
      <c r="N406" s="252"/>
      <c r="O406" s="252"/>
      <c r="P406" s="252"/>
      <c r="Q406" s="252"/>
      <c r="R406" s="252"/>
      <c r="S406" s="252"/>
      <c r="T406" s="253"/>
      <c r="AT406" s="254" t="s">
        <v>152</v>
      </c>
      <c r="AU406" s="254" t="s">
        <v>82</v>
      </c>
      <c r="AV406" s="12" t="s">
        <v>82</v>
      </c>
      <c r="AW406" s="12" t="s">
        <v>35</v>
      </c>
      <c r="AX406" s="12" t="s">
        <v>72</v>
      </c>
      <c r="AY406" s="254" t="s">
        <v>143</v>
      </c>
    </row>
    <row r="407" spans="2:51" s="14" customFormat="1" ht="13.5">
      <c r="B407" s="266"/>
      <c r="C407" s="267"/>
      <c r="D407" s="235" t="s">
        <v>152</v>
      </c>
      <c r="E407" s="268" t="s">
        <v>21</v>
      </c>
      <c r="F407" s="269" t="s">
        <v>196</v>
      </c>
      <c r="G407" s="267"/>
      <c r="H407" s="270">
        <v>284.268</v>
      </c>
      <c r="I407" s="271"/>
      <c r="J407" s="267"/>
      <c r="K407" s="267"/>
      <c r="L407" s="272"/>
      <c r="M407" s="273"/>
      <c r="N407" s="274"/>
      <c r="O407" s="274"/>
      <c r="P407" s="274"/>
      <c r="Q407" s="274"/>
      <c r="R407" s="274"/>
      <c r="S407" s="274"/>
      <c r="T407" s="275"/>
      <c r="AT407" s="276" t="s">
        <v>152</v>
      </c>
      <c r="AU407" s="276" t="s">
        <v>82</v>
      </c>
      <c r="AV407" s="14" t="s">
        <v>158</v>
      </c>
      <c r="AW407" s="14" t="s">
        <v>35</v>
      </c>
      <c r="AX407" s="14" t="s">
        <v>72</v>
      </c>
      <c r="AY407" s="276" t="s">
        <v>143</v>
      </c>
    </row>
    <row r="408" spans="2:51" s="11" customFormat="1" ht="13.5">
      <c r="B408" s="233"/>
      <c r="C408" s="234"/>
      <c r="D408" s="235" t="s">
        <v>152</v>
      </c>
      <c r="E408" s="236" t="s">
        <v>21</v>
      </c>
      <c r="F408" s="237" t="s">
        <v>297</v>
      </c>
      <c r="G408" s="234"/>
      <c r="H408" s="236" t="s">
        <v>21</v>
      </c>
      <c r="I408" s="238"/>
      <c r="J408" s="234"/>
      <c r="K408" s="234"/>
      <c r="L408" s="239"/>
      <c r="M408" s="240"/>
      <c r="N408" s="241"/>
      <c r="O408" s="241"/>
      <c r="P408" s="241"/>
      <c r="Q408" s="241"/>
      <c r="R408" s="241"/>
      <c r="S408" s="241"/>
      <c r="T408" s="242"/>
      <c r="AT408" s="243" t="s">
        <v>152</v>
      </c>
      <c r="AU408" s="243" t="s">
        <v>82</v>
      </c>
      <c r="AV408" s="11" t="s">
        <v>80</v>
      </c>
      <c r="AW408" s="11" t="s">
        <v>35</v>
      </c>
      <c r="AX408" s="11" t="s">
        <v>72</v>
      </c>
      <c r="AY408" s="243" t="s">
        <v>143</v>
      </c>
    </row>
    <row r="409" spans="2:51" s="12" customFormat="1" ht="13.5">
      <c r="B409" s="244"/>
      <c r="C409" s="245"/>
      <c r="D409" s="235" t="s">
        <v>152</v>
      </c>
      <c r="E409" s="246" t="s">
        <v>21</v>
      </c>
      <c r="F409" s="247" t="s">
        <v>393</v>
      </c>
      <c r="G409" s="245"/>
      <c r="H409" s="248">
        <v>175.734</v>
      </c>
      <c r="I409" s="249"/>
      <c r="J409" s="245"/>
      <c r="K409" s="245"/>
      <c r="L409" s="250"/>
      <c r="M409" s="251"/>
      <c r="N409" s="252"/>
      <c r="O409" s="252"/>
      <c r="P409" s="252"/>
      <c r="Q409" s="252"/>
      <c r="R409" s="252"/>
      <c r="S409" s="252"/>
      <c r="T409" s="253"/>
      <c r="AT409" s="254" t="s">
        <v>152</v>
      </c>
      <c r="AU409" s="254" t="s">
        <v>82</v>
      </c>
      <c r="AV409" s="12" t="s">
        <v>82</v>
      </c>
      <c r="AW409" s="12" t="s">
        <v>35</v>
      </c>
      <c r="AX409" s="12" t="s">
        <v>72</v>
      </c>
      <c r="AY409" s="254" t="s">
        <v>143</v>
      </c>
    </row>
    <row r="410" spans="2:51" s="12" customFormat="1" ht="13.5">
      <c r="B410" s="244"/>
      <c r="C410" s="245"/>
      <c r="D410" s="235" t="s">
        <v>152</v>
      </c>
      <c r="E410" s="246" t="s">
        <v>21</v>
      </c>
      <c r="F410" s="247" t="s">
        <v>358</v>
      </c>
      <c r="G410" s="245"/>
      <c r="H410" s="248">
        <v>-9.9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AT410" s="254" t="s">
        <v>152</v>
      </c>
      <c r="AU410" s="254" t="s">
        <v>82</v>
      </c>
      <c r="AV410" s="12" t="s">
        <v>82</v>
      </c>
      <c r="AW410" s="12" t="s">
        <v>35</v>
      </c>
      <c r="AX410" s="12" t="s">
        <v>72</v>
      </c>
      <c r="AY410" s="254" t="s">
        <v>143</v>
      </c>
    </row>
    <row r="411" spans="2:51" s="14" customFormat="1" ht="13.5">
      <c r="B411" s="266"/>
      <c r="C411" s="267"/>
      <c r="D411" s="235" t="s">
        <v>152</v>
      </c>
      <c r="E411" s="268" t="s">
        <v>21</v>
      </c>
      <c r="F411" s="269" t="s">
        <v>196</v>
      </c>
      <c r="G411" s="267"/>
      <c r="H411" s="270">
        <v>165.834</v>
      </c>
      <c r="I411" s="271"/>
      <c r="J411" s="267"/>
      <c r="K411" s="267"/>
      <c r="L411" s="272"/>
      <c r="M411" s="273"/>
      <c r="N411" s="274"/>
      <c r="O411" s="274"/>
      <c r="P411" s="274"/>
      <c r="Q411" s="274"/>
      <c r="R411" s="274"/>
      <c r="S411" s="274"/>
      <c r="T411" s="275"/>
      <c r="AT411" s="276" t="s">
        <v>152</v>
      </c>
      <c r="AU411" s="276" t="s">
        <v>82</v>
      </c>
      <c r="AV411" s="14" t="s">
        <v>158</v>
      </c>
      <c r="AW411" s="14" t="s">
        <v>35</v>
      </c>
      <c r="AX411" s="14" t="s">
        <v>72</v>
      </c>
      <c r="AY411" s="276" t="s">
        <v>143</v>
      </c>
    </row>
    <row r="412" spans="2:51" s="11" customFormat="1" ht="13.5">
      <c r="B412" s="233"/>
      <c r="C412" s="234"/>
      <c r="D412" s="235" t="s">
        <v>152</v>
      </c>
      <c r="E412" s="236" t="s">
        <v>21</v>
      </c>
      <c r="F412" s="237" t="s">
        <v>191</v>
      </c>
      <c r="G412" s="234"/>
      <c r="H412" s="236" t="s">
        <v>21</v>
      </c>
      <c r="I412" s="238"/>
      <c r="J412" s="234"/>
      <c r="K412" s="234"/>
      <c r="L412" s="239"/>
      <c r="M412" s="240"/>
      <c r="N412" s="241"/>
      <c r="O412" s="241"/>
      <c r="P412" s="241"/>
      <c r="Q412" s="241"/>
      <c r="R412" s="241"/>
      <c r="S412" s="241"/>
      <c r="T412" s="242"/>
      <c r="AT412" s="243" t="s">
        <v>152</v>
      </c>
      <c r="AU412" s="243" t="s">
        <v>82</v>
      </c>
      <c r="AV412" s="11" t="s">
        <v>80</v>
      </c>
      <c r="AW412" s="11" t="s">
        <v>35</v>
      </c>
      <c r="AX412" s="11" t="s">
        <v>72</v>
      </c>
      <c r="AY412" s="243" t="s">
        <v>143</v>
      </c>
    </row>
    <row r="413" spans="2:51" s="12" customFormat="1" ht="13.5">
      <c r="B413" s="244"/>
      <c r="C413" s="245"/>
      <c r="D413" s="235" t="s">
        <v>152</v>
      </c>
      <c r="E413" s="246" t="s">
        <v>21</v>
      </c>
      <c r="F413" s="247" t="s">
        <v>394</v>
      </c>
      <c r="G413" s="245"/>
      <c r="H413" s="248">
        <v>228.774</v>
      </c>
      <c r="I413" s="249"/>
      <c r="J413" s="245"/>
      <c r="K413" s="245"/>
      <c r="L413" s="250"/>
      <c r="M413" s="251"/>
      <c r="N413" s="252"/>
      <c r="O413" s="252"/>
      <c r="P413" s="252"/>
      <c r="Q413" s="252"/>
      <c r="R413" s="252"/>
      <c r="S413" s="252"/>
      <c r="T413" s="253"/>
      <c r="AT413" s="254" t="s">
        <v>152</v>
      </c>
      <c r="AU413" s="254" t="s">
        <v>82</v>
      </c>
      <c r="AV413" s="12" t="s">
        <v>82</v>
      </c>
      <c r="AW413" s="12" t="s">
        <v>35</v>
      </c>
      <c r="AX413" s="12" t="s">
        <v>72</v>
      </c>
      <c r="AY413" s="254" t="s">
        <v>143</v>
      </c>
    </row>
    <row r="414" spans="2:51" s="12" customFormat="1" ht="13.5">
      <c r="B414" s="244"/>
      <c r="C414" s="245"/>
      <c r="D414" s="235" t="s">
        <v>152</v>
      </c>
      <c r="E414" s="246" t="s">
        <v>21</v>
      </c>
      <c r="F414" s="247" t="s">
        <v>363</v>
      </c>
      <c r="G414" s="245"/>
      <c r="H414" s="248">
        <v>-61.56</v>
      </c>
      <c r="I414" s="249"/>
      <c r="J414" s="245"/>
      <c r="K414" s="245"/>
      <c r="L414" s="250"/>
      <c r="M414" s="251"/>
      <c r="N414" s="252"/>
      <c r="O414" s="252"/>
      <c r="P414" s="252"/>
      <c r="Q414" s="252"/>
      <c r="R414" s="252"/>
      <c r="S414" s="252"/>
      <c r="T414" s="253"/>
      <c r="AT414" s="254" t="s">
        <v>152</v>
      </c>
      <c r="AU414" s="254" t="s">
        <v>82</v>
      </c>
      <c r="AV414" s="12" t="s">
        <v>82</v>
      </c>
      <c r="AW414" s="12" t="s">
        <v>35</v>
      </c>
      <c r="AX414" s="12" t="s">
        <v>72</v>
      </c>
      <c r="AY414" s="254" t="s">
        <v>143</v>
      </c>
    </row>
    <row r="415" spans="2:51" s="14" customFormat="1" ht="13.5">
      <c r="B415" s="266"/>
      <c r="C415" s="267"/>
      <c r="D415" s="235" t="s">
        <v>152</v>
      </c>
      <c r="E415" s="268" t="s">
        <v>21</v>
      </c>
      <c r="F415" s="269" t="s">
        <v>196</v>
      </c>
      <c r="G415" s="267"/>
      <c r="H415" s="270">
        <v>167.214</v>
      </c>
      <c r="I415" s="271"/>
      <c r="J415" s="267"/>
      <c r="K415" s="267"/>
      <c r="L415" s="272"/>
      <c r="M415" s="273"/>
      <c r="N415" s="274"/>
      <c r="O415" s="274"/>
      <c r="P415" s="274"/>
      <c r="Q415" s="274"/>
      <c r="R415" s="274"/>
      <c r="S415" s="274"/>
      <c r="T415" s="275"/>
      <c r="AT415" s="276" t="s">
        <v>152</v>
      </c>
      <c r="AU415" s="276" t="s">
        <v>82</v>
      </c>
      <c r="AV415" s="14" t="s">
        <v>158</v>
      </c>
      <c r="AW415" s="14" t="s">
        <v>35</v>
      </c>
      <c r="AX415" s="14" t="s">
        <v>72</v>
      </c>
      <c r="AY415" s="276" t="s">
        <v>143</v>
      </c>
    </row>
    <row r="416" spans="2:51" s="13" customFormat="1" ht="13.5">
      <c r="B416" s="255"/>
      <c r="C416" s="256"/>
      <c r="D416" s="235" t="s">
        <v>152</v>
      </c>
      <c r="E416" s="257" t="s">
        <v>21</v>
      </c>
      <c r="F416" s="258" t="s">
        <v>157</v>
      </c>
      <c r="G416" s="256"/>
      <c r="H416" s="259">
        <v>916.03</v>
      </c>
      <c r="I416" s="260"/>
      <c r="J416" s="256"/>
      <c r="K416" s="256"/>
      <c r="L416" s="261"/>
      <c r="M416" s="262"/>
      <c r="N416" s="263"/>
      <c r="O416" s="263"/>
      <c r="P416" s="263"/>
      <c r="Q416" s="263"/>
      <c r="R416" s="263"/>
      <c r="S416" s="263"/>
      <c r="T416" s="264"/>
      <c r="AT416" s="265" t="s">
        <v>152</v>
      </c>
      <c r="AU416" s="265" t="s">
        <v>82</v>
      </c>
      <c r="AV416" s="13" t="s">
        <v>150</v>
      </c>
      <c r="AW416" s="13" t="s">
        <v>35</v>
      </c>
      <c r="AX416" s="13" t="s">
        <v>80</v>
      </c>
      <c r="AY416" s="265" t="s">
        <v>143</v>
      </c>
    </row>
    <row r="417" spans="2:65" s="1" customFormat="1" ht="25.5" customHeight="1">
      <c r="B417" s="46"/>
      <c r="C417" s="277" t="s">
        <v>395</v>
      </c>
      <c r="D417" s="277" t="s">
        <v>276</v>
      </c>
      <c r="E417" s="278" t="s">
        <v>396</v>
      </c>
      <c r="F417" s="279" t="s">
        <v>397</v>
      </c>
      <c r="G417" s="280" t="s">
        <v>148</v>
      </c>
      <c r="H417" s="281">
        <v>997.508</v>
      </c>
      <c r="I417" s="282"/>
      <c r="J417" s="283">
        <f>ROUND(I417*H417,2)</f>
        <v>0</v>
      </c>
      <c r="K417" s="279" t="s">
        <v>21</v>
      </c>
      <c r="L417" s="284"/>
      <c r="M417" s="285" t="s">
        <v>21</v>
      </c>
      <c r="N417" s="286" t="s">
        <v>43</v>
      </c>
      <c r="O417" s="47"/>
      <c r="P417" s="230">
        <f>O417*H417</f>
        <v>0</v>
      </c>
      <c r="Q417" s="230">
        <v>0.00322</v>
      </c>
      <c r="R417" s="230">
        <f>Q417*H417</f>
        <v>3.2119757600000005</v>
      </c>
      <c r="S417" s="230">
        <v>0</v>
      </c>
      <c r="T417" s="231">
        <f>S417*H417</f>
        <v>0</v>
      </c>
      <c r="AR417" s="24" t="s">
        <v>220</v>
      </c>
      <c r="AT417" s="24" t="s">
        <v>276</v>
      </c>
      <c r="AU417" s="24" t="s">
        <v>82</v>
      </c>
      <c r="AY417" s="24" t="s">
        <v>143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24" t="s">
        <v>80</v>
      </c>
      <c r="BK417" s="232">
        <f>ROUND(I417*H417,2)</f>
        <v>0</v>
      </c>
      <c r="BL417" s="24" t="s">
        <v>150</v>
      </c>
      <c r="BM417" s="24" t="s">
        <v>398</v>
      </c>
    </row>
    <row r="418" spans="2:51" s="11" customFormat="1" ht="13.5">
      <c r="B418" s="233"/>
      <c r="C418" s="234"/>
      <c r="D418" s="235" t="s">
        <v>152</v>
      </c>
      <c r="E418" s="236" t="s">
        <v>21</v>
      </c>
      <c r="F418" s="237" t="s">
        <v>280</v>
      </c>
      <c r="G418" s="234"/>
      <c r="H418" s="236" t="s">
        <v>21</v>
      </c>
      <c r="I418" s="238"/>
      <c r="J418" s="234"/>
      <c r="K418" s="234"/>
      <c r="L418" s="239"/>
      <c r="M418" s="240"/>
      <c r="N418" s="241"/>
      <c r="O418" s="241"/>
      <c r="P418" s="241"/>
      <c r="Q418" s="241"/>
      <c r="R418" s="241"/>
      <c r="S418" s="241"/>
      <c r="T418" s="242"/>
      <c r="AT418" s="243" t="s">
        <v>152</v>
      </c>
      <c r="AU418" s="243" t="s">
        <v>82</v>
      </c>
      <c r="AV418" s="11" t="s">
        <v>80</v>
      </c>
      <c r="AW418" s="11" t="s">
        <v>35</v>
      </c>
      <c r="AX418" s="11" t="s">
        <v>72</v>
      </c>
      <c r="AY418" s="243" t="s">
        <v>143</v>
      </c>
    </row>
    <row r="419" spans="2:51" s="12" customFormat="1" ht="13.5">
      <c r="B419" s="244"/>
      <c r="C419" s="245"/>
      <c r="D419" s="235" t="s">
        <v>152</v>
      </c>
      <c r="E419" s="246" t="s">
        <v>21</v>
      </c>
      <c r="F419" s="247" t="s">
        <v>399</v>
      </c>
      <c r="G419" s="245"/>
      <c r="H419" s="248">
        <v>997.508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AT419" s="254" t="s">
        <v>152</v>
      </c>
      <c r="AU419" s="254" t="s">
        <v>82</v>
      </c>
      <c r="AV419" s="12" t="s">
        <v>82</v>
      </c>
      <c r="AW419" s="12" t="s">
        <v>35</v>
      </c>
      <c r="AX419" s="12" t="s">
        <v>80</v>
      </c>
      <c r="AY419" s="254" t="s">
        <v>143</v>
      </c>
    </row>
    <row r="420" spans="2:65" s="1" customFormat="1" ht="25.5" customHeight="1">
      <c r="B420" s="46"/>
      <c r="C420" s="221" t="s">
        <v>400</v>
      </c>
      <c r="D420" s="221" t="s">
        <v>145</v>
      </c>
      <c r="E420" s="222" t="s">
        <v>401</v>
      </c>
      <c r="F420" s="223" t="s">
        <v>402</v>
      </c>
      <c r="G420" s="224" t="s">
        <v>249</v>
      </c>
      <c r="H420" s="225">
        <v>707.62</v>
      </c>
      <c r="I420" s="226"/>
      <c r="J420" s="227">
        <f>ROUND(I420*H420,2)</f>
        <v>0</v>
      </c>
      <c r="K420" s="223" t="s">
        <v>149</v>
      </c>
      <c r="L420" s="72"/>
      <c r="M420" s="228" t="s">
        <v>21</v>
      </c>
      <c r="N420" s="229" t="s">
        <v>43</v>
      </c>
      <c r="O420" s="47"/>
      <c r="P420" s="230">
        <f>O420*H420</f>
        <v>0</v>
      </c>
      <c r="Q420" s="230">
        <v>0.001681</v>
      </c>
      <c r="R420" s="230">
        <f>Q420*H420</f>
        <v>1.18950922</v>
      </c>
      <c r="S420" s="230">
        <v>0</v>
      </c>
      <c r="T420" s="231">
        <f>S420*H420</f>
        <v>0</v>
      </c>
      <c r="AR420" s="24" t="s">
        <v>150</v>
      </c>
      <c r="AT420" s="24" t="s">
        <v>145</v>
      </c>
      <c r="AU420" s="24" t="s">
        <v>82</v>
      </c>
      <c r="AY420" s="24" t="s">
        <v>143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24" t="s">
        <v>80</v>
      </c>
      <c r="BK420" s="232">
        <f>ROUND(I420*H420,2)</f>
        <v>0</v>
      </c>
      <c r="BL420" s="24" t="s">
        <v>150</v>
      </c>
      <c r="BM420" s="24" t="s">
        <v>403</v>
      </c>
    </row>
    <row r="421" spans="2:51" s="11" customFormat="1" ht="13.5">
      <c r="B421" s="233"/>
      <c r="C421" s="234"/>
      <c r="D421" s="235" t="s">
        <v>152</v>
      </c>
      <c r="E421" s="236" t="s">
        <v>21</v>
      </c>
      <c r="F421" s="237" t="s">
        <v>261</v>
      </c>
      <c r="G421" s="234"/>
      <c r="H421" s="236" t="s">
        <v>21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AT421" s="243" t="s">
        <v>152</v>
      </c>
      <c r="AU421" s="243" t="s">
        <v>82</v>
      </c>
      <c r="AV421" s="11" t="s">
        <v>80</v>
      </c>
      <c r="AW421" s="11" t="s">
        <v>35</v>
      </c>
      <c r="AX421" s="11" t="s">
        <v>72</v>
      </c>
      <c r="AY421" s="243" t="s">
        <v>143</v>
      </c>
    </row>
    <row r="422" spans="2:51" s="12" customFormat="1" ht="13.5">
      <c r="B422" s="244"/>
      <c r="C422" s="245"/>
      <c r="D422" s="235" t="s">
        <v>152</v>
      </c>
      <c r="E422" s="246" t="s">
        <v>21</v>
      </c>
      <c r="F422" s="247" t="s">
        <v>287</v>
      </c>
      <c r="G422" s="245"/>
      <c r="H422" s="248">
        <v>72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AT422" s="254" t="s">
        <v>152</v>
      </c>
      <c r="AU422" s="254" t="s">
        <v>82</v>
      </c>
      <c r="AV422" s="12" t="s">
        <v>82</v>
      </c>
      <c r="AW422" s="12" t="s">
        <v>35</v>
      </c>
      <c r="AX422" s="12" t="s">
        <v>72</v>
      </c>
      <c r="AY422" s="254" t="s">
        <v>143</v>
      </c>
    </row>
    <row r="423" spans="2:51" s="12" customFormat="1" ht="13.5">
      <c r="B423" s="244"/>
      <c r="C423" s="245"/>
      <c r="D423" s="235" t="s">
        <v>152</v>
      </c>
      <c r="E423" s="246" t="s">
        <v>21</v>
      </c>
      <c r="F423" s="247" t="s">
        <v>288</v>
      </c>
      <c r="G423" s="245"/>
      <c r="H423" s="248">
        <v>33</v>
      </c>
      <c r="I423" s="249"/>
      <c r="J423" s="245"/>
      <c r="K423" s="245"/>
      <c r="L423" s="250"/>
      <c r="M423" s="251"/>
      <c r="N423" s="252"/>
      <c r="O423" s="252"/>
      <c r="P423" s="252"/>
      <c r="Q423" s="252"/>
      <c r="R423" s="252"/>
      <c r="S423" s="252"/>
      <c r="T423" s="253"/>
      <c r="AT423" s="254" t="s">
        <v>152</v>
      </c>
      <c r="AU423" s="254" t="s">
        <v>82</v>
      </c>
      <c r="AV423" s="12" t="s">
        <v>82</v>
      </c>
      <c r="AW423" s="12" t="s">
        <v>35</v>
      </c>
      <c r="AX423" s="12" t="s">
        <v>72</v>
      </c>
      <c r="AY423" s="254" t="s">
        <v>143</v>
      </c>
    </row>
    <row r="424" spans="2:51" s="12" customFormat="1" ht="13.5">
      <c r="B424" s="244"/>
      <c r="C424" s="245"/>
      <c r="D424" s="235" t="s">
        <v>152</v>
      </c>
      <c r="E424" s="246" t="s">
        <v>21</v>
      </c>
      <c r="F424" s="247" t="s">
        <v>289</v>
      </c>
      <c r="G424" s="245"/>
      <c r="H424" s="248">
        <v>59.4</v>
      </c>
      <c r="I424" s="249"/>
      <c r="J424" s="245"/>
      <c r="K424" s="245"/>
      <c r="L424" s="250"/>
      <c r="M424" s="251"/>
      <c r="N424" s="252"/>
      <c r="O424" s="252"/>
      <c r="P424" s="252"/>
      <c r="Q424" s="252"/>
      <c r="R424" s="252"/>
      <c r="S424" s="252"/>
      <c r="T424" s="253"/>
      <c r="AT424" s="254" t="s">
        <v>152</v>
      </c>
      <c r="AU424" s="254" t="s">
        <v>82</v>
      </c>
      <c r="AV424" s="12" t="s">
        <v>82</v>
      </c>
      <c r="AW424" s="12" t="s">
        <v>35</v>
      </c>
      <c r="AX424" s="12" t="s">
        <v>72</v>
      </c>
      <c r="AY424" s="254" t="s">
        <v>143</v>
      </c>
    </row>
    <row r="425" spans="2:51" s="12" customFormat="1" ht="13.5">
      <c r="B425" s="244"/>
      <c r="C425" s="245"/>
      <c r="D425" s="235" t="s">
        <v>152</v>
      </c>
      <c r="E425" s="246" t="s">
        <v>21</v>
      </c>
      <c r="F425" s="247" t="s">
        <v>290</v>
      </c>
      <c r="G425" s="245"/>
      <c r="H425" s="248">
        <v>14.4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AT425" s="254" t="s">
        <v>152</v>
      </c>
      <c r="AU425" s="254" t="s">
        <v>82</v>
      </c>
      <c r="AV425" s="12" t="s">
        <v>82</v>
      </c>
      <c r="AW425" s="12" t="s">
        <v>35</v>
      </c>
      <c r="AX425" s="12" t="s">
        <v>72</v>
      </c>
      <c r="AY425" s="254" t="s">
        <v>143</v>
      </c>
    </row>
    <row r="426" spans="2:51" s="12" customFormat="1" ht="13.5">
      <c r="B426" s="244"/>
      <c r="C426" s="245"/>
      <c r="D426" s="235" t="s">
        <v>152</v>
      </c>
      <c r="E426" s="246" t="s">
        <v>21</v>
      </c>
      <c r="F426" s="247" t="s">
        <v>253</v>
      </c>
      <c r="G426" s="245"/>
      <c r="H426" s="248">
        <v>5.4</v>
      </c>
      <c r="I426" s="249"/>
      <c r="J426" s="245"/>
      <c r="K426" s="245"/>
      <c r="L426" s="250"/>
      <c r="M426" s="251"/>
      <c r="N426" s="252"/>
      <c r="O426" s="252"/>
      <c r="P426" s="252"/>
      <c r="Q426" s="252"/>
      <c r="R426" s="252"/>
      <c r="S426" s="252"/>
      <c r="T426" s="253"/>
      <c r="AT426" s="254" t="s">
        <v>152</v>
      </c>
      <c r="AU426" s="254" t="s">
        <v>82</v>
      </c>
      <c r="AV426" s="12" t="s">
        <v>82</v>
      </c>
      <c r="AW426" s="12" t="s">
        <v>35</v>
      </c>
      <c r="AX426" s="12" t="s">
        <v>72</v>
      </c>
      <c r="AY426" s="254" t="s">
        <v>143</v>
      </c>
    </row>
    <row r="427" spans="2:51" s="14" customFormat="1" ht="13.5">
      <c r="B427" s="266"/>
      <c r="C427" s="267"/>
      <c r="D427" s="235" t="s">
        <v>152</v>
      </c>
      <c r="E427" s="268" t="s">
        <v>21</v>
      </c>
      <c r="F427" s="269" t="s">
        <v>196</v>
      </c>
      <c r="G427" s="267"/>
      <c r="H427" s="270">
        <v>184.2</v>
      </c>
      <c r="I427" s="271"/>
      <c r="J427" s="267"/>
      <c r="K427" s="267"/>
      <c r="L427" s="272"/>
      <c r="M427" s="273"/>
      <c r="N427" s="274"/>
      <c r="O427" s="274"/>
      <c r="P427" s="274"/>
      <c r="Q427" s="274"/>
      <c r="R427" s="274"/>
      <c r="S427" s="274"/>
      <c r="T427" s="275"/>
      <c r="AT427" s="276" t="s">
        <v>152</v>
      </c>
      <c r="AU427" s="276" t="s">
        <v>82</v>
      </c>
      <c r="AV427" s="14" t="s">
        <v>158</v>
      </c>
      <c r="AW427" s="14" t="s">
        <v>35</v>
      </c>
      <c r="AX427" s="14" t="s">
        <v>72</v>
      </c>
      <c r="AY427" s="276" t="s">
        <v>143</v>
      </c>
    </row>
    <row r="428" spans="2:51" s="11" customFormat="1" ht="13.5">
      <c r="B428" s="233"/>
      <c r="C428" s="234"/>
      <c r="D428" s="235" t="s">
        <v>152</v>
      </c>
      <c r="E428" s="236" t="s">
        <v>21</v>
      </c>
      <c r="F428" s="237" t="s">
        <v>267</v>
      </c>
      <c r="G428" s="234"/>
      <c r="H428" s="236" t="s">
        <v>21</v>
      </c>
      <c r="I428" s="238"/>
      <c r="J428" s="234"/>
      <c r="K428" s="234"/>
      <c r="L428" s="239"/>
      <c r="M428" s="240"/>
      <c r="N428" s="241"/>
      <c r="O428" s="241"/>
      <c r="P428" s="241"/>
      <c r="Q428" s="241"/>
      <c r="R428" s="241"/>
      <c r="S428" s="241"/>
      <c r="T428" s="242"/>
      <c r="AT428" s="243" t="s">
        <v>152</v>
      </c>
      <c r="AU428" s="243" t="s">
        <v>82</v>
      </c>
      <c r="AV428" s="11" t="s">
        <v>80</v>
      </c>
      <c r="AW428" s="11" t="s">
        <v>35</v>
      </c>
      <c r="AX428" s="11" t="s">
        <v>72</v>
      </c>
      <c r="AY428" s="243" t="s">
        <v>143</v>
      </c>
    </row>
    <row r="429" spans="2:51" s="12" customFormat="1" ht="13.5">
      <c r="B429" s="244"/>
      <c r="C429" s="245"/>
      <c r="D429" s="235" t="s">
        <v>152</v>
      </c>
      <c r="E429" s="246" t="s">
        <v>21</v>
      </c>
      <c r="F429" s="247" t="s">
        <v>268</v>
      </c>
      <c r="G429" s="245"/>
      <c r="H429" s="248">
        <v>10.9</v>
      </c>
      <c r="I429" s="249"/>
      <c r="J429" s="245"/>
      <c r="K429" s="245"/>
      <c r="L429" s="250"/>
      <c r="M429" s="251"/>
      <c r="N429" s="252"/>
      <c r="O429" s="252"/>
      <c r="P429" s="252"/>
      <c r="Q429" s="252"/>
      <c r="R429" s="252"/>
      <c r="S429" s="252"/>
      <c r="T429" s="253"/>
      <c r="AT429" s="254" t="s">
        <v>152</v>
      </c>
      <c r="AU429" s="254" t="s">
        <v>82</v>
      </c>
      <c r="AV429" s="12" t="s">
        <v>82</v>
      </c>
      <c r="AW429" s="12" t="s">
        <v>35</v>
      </c>
      <c r="AX429" s="12" t="s">
        <v>72</v>
      </c>
      <c r="AY429" s="254" t="s">
        <v>143</v>
      </c>
    </row>
    <row r="430" spans="2:51" s="12" customFormat="1" ht="13.5">
      <c r="B430" s="244"/>
      <c r="C430" s="245"/>
      <c r="D430" s="235" t="s">
        <v>152</v>
      </c>
      <c r="E430" s="246" t="s">
        <v>21</v>
      </c>
      <c r="F430" s="247" t="s">
        <v>269</v>
      </c>
      <c r="G430" s="245"/>
      <c r="H430" s="248">
        <v>6.7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AT430" s="254" t="s">
        <v>152</v>
      </c>
      <c r="AU430" s="254" t="s">
        <v>82</v>
      </c>
      <c r="AV430" s="12" t="s">
        <v>82</v>
      </c>
      <c r="AW430" s="12" t="s">
        <v>35</v>
      </c>
      <c r="AX430" s="12" t="s">
        <v>72</v>
      </c>
      <c r="AY430" s="254" t="s">
        <v>143</v>
      </c>
    </row>
    <row r="431" spans="2:51" s="12" customFormat="1" ht="13.5">
      <c r="B431" s="244"/>
      <c r="C431" s="245"/>
      <c r="D431" s="235" t="s">
        <v>152</v>
      </c>
      <c r="E431" s="246" t="s">
        <v>21</v>
      </c>
      <c r="F431" s="247" t="s">
        <v>270</v>
      </c>
      <c r="G431" s="245"/>
      <c r="H431" s="248">
        <v>5.8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AT431" s="254" t="s">
        <v>152</v>
      </c>
      <c r="AU431" s="254" t="s">
        <v>82</v>
      </c>
      <c r="AV431" s="12" t="s">
        <v>82</v>
      </c>
      <c r="AW431" s="12" t="s">
        <v>35</v>
      </c>
      <c r="AX431" s="12" t="s">
        <v>72</v>
      </c>
      <c r="AY431" s="254" t="s">
        <v>143</v>
      </c>
    </row>
    <row r="432" spans="2:51" s="12" customFormat="1" ht="13.5">
      <c r="B432" s="244"/>
      <c r="C432" s="245"/>
      <c r="D432" s="235" t="s">
        <v>152</v>
      </c>
      <c r="E432" s="246" t="s">
        <v>21</v>
      </c>
      <c r="F432" s="247" t="s">
        <v>291</v>
      </c>
      <c r="G432" s="245"/>
      <c r="H432" s="248">
        <v>5.8</v>
      </c>
      <c r="I432" s="249"/>
      <c r="J432" s="245"/>
      <c r="K432" s="245"/>
      <c r="L432" s="250"/>
      <c r="M432" s="251"/>
      <c r="N432" s="252"/>
      <c r="O432" s="252"/>
      <c r="P432" s="252"/>
      <c r="Q432" s="252"/>
      <c r="R432" s="252"/>
      <c r="S432" s="252"/>
      <c r="T432" s="253"/>
      <c r="AT432" s="254" t="s">
        <v>152</v>
      </c>
      <c r="AU432" s="254" t="s">
        <v>82</v>
      </c>
      <c r="AV432" s="12" t="s">
        <v>82</v>
      </c>
      <c r="AW432" s="12" t="s">
        <v>35</v>
      </c>
      <c r="AX432" s="12" t="s">
        <v>72</v>
      </c>
      <c r="AY432" s="254" t="s">
        <v>143</v>
      </c>
    </row>
    <row r="433" spans="2:51" s="12" customFormat="1" ht="13.5">
      <c r="B433" s="244"/>
      <c r="C433" s="245"/>
      <c r="D433" s="235" t="s">
        <v>152</v>
      </c>
      <c r="E433" s="246" t="s">
        <v>21</v>
      </c>
      <c r="F433" s="247" t="s">
        <v>272</v>
      </c>
      <c r="G433" s="245"/>
      <c r="H433" s="248">
        <v>13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AT433" s="254" t="s">
        <v>152</v>
      </c>
      <c r="AU433" s="254" t="s">
        <v>82</v>
      </c>
      <c r="AV433" s="12" t="s">
        <v>82</v>
      </c>
      <c r="AW433" s="12" t="s">
        <v>35</v>
      </c>
      <c r="AX433" s="12" t="s">
        <v>72</v>
      </c>
      <c r="AY433" s="254" t="s">
        <v>143</v>
      </c>
    </row>
    <row r="434" spans="2:51" s="12" customFormat="1" ht="13.5">
      <c r="B434" s="244"/>
      <c r="C434" s="245"/>
      <c r="D434" s="235" t="s">
        <v>152</v>
      </c>
      <c r="E434" s="246" t="s">
        <v>21</v>
      </c>
      <c r="F434" s="247" t="s">
        <v>273</v>
      </c>
      <c r="G434" s="245"/>
      <c r="H434" s="248">
        <v>12.9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AT434" s="254" t="s">
        <v>152</v>
      </c>
      <c r="AU434" s="254" t="s">
        <v>82</v>
      </c>
      <c r="AV434" s="12" t="s">
        <v>82</v>
      </c>
      <c r="AW434" s="12" t="s">
        <v>35</v>
      </c>
      <c r="AX434" s="12" t="s">
        <v>72</v>
      </c>
      <c r="AY434" s="254" t="s">
        <v>143</v>
      </c>
    </row>
    <row r="435" spans="2:51" s="12" customFormat="1" ht="13.5">
      <c r="B435" s="244"/>
      <c r="C435" s="245"/>
      <c r="D435" s="235" t="s">
        <v>152</v>
      </c>
      <c r="E435" s="246" t="s">
        <v>21</v>
      </c>
      <c r="F435" s="247" t="s">
        <v>292</v>
      </c>
      <c r="G435" s="245"/>
      <c r="H435" s="248">
        <v>23.94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AT435" s="254" t="s">
        <v>152</v>
      </c>
      <c r="AU435" s="254" t="s">
        <v>82</v>
      </c>
      <c r="AV435" s="12" t="s">
        <v>82</v>
      </c>
      <c r="AW435" s="12" t="s">
        <v>35</v>
      </c>
      <c r="AX435" s="12" t="s">
        <v>72</v>
      </c>
      <c r="AY435" s="254" t="s">
        <v>143</v>
      </c>
    </row>
    <row r="436" spans="2:51" s="14" customFormat="1" ht="13.5">
      <c r="B436" s="266"/>
      <c r="C436" s="267"/>
      <c r="D436" s="235" t="s">
        <v>152</v>
      </c>
      <c r="E436" s="268" t="s">
        <v>21</v>
      </c>
      <c r="F436" s="269" t="s">
        <v>196</v>
      </c>
      <c r="G436" s="267"/>
      <c r="H436" s="270">
        <v>79.04</v>
      </c>
      <c r="I436" s="271"/>
      <c r="J436" s="267"/>
      <c r="K436" s="267"/>
      <c r="L436" s="272"/>
      <c r="M436" s="273"/>
      <c r="N436" s="274"/>
      <c r="O436" s="274"/>
      <c r="P436" s="274"/>
      <c r="Q436" s="274"/>
      <c r="R436" s="274"/>
      <c r="S436" s="274"/>
      <c r="T436" s="275"/>
      <c r="AT436" s="276" t="s">
        <v>152</v>
      </c>
      <c r="AU436" s="276" t="s">
        <v>82</v>
      </c>
      <c r="AV436" s="14" t="s">
        <v>158</v>
      </c>
      <c r="AW436" s="14" t="s">
        <v>35</v>
      </c>
      <c r="AX436" s="14" t="s">
        <v>72</v>
      </c>
      <c r="AY436" s="276" t="s">
        <v>143</v>
      </c>
    </row>
    <row r="437" spans="2:51" s="11" customFormat="1" ht="13.5">
      <c r="B437" s="233"/>
      <c r="C437" s="234"/>
      <c r="D437" s="235" t="s">
        <v>152</v>
      </c>
      <c r="E437" s="236" t="s">
        <v>21</v>
      </c>
      <c r="F437" s="237" t="s">
        <v>293</v>
      </c>
      <c r="G437" s="234"/>
      <c r="H437" s="236" t="s">
        <v>21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AT437" s="243" t="s">
        <v>152</v>
      </c>
      <c r="AU437" s="243" t="s">
        <v>82</v>
      </c>
      <c r="AV437" s="11" t="s">
        <v>80</v>
      </c>
      <c r="AW437" s="11" t="s">
        <v>35</v>
      </c>
      <c r="AX437" s="11" t="s">
        <v>72</v>
      </c>
      <c r="AY437" s="243" t="s">
        <v>143</v>
      </c>
    </row>
    <row r="438" spans="2:51" s="11" customFormat="1" ht="13.5">
      <c r="B438" s="233"/>
      <c r="C438" s="234"/>
      <c r="D438" s="235" t="s">
        <v>152</v>
      </c>
      <c r="E438" s="236" t="s">
        <v>21</v>
      </c>
      <c r="F438" s="237" t="s">
        <v>368</v>
      </c>
      <c r="G438" s="234"/>
      <c r="H438" s="236" t="s">
        <v>21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152</v>
      </c>
      <c r="AU438" s="243" t="s">
        <v>82</v>
      </c>
      <c r="AV438" s="11" t="s">
        <v>80</v>
      </c>
      <c r="AW438" s="11" t="s">
        <v>35</v>
      </c>
      <c r="AX438" s="11" t="s">
        <v>72</v>
      </c>
      <c r="AY438" s="243" t="s">
        <v>143</v>
      </c>
    </row>
    <row r="439" spans="2:51" s="12" customFormat="1" ht="13.5">
      <c r="B439" s="244"/>
      <c r="C439" s="245"/>
      <c r="D439" s="235" t="s">
        <v>152</v>
      </c>
      <c r="E439" s="246" t="s">
        <v>21</v>
      </c>
      <c r="F439" s="247" t="s">
        <v>294</v>
      </c>
      <c r="G439" s="245"/>
      <c r="H439" s="248">
        <v>226.8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AT439" s="254" t="s">
        <v>152</v>
      </c>
      <c r="AU439" s="254" t="s">
        <v>82</v>
      </c>
      <c r="AV439" s="12" t="s">
        <v>82</v>
      </c>
      <c r="AW439" s="12" t="s">
        <v>35</v>
      </c>
      <c r="AX439" s="12" t="s">
        <v>72</v>
      </c>
      <c r="AY439" s="254" t="s">
        <v>143</v>
      </c>
    </row>
    <row r="440" spans="2:51" s="12" customFormat="1" ht="13.5">
      <c r="B440" s="244"/>
      <c r="C440" s="245"/>
      <c r="D440" s="235" t="s">
        <v>152</v>
      </c>
      <c r="E440" s="246" t="s">
        <v>21</v>
      </c>
      <c r="F440" s="247" t="s">
        <v>295</v>
      </c>
      <c r="G440" s="245"/>
      <c r="H440" s="248">
        <v>10.8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AT440" s="254" t="s">
        <v>152</v>
      </c>
      <c r="AU440" s="254" t="s">
        <v>82</v>
      </c>
      <c r="AV440" s="12" t="s">
        <v>82</v>
      </c>
      <c r="AW440" s="12" t="s">
        <v>35</v>
      </c>
      <c r="AX440" s="12" t="s">
        <v>72</v>
      </c>
      <c r="AY440" s="254" t="s">
        <v>143</v>
      </c>
    </row>
    <row r="441" spans="2:51" s="12" customFormat="1" ht="13.5">
      <c r="B441" s="244"/>
      <c r="C441" s="245"/>
      <c r="D441" s="235" t="s">
        <v>152</v>
      </c>
      <c r="E441" s="246" t="s">
        <v>21</v>
      </c>
      <c r="F441" s="247" t="s">
        <v>296</v>
      </c>
      <c r="G441" s="245"/>
      <c r="H441" s="248">
        <v>19.88</v>
      </c>
      <c r="I441" s="249"/>
      <c r="J441" s="245"/>
      <c r="K441" s="245"/>
      <c r="L441" s="250"/>
      <c r="M441" s="251"/>
      <c r="N441" s="252"/>
      <c r="O441" s="252"/>
      <c r="P441" s="252"/>
      <c r="Q441" s="252"/>
      <c r="R441" s="252"/>
      <c r="S441" s="252"/>
      <c r="T441" s="253"/>
      <c r="AT441" s="254" t="s">
        <v>152</v>
      </c>
      <c r="AU441" s="254" t="s">
        <v>82</v>
      </c>
      <c r="AV441" s="12" t="s">
        <v>82</v>
      </c>
      <c r="AW441" s="12" t="s">
        <v>35</v>
      </c>
      <c r="AX441" s="12" t="s">
        <v>72</v>
      </c>
      <c r="AY441" s="254" t="s">
        <v>143</v>
      </c>
    </row>
    <row r="442" spans="2:51" s="11" customFormat="1" ht="13.5">
      <c r="B442" s="233"/>
      <c r="C442" s="234"/>
      <c r="D442" s="235" t="s">
        <v>152</v>
      </c>
      <c r="E442" s="236" t="s">
        <v>21</v>
      </c>
      <c r="F442" s="237" t="s">
        <v>297</v>
      </c>
      <c r="G442" s="234"/>
      <c r="H442" s="236" t="s">
        <v>21</v>
      </c>
      <c r="I442" s="238"/>
      <c r="J442" s="234"/>
      <c r="K442" s="234"/>
      <c r="L442" s="239"/>
      <c r="M442" s="240"/>
      <c r="N442" s="241"/>
      <c r="O442" s="241"/>
      <c r="P442" s="241"/>
      <c r="Q442" s="241"/>
      <c r="R442" s="241"/>
      <c r="S442" s="241"/>
      <c r="T442" s="242"/>
      <c r="AT442" s="243" t="s">
        <v>152</v>
      </c>
      <c r="AU442" s="243" t="s">
        <v>82</v>
      </c>
      <c r="AV442" s="11" t="s">
        <v>80</v>
      </c>
      <c r="AW442" s="11" t="s">
        <v>35</v>
      </c>
      <c r="AX442" s="11" t="s">
        <v>72</v>
      </c>
      <c r="AY442" s="243" t="s">
        <v>143</v>
      </c>
    </row>
    <row r="443" spans="2:51" s="12" customFormat="1" ht="13.5">
      <c r="B443" s="244"/>
      <c r="C443" s="245"/>
      <c r="D443" s="235" t="s">
        <v>152</v>
      </c>
      <c r="E443" s="246" t="s">
        <v>21</v>
      </c>
      <c r="F443" s="247" t="s">
        <v>298</v>
      </c>
      <c r="G443" s="245"/>
      <c r="H443" s="248">
        <v>13.2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AT443" s="254" t="s">
        <v>152</v>
      </c>
      <c r="AU443" s="254" t="s">
        <v>82</v>
      </c>
      <c r="AV443" s="12" t="s">
        <v>82</v>
      </c>
      <c r="AW443" s="12" t="s">
        <v>35</v>
      </c>
      <c r="AX443" s="12" t="s">
        <v>72</v>
      </c>
      <c r="AY443" s="254" t="s">
        <v>143</v>
      </c>
    </row>
    <row r="444" spans="2:51" s="11" customFormat="1" ht="13.5">
      <c r="B444" s="233"/>
      <c r="C444" s="234"/>
      <c r="D444" s="235" t="s">
        <v>152</v>
      </c>
      <c r="E444" s="236" t="s">
        <v>21</v>
      </c>
      <c r="F444" s="237" t="s">
        <v>187</v>
      </c>
      <c r="G444" s="234"/>
      <c r="H444" s="236" t="s">
        <v>21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152</v>
      </c>
      <c r="AU444" s="243" t="s">
        <v>82</v>
      </c>
      <c r="AV444" s="11" t="s">
        <v>80</v>
      </c>
      <c r="AW444" s="11" t="s">
        <v>35</v>
      </c>
      <c r="AX444" s="11" t="s">
        <v>72</v>
      </c>
      <c r="AY444" s="243" t="s">
        <v>143</v>
      </c>
    </row>
    <row r="445" spans="2:51" s="12" customFormat="1" ht="13.5">
      <c r="B445" s="244"/>
      <c r="C445" s="245"/>
      <c r="D445" s="235" t="s">
        <v>152</v>
      </c>
      <c r="E445" s="246" t="s">
        <v>21</v>
      </c>
      <c r="F445" s="247" t="s">
        <v>299</v>
      </c>
      <c r="G445" s="245"/>
      <c r="H445" s="248">
        <v>285.6</v>
      </c>
      <c r="I445" s="249"/>
      <c r="J445" s="245"/>
      <c r="K445" s="245"/>
      <c r="L445" s="250"/>
      <c r="M445" s="251"/>
      <c r="N445" s="252"/>
      <c r="O445" s="252"/>
      <c r="P445" s="252"/>
      <c r="Q445" s="252"/>
      <c r="R445" s="252"/>
      <c r="S445" s="252"/>
      <c r="T445" s="253"/>
      <c r="AT445" s="254" t="s">
        <v>152</v>
      </c>
      <c r="AU445" s="254" t="s">
        <v>82</v>
      </c>
      <c r="AV445" s="12" t="s">
        <v>82</v>
      </c>
      <c r="AW445" s="12" t="s">
        <v>35</v>
      </c>
      <c r="AX445" s="12" t="s">
        <v>72</v>
      </c>
      <c r="AY445" s="254" t="s">
        <v>143</v>
      </c>
    </row>
    <row r="446" spans="2:51" s="12" customFormat="1" ht="13.5">
      <c r="B446" s="244"/>
      <c r="C446" s="245"/>
      <c r="D446" s="235" t="s">
        <v>152</v>
      </c>
      <c r="E446" s="246" t="s">
        <v>21</v>
      </c>
      <c r="F446" s="247" t="s">
        <v>300</v>
      </c>
      <c r="G446" s="245"/>
      <c r="H446" s="248">
        <v>26.4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AT446" s="254" t="s">
        <v>152</v>
      </c>
      <c r="AU446" s="254" t="s">
        <v>82</v>
      </c>
      <c r="AV446" s="12" t="s">
        <v>82</v>
      </c>
      <c r="AW446" s="12" t="s">
        <v>35</v>
      </c>
      <c r="AX446" s="12" t="s">
        <v>72</v>
      </c>
      <c r="AY446" s="254" t="s">
        <v>143</v>
      </c>
    </row>
    <row r="447" spans="2:51" s="11" customFormat="1" ht="13.5">
      <c r="B447" s="233"/>
      <c r="C447" s="234"/>
      <c r="D447" s="235" t="s">
        <v>152</v>
      </c>
      <c r="E447" s="236" t="s">
        <v>21</v>
      </c>
      <c r="F447" s="237" t="s">
        <v>301</v>
      </c>
      <c r="G447" s="234"/>
      <c r="H447" s="236" t="s">
        <v>21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AT447" s="243" t="s">
        <v>152</v>
      </c>
      <c r="AU447" s="243" t="s">
        <v>82</v>
      </c>
      <c r="AV447" s="11" t="s">
        <v>80</v>
      </c>
      <c r="AW447" s="11" t="s">
        <v>35</v>
      </c>
      <c r="AX447" s="11" t="s">
        <v>72</v>
      </c>
      <c r="AY447" s="243" t="s">
        <v>143</v>
      </c>
    </row>
    <row r="448" spans="2:51" s="12" customFormat="1" ht="13.5">
      <c r="B448" s="244"/>
      <c r="C448" s="245"/>
      <c r="D448" s="235" t="s">
        <v>152</v>
      </c>
      <c r="E448" s="246" t="s">
        <v>21</v>
      </c>
      <c r="F448" s="247" t="s">
        <v>302</v>
      </c>
      <c r="G448" s="245"/>
      <c r="H448" s="248">
        <v>100.8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AT448" s="254" t="s">
        <v>152</v>
      </c>
      <c r="AU448" s="254" t="s">
        <v>82</v>
      </c>
      <c r="AV448" s="12" t="s">
        <v>82</v>
      </c>
      <c r="AW448" s="12" t="s">
        <v>35</v>
      </c>
      <c r="AX448" s="12" t="s">
        <v>72</v>
      </c>
      <c r="AY448" s="254" t="s">
        <v>143</v>
      </c>
    </row>
    <row r="449" spans="2:51" s="12" customFormat="1" ht="13.5">
      <c r="B449" s="244"/>
      <c r="C449" s="245"/>
      <c r="D449" s="235" t="s">
        <v>152</v>
      </c>
      <c r="E449" s="246" t="s">
        <v>21</v>
      </c>
      <c r="F449" s="247" t="s">
        <v>303</v>
      </c>
      <c r="G449" s="245"/>
      <c r="H449" s="248">
        <v>21.6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AT449" s="254" t="s">
        <v>152</v>
      </c>
      <c r="AU449" s="254" t="s">
        <v>82</v>
      </c>
      <c r="AV449" s="12" t="s">
        <v>82</v>
      </c>
      <c r="AW449" s="12" t="s">
        <v>35</v>
      </c>
      <c r="AX449" s="12" t="s">
        <v>72</v>
      </c>
      <c r="AY449" s="254" t="s">
        <v>143</v>
      </c>
    </row>
    <row r="450" spans="2:51" s="14" customFormat="1" ht="13.5">
      <c r="B450" s="266"/>
      <c r="C450" s="267"/>
      <c r="D450" s="235" t="s">
        <v>152</v>
      </c>
      <c r="E450" s="268" t="s">
        <v>21</v>
      </c>
      <c r="F450" s="269" t="s">
        <v>196</v>
      </c>
      <c r="G450" s="267"/>
      <c r="H450" s="270">
        <v>705.08</v>
      </c>
      <c r="I450" s="271"/>
      <c r="J450" s="267"/>
      <c r="K450" s="267"/>
      <c r="L450" s="272"/>
      <c r="M450" s="273"/>
      <c r="N450" s="274"/>
      <c r="O450" s="274"/>
      <c r="P450" s="274"/>
      <c r="Q450" s="274"/>
      <c r="R450" s="274"/>
      <c r="S450" s="274"/>
      <c r="T450" s="275"/>
      <c r="AT450" s="276" t="s">
        <v>152</v>
      </c>
      <c r="AU450" s="276" t="s">
        <v>82</v>
      </c>
      <c r="AV450" s="14" t="s">
        <v>158</v>
      </c>
      <c r="AW450" s="14" t="s">
        <v>35</v>
      </c>
      <c r="AX450" s="14" t="s">
        <v>72</v>
      </c>
      <c r="AY450" s="276" t="s">
        <v>143</v>
      </c>
    </row>
    <row r="451" spans="2:51" s="11" customFormat="1" ht="13.5">
      <c r="B451" s="233"/>
      <c r="C451" s="234"/>
      <c r="D451" s="235" t="s">
        <v>152</v>
      </c>
      <c r="E451" s="236" t="s">
        <v>21</v>
      </c>
      <c r="F451" s="237" t="s">
        <v>404</v>
      </c>
      <c r="G451" s="234"/>
      <c r="H451" s="236" t="s">
        <v>21</v>
      </c>
      <c r="I451" s="238"/>
      <c r="J451" s="234"/>
      <c r="K451" s="234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152</v>
      </c>
      <c r="AU451" s="243" t="s">
        <v>82</v>
      </c>
      <c r="AV451" s="11" t="s">
        <v>80</v>
      </c>
      <c r="AW451" s="11" t="s">
        <v>35</v>
      </c>
      <c r="AX451" s="11" t="s">
        <v>72</v>
      </c>
      <c r="AY451" s="243" t="s">
        <v>143</v>
      </c>
    </row>
    <row r="452" spans="2:51" s="12" customFormat="1" ht="13.5">
      <c r="B452" s="244"/>
      <c r="C452" s="245"/>
      <c r="D452" s="235" t="s">
        <v>152</v>
      </c>
      <c r="E452" s="246" t="s">
        <v>21</v>
      </c>
      <c r="F452" s="247" t="s">
        <v>405</v>
      </c>
      <c r="G452" s="245"/>
      <c r="H452" s="248">
        <v>-260.7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AT452" s="254" t="s">
        <v>152</v>
      </c>
      <c r="AU452" s="254" t="s">
        <v>82</v>
      </c>
      <c r="AV452" s="12" t="s">
        <v>82</v>
      </c>
      <c r="AW452" s="12" t="s">
        <v>35</v>
      </c>
      <c r="AX452" s="12" t="s">
        <v>72</v>
      </c>
      <c r="AY452" s="254" t="s">
        <v>143</v>
      </c>
    </row>
    <row r="453" spans="2:51" s="13" customFormat="1" ht="13.5">
      <c r="B453" s="255"/>
      <c r="C453" s="256"/>
      <c r="D453" s="235" t="s">
        <v>152</v>
      </c>
      <c r="E453" s="257" t="s">
        <v>21</v>
      </c>
      <c r="F453" s="258" t="s">
        <v>157</v>
      </c>
      <c r="G453" s="256"/>
      <c r="H453" s="259">
        <v>707.62</v>
      </c>
      <c r="I453" s="260"/>
      <c r="J453" s="256"/>
      <c r="K453" s="256"/>
      <c r="L453" s="261"/>
      <c r="M453" s="262"/>
      <c r="N453" s="263"/>
      <c r="O453" s="263"/>
      <c r="P453" s="263"/>
      <c r="Q453" s="263"/>
      <c r="R453" s="263"/>
      <c r="S453" s="263"/>
      <c r="T453" s="264"/>
      <c r="AT453" s="265" t="s">
        <v>152</v>
      </c>
      <c r="AU453" s="265" t="s">
        <v>82</v>
      </c>
      <c r="AV453" s="13" t="s">
        <v>150</v>
      </c>
      <c r="AW453" s="13" t="s">
        <v>35</v>
      </c>
      <c r="AX453" s="13" t="s">
        <v>80</v>
      </c>
      <c r="AY453" s="265" t="s">
        <v>143</v>
      </c>
    </row>
    <row r="454" spans="2:65" s="1" customFormat="1" ht="25.5" customHeight="1">
      <c r="B454" s="46"/>
      <c r="C454" s="277" t="s">
        <v>406</v>
      </c>
      <c r="D454" s="277" t="s">
        <v>276</v>
      </c>
      <c r="E454" s="278" t="s">
        <v>407</v>
      </c>
      <c r="F454" s="279" t="s">
        <v>408</v>
      </c>
      <c r="G454" s="280" t="s">
        <v>148</v>
      </c>
      <c r="H454" s="281">
        <v>108.266</v>
      </c>
      <c r="I454" s="282"/>
      <c r="J454" s="283">
        <f>ROUND(I454*H454,2)</f>
        <v>0</v>
      </c>
      <c r="K454" s="279" t="s">
        <v>149</v>
      </c>
      <c r="L454" s="284"/>
      <c r="M454" s="285" t="s">
        <v>21</v>
      </c>
      <c r="N454" s="286" t="s">
        <v>43</v>
      </c>
      <c r="O454" s="47"/>
      <c r="P454" s="230">
        <f>O454*H454</f>
        <v>0</v>
      </c>
      <c r="Q454" s="230">
        <v>0.00092</v>
      </c>
      <c r="R454" s="230">
        <f>Q454*H454</f>
        <v>0.09960472000000001</v>
      </c>
      <c r="S454" s="230">
        <v>0</v>
      </c>
      <c r="T454" s="231">
        <f>S454*H454</f>
        <v>0</v>
      </c>
      <c r="AR454" s="24" t="s">
        <v>220</v>
      </c>
      <c r="AT454" s="24" t="s">
        <v>276</v>
      </c>
      <c r="AU454" s="24" t="s">
        <v>82</v>
      </c>
      <c r="AY454" s="24" t="s">
        <v>143</v>
      </c>
      <c r="BE454" s="232">
        <f>IF(N454="základní",J454,0)</f>
        <v>0</v>
      </c>
      <c r="BF454" s="232">
        <f>IF(N454="snížená",J454,0)</f>
        <v>0</v>
      </c>
      <c r="BG454" s="232">
        <f>IF(N454="zákl. přenesená",J454,0)</f>
        <v>0</v>
      </c>
      <c r="BH454" s="232">
        <f>IF(N454="sníž. přenesená",J454,0)</f>
        <v>0</v>
      </c>
      <c r="BI454" s="232">
        <f>IF(N454="nulová",J454,0)</f>
        <v>0</v>
      </c>
      <c r="BJ454" s="24" t="s">
        <v>80</v>
      </c>
      <c r="BK454" s="232">
        <f>ROUND(I454*H454,2)</f>
        <v>0</v>
      </c>
      <c r="BL454" s="24" t="s">
        <v>150</v>
      </c>
      <c r="BM454" s="24" t="s">
        <v>409</v>
      </c>
    </row>
    <row r="455" spans="2:51" s="11" customFormat="1" ht="13.5">
      <c r="B455" s="233"/>
      <c r="C455" s="234"/>
      <c r="D455" s="235" t="s">
        <v>152</v>
      </c>
      <c r="E455" s="236" t="s">
        <v>21</v>
      </c>
      <c r="F455" s="237" t="s">
        <v>280</v>
      </c>
      <c r="G455" s="234"/>
      <c r="H455" s="236" t="s">
        <v>21</v>
      </c>
      <c r="I455" s="238"/>
      <c r="J455" s="234"/>
      <c r="K455" s="234"/>
      <c r="L455" s="239"/>
      <c r="M455" s="240"/>
      <c r="N455" s="241"/>
      <c r="O455" s="241"/>
      <c r="P455" s="241"/>
      <c r="Q455" s="241"/>
      <c r="R455" s="241"/>
      <c r="S455" s="241"/>
      <c r="T455" s="242"/>
      <c r="AT455" s="243" t="s">
        <v>152</v>
      </c>
      <c r="AU455" s="243" t="s">
        <v>82</v>
      </c>
      <c r="AV455" s="11" t="s">
        <v>80</v>
      </c>
      <c r="AW455" s="11" t="s">
        <v>35</v>
      </c>
      <c r="AX455" s="11" t="s">
        <v>72</v>
      </c>
      <c r="AY455" s="243" t="s">
        <v>143</v>
      </c>
    </row>
    <row r="456" spans="2:51" s="12" customFormat="1" ht="13.5">
      <c r="B456" s="244"/>
      <c r="C456" s="245"/>
      <c r="D456" s="235" t="s">
        <v>152</v>
      </c>
      <c r="E456" s="246" t="s">
        <v>21</v>
      </c>
      <c r="F456" s="247" t="s">
        <v>410</v>
      </c>
      <c r="G456" s="245"/>
      <c r="H456" s="248">
        <v>108.266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AT456" s="254" t="s">
        <v>152</v>
      </c>
      <c r="AU456" s="254" t="s">
        <v>82</v>
      </c>
      <c r="AV456" s="12" t="s">
        <v>82</v>
      </c>
      <c r="AW456" s="12" t="s">
        <v>35</v>
      </c>
      <c r="AX456" s="12" t="s">
        <v>80</v>
      </c>
      <c r="AY456" s="254" t="s">
        <v>143</v>
      </c>
    </row>
    <row r="457" spans="2:65" s="1" customFormat="1" ht="38.25" customHeight="1">
      <c r="B457" s="46"/>
      <c r="C457" s="221" t="s">
        <v>411</v>
      </c>
      <c r="D457" s="221" t="s">
        <v>145</v>
      </c>
      <c r="E457" s="222" t="s">
        <v>412</v>
      </c>
      <c r="F457" s="223" t="s">
        <v>413</v>
      </c>
      <c r="G457" s="224" t="s">
        <v>249</v>
      </c>
      <c r="H457" s="225">
        <v>260.7</v>
      </c>
      <c r="I457" s="226"/>
      <c r="J457" s="227">
        <f>ROUND(I457*H457,2)</f>
        <v>0</v>
      </c>
      <c r="K457" s="223" t="s">
        <v>149</v>
      </c>
      <c r="L457" s="72"/>
      <c r="M457" s="228" t="s">
        <v>21</v>
      </c>
      <c r="N457" s="229" t="s">
        <v>43</v>
      </c>
      <c r="O457" s="47"/>
      <c r="P457" s="230">
        <f>O457*H457</f>
        <v>0</v>
      </c>
      <c r="Q457" s="230">
        <v>0.003313</v>
      </c>
      <c r="R457" s="230">
        <f>Q457*H457</f>
        <v>0.8636990999999999</v>
      </c>
      <c r="S457" s="230">
        <v>0</v>
      </c>
      <c r="T457" s="231">
        <f>S457*H457</f>
        <v>0</v>
      </c>
      <c r="AR457" s="24" t="s">
        <v>150</v>
      </c>
      <c r="AT457" s="24" t="s">
        <v>145</v>
      </c>
      <c r="AU457" s="24" t="s">
        <v>82</v>
      </c>
      <c r="AY457" s="24" t="s">
        <v>143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24" t="s">
        <v>80</v>
      </c>
      <c r="BK457" s="232">
        <f>ROUND(I457*H457,2)</f>
        <v>0</v>
      </c>
      <c r="BL457" s="24" t="s">
        <v>150</v>
      </c>
      <c r="BM457" s="24" t="s">
        <v>414</v>
      </c>
    </row>
    <row r="458" spans="2:51" s="11" customFormat="1" ht="13.5">
      <c r="B458" s="233"/>
      <c r="C458" s="234"/>
      <c r="D458" s="235" t="s">
        <v>152</v>
      </c>
      <c r="E458" s="236" t="s">
        <v>21</v>
      </c>
      <c r="F458" s="237" t="s">
        <v>261</v>
      </c>
      <c r="G458" s="234"/>
      <c r="H458" s="236" t="s">
        <v>21</v>
      </c>
      <c r="I458" s="238"/>
      <c r="J458" s="234"/>
      <c r="K458" s="234"/>
      <c r="L458" s="239"/>
      <c r="M458" s="240"/>
      <c r="N458" s="241"/>
      <c r="O458" s="241"/>
      <c r="P458" s="241"/>
      <c r="Q458" s="241"/>
      <c r="R458" s="241"/>
      <c r="S458" s="241"/>
      <c r="T458" s="242"/>
      <c r="AT458" s="243" t="s">
        <v>152</v>
      </c>
      <c r="AU458" s="243" t="s">
        <v>82</v>
      </c>
      <c r="AV458" s="11" t="s">
        <v>80</v>
      </c>
      <c r="AW458" s="11" t="s">
        <v>35</v>
      </c>
      <c r="AX458" s="11" t="s">
        <v>72</v>
      </c>
      <c r="AY458" s="243" t="s">
        <v>143</v>
      </c>
    </row>
    <row r="459" spans="2:51" s="12" customFormat="1" ht="13.5">
      <c r="B459" s="244"/>
      <c r="C459" s="245"/>
      <c r="D459" s="235" t="s">
        <v>152</v>
      </c>
      <c r="E459" s="246" t="s">
        <v>21</v>
      </c>
      <c r="F459" s="247" t="s">
        <v>415</v>
      </c>
      <c r="G459" s="245"/>
      <c r="H459" s="248">
        <v>57.9</v>
      </c>
      <c r="I459" s="249"/>
      <c r="J459" s="245"/>
      <c r="K459" s="245"/>
      <c r="L459" s="250"/>
      <c r="M459" s="251"/>
      <c r="N459" s="252"/>
      <c r="O459" s="252"/>
      <c r="P459" s="252"/>
      <c r="Q459" s="252"/>
      <c r="R459" s="252"/>
      <c r="S459" s="252"/>
      <c r="T459" s="253"/>
      <c r="AT459" s="254" t="s">
        <v>152</v>
      </c>
      <c r="AU459" s="254" t="s">
        <v>82</v>
      </c>
      <c r="AV459" s="12" t="s">
        <v>82</v>
      </c>
      <c r="AW459" s="12" t="s">
        <v>35</v>
      </c>
      <c r="AX459" s="12" t="s">
        <v>72</v>
      </c>
      <c r="AY459" s="254" t="s">
        <v>143</v>
      </c>
    </row>
    <row r="460" spans="2:51" s="11" customFormat="1" ht="13.5">
      <c r="B460" s="233"/>
      <c r="C460" s="234"/>
      <c r="D460" s="235" t="s">
        <v>152</v>
      </c>
      <c r="E460" s="236" t="s">
        <v>21</v>
      </c>
      <c r="F460" s="237" t="s">
        <v>267</v>
      </c>
      <c r="G460" s="234"/>
      <c r="H460" s="236" t="s">
        <v>21</v>
      </c>
      <c r="I460" s="238"/>
      <c r="J460" s="234"/>
      <c r="K460" s="234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152</v>
      </c>
      <c r="AU460" s="243" t="s">
        <v>82</v>
      </c>
      <c r="AV460" s="11" t="s">
        <v>80</v>
      </c>
      <c r="AW460" s="11" t="s">
        <v>35</v>
      </c>
      <c r="AX460" s="11" t="s">
        <v>72</v>
      </c>
      <c r="AY460" s="243" t="s">
        <v>143</v>
      </c>
    </row>
    <row r="461" spans="2:51" s="12" customFormat="1" ht="13.5">
      <c r="B461" s="244"/>
      <c r="C461" s="245"/>
      <c r="D461" s="235" t="s">
        <v>152</v>
      </c>
      <c r="E461" s="246" t="s">
        <v>21</v>
      </c>
      <c r="F461" s="247" t="s">
        <v>416</v>
      </c>
      <c r="G461" s="245"/>
      <c r="H461" s="248">
        <v>2.7</v>
      </c>
      <c r="I461" s="249"/>
      <c r="J461" s="245"/>
      <c r="K461" s="245"/>
      <c r="L461" s="250"/>
      <c r="M461" s="251"/>
      <c r="N461" s="252"/>
      <c r="O461" s="252"/>
      <c r="P461" s="252"/>
      <c r="Q461" s="252"/>
      <c r="R461" s="252"/>
      <c r="S461" s="252"/>
      <c r="T461" s="253"/>
      <c r="AT461" s="254" t="s">
        <v>152</v>
      </c>
      <c r="AU461" s="254" t="s">
        <v>82</v>
      </c>
      <c r="AV461" s="12" t="s">
        <v>82</v>
      </c>
      <c r="AW461" s="12" t="s">
        <v>35</v>
      </c>
      <c r="AX461" s="12" t="s">
        <v>72</v>
      </c>
      <c r="AY461" s="254" t="s">
        <v>143</v>
      </c>
    </row>
    <row r="462" spans="2:51" s="11" customFormat="1" ht="13.5">
      <c r="B462" s="233"/>
      <c r="C462" s="234"/>
      <c r="D462" s="235" t="s">
        <v>152</v>
      </c>
      <c r="E462" s="236" t="s">
        <v>21</v>
      </c>
      <c r="F462" s="237" t="s">
        <v>293</v>
      </c>
      <c r="G462" s="234"/>
      <c r="H462" s="236" t="s">
        <v>21</v>
      </c>
      <c r="I462" s="238"/>
      <c r="J462" s="234"/>
      <c r="K462" s="234"/>
      <c r="L462" s="239"/>
      <c r="M462" s="240"/>
      <c r="N462" s="241"/>
      <c r="O462" s="241"/>
      <c r="P462" s="241"/>
      <c r="Q462" s="241"/>
      <c r="R462" s="241"/>
      <c r="S462" s="241"/>
      <c r="T462" s="242"/>
      <c r="AT462" s="243" t="s">
        <v>152</v>
      </c>
      <c r="AU462" s="243" t="s">
        <v>82</v>
      </c>
      <c r="AV462" s="11" t="s">
        <v>80</v>
      </c>
      <c r="AW462" s="11" t="s">
        <v>35</v>
      </c>
      <c r="AX462" s="11" t="s">
        <v>72</v>
      </c>
      <c r="AY462" s="243" t="s">
        <v>143</v>
      </c>
    </row>
    <row r="463" spans="2:51" s="11" customFormat="1" ht="13.5">
      <c r="B463" s="233"/>
      <c r="C463" s="234"/>
      <c r="D463" s="235" t="s">
        <v>152</v>
      </c>
      <c r="E463" s="236" t="s">
        <v>21</v>
      </c>
      <c r="F463" s="237" t="s">
        <v>368</v>
      </c>
      <c r="G463" s="234"/>
      <c r="H463" s="236" t="s">
        <v>21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AT463" s="243" t="s">
        <v>152</v>
      </c>
      <c r="AU463" s="243" t="s">
        <v>82</v>
      </c>
      <c r="AV463" s="11" t="s">
        <v>80</v>
      </c>
      <c r="AW463" s="11" t="s">
        <v>35</v>
      </c>
      <c r="AX463" s="11" t="s">
        <v>72</v>
      </c>
      <c r="AY463" s="243" t="s">
        <v>143</v>
      </c>
    </row>
    <row r="464" spans="2:51" s="12" customFormat="1" ht="13.5">
      <c r="B464" s="244"/>
      <c r="C464" s="245"/>
      <c r="D464" s="235" t="s">
        <v>152</v>
      </c>
      <c r="E464" s="246" t="s">
        <v>21</v>
      </c>
      <c r="F464" s="247" t="s">
        <v>417</v>
      </c>
      <c r="G464" s="245"/>
      <c r="H464" s="248">
        <v>71.7</v>
      </c>
      <c r="I464" s="249"/>
      <c r="J464" s="245"/>
      <c r="K464" s="245"/>
      <c r="L464" s="250"/>
      <c r="M464" s="251"/>
      <c r="N464" s="252"/>
      <c r="O464" s="252"/>
      <c r="P464" s="252"/>
      <c r="Q464" s="252"/>
      <c r="R464" s="252"/>
      <c r="S464" s="252"/>
      <c r="T464" s="253"/>
      <c r="AT464" s="254" t="s">
        <v>152</v>
      </c>
      <c r="AU464" s="254" t="s">
        <v>82</v>
      </c>
      <c r="AV464" s="12" t="s">
        <v>82</v>
      </c>
      <c r="AW464" s="12" t="s">
        <v>35</v>
      </c>
      <c r="AX464" s="12" t="s">
        <v>72</v>
      </c>
      <c r="AY464" s="254" t="s">
        <v>143</v>
      </c>
    </row>
    <row r="465" spans="2:51" s="11" customFormat="1" ht="13.5">
      <c r="B465" s="233"/>
      <c r="C465" s="234"/>
      <c r="D465" s="235" t="s">
        <v>152</v>
      </c>
      <c r="E465" s="236" t="s">
        <v>21</v>
      </c>
      <c r="F465" s="237" t="s">
        <v>297</v>
      </c>
      <c r="G465" s="234"/>
      <c r="H465" s="236" t="s">
        <v>21</v>
      </c>
      <c r="I465" s="238"/>
      <c r="J465" s="234"/>
      <c r="K465" s="234"/>
      <c r="L465" s="239"/>
      <c r="M465" s="240"/>
      <c r="N465" s="241"/>
      <c r="O465" s="241"/>
      <c r="P465" s="241"/>
      <c r="Q465" s="241"/>
      <c r="R465" s="241"/>
      <c r="S465" s="241"/>
      <c r="T465" s="242"/>
      <c r="AT465" s="243" t="s">
        <v>152</v>
      </c>
      <c r="AU465" s="243" t="s">
        <v>82</v>
      </c>
      <c r="AV465" s="11" t="s">
        <v>80</v>
      </c>
      <c r="AW465" s="11" t="s">
        <v>35</v>
      </c>
      <c r="AX465" s="11" t="s">
        <v>72</v>
      </c>
      <c r="AY465" s="243" t="s">
        <v>143</v>
      </c>
    </row>
    <row r="466" spans="2:51" s="12" customFormat="1" ht="13.5">
      <c r="B466" s="244"/>
      <c r="C466" s="245"/>
      <c r="D466" s="235" t="s">
        <v>152</v>
      </c>
      <c r="E466" s="246" t="s">
        <v>21</v>
      </c>
      <c r="F466" s="247" t="s">
        <v>254</v>
      </c>
      <c r="G466" s="245"/>
      <c r="H466" s="248">
        <v>3</v>
      </c>
      <c r="I466" s="249"/>
      <c r="J466" s="245"/>
      <c r="K466" s="245"/>
      <c r="L466" s="250"/>
      <c r="M466" s="251"/>
      <c r="N466" s="252"/>
      <c r="O466" s="252"/>
      <c r="P466" s="252"/>
      <c r="Q466" s="252"/>
      <c r="R466" s="252"/>
      <c r="S466" s="252"/>
      <c r="T466" s="253"/>
      <c r="AT466" s="254" t="s">
        <v>152</v>
      </c>
      <c r="AU466" s="254" t="s">
        <v>82</v>
      </c>
      <c r="AV466" s="12" t="s">
        <v>82</v>
      </c>
      <c r="AW466" s="12" t="s">
        <v>35</v>
      </c>
      <c r="AX466" s="12" t="s">
        <v>72</v>
      </c>
      <c r="AY466" s="254" t="s">
        <v>143</v>
      </c>
    </row>
    <row r="467" spans="2:51" s="11" customFormat="1" ht="13.5">
      <c r="B467" s="233"/>
      <c r="C467" s="234"/>
      <c r="D467" s="235" t="s">
        <v>152</v>
      </c>
      <c r="E467" s="236" t="s">
        <v>21</v>
      </c>
      <c r="F467" s="237" t="s">
        <v>187</v>
      </c>
      <c r="G467" s="234"/>
      <c r="H467" s="236" t="s">
        <v>21</v>
      </c>
      <c r="I467" s="238"/>
      <c r="J467" s="234"/>
      <c r="K467" s="234"/>
      <c r="L467" s="239"/>
      <c r="M467" s="240"/>
      <c r="N467" s="241"/>
      <c r="O467" s="241"/>
      <c r="P467" s="241"/>
      <c r="Q467" s="241"/>
      <c r="R467" s="241"/>
      <c r="S467" s="241"/>
      <c r="T467" s="242"/>
      <c r="AT467" s="243" t="s">
        <v>152</v>
      </c>
      <c r="AU467" s="243" t="s">
        <v>82</v>
      </c>
      <c r="AV467" s="11" t="s">
        <v>80</v>
      </c>
      <c r="AW467" s="11" t="s">
        <v>35</v>
      </c>
      <c r="AX467" s="11" t="s">
        <v>72</v>
      </c>
      <c r="AY467" s="243" t="s">
        <v>143</v>
      </c>
    </row>
    <row r="468" spans="2:51" s="12" customFormat="1" ht="13.5">
      <c r="B468" s="244"/>
      <c r="C468" s="245"/>
      <c r="D468" s="235" t="s">
        <v>152</v>
      </c>
      <c r="E468" s="246" t="s">
        <v>21</v>
      </c>
      <c r="F468" s="247" t="s">
        <v>418</v>
      </c>
      <c r="G468" s="245"/>
      <c r="H468" s="248">
        <v>91.2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AT468" s="254" t="s">
        <v>152</v>
      </c>
      <c r="AU468" s="254" t="s">
        <v>82</v>
      </c>
      <c r="AV468" s="12" t="s">
        <v>82</v>
      </c>
      <c r="AW468" s="12" t="s">
        <v>35</v>
      </c>
      <c r="AX468" s="12" t="s">
        <v>72</v>
      </c>
      <c r="AY468" s="254" t="s">
        <v>143</v>
      </c>
    </row>
    <row r="469" spans="2:51" s="11" customFormat="1" ht="13.5">
      <c r="B469" s="233"/>
      <c r="C469" s="234"/>
      <c r="D469" s="235" t="s">
        <v>152</v>
      </c>
      <c r="E469" s="236" t="s">
        <v>21</v>
      </c>
      <c r="F469" s="237" t="s">
        <v>301</v>
      </c>
      <c r="G469" s="234"/>
      <c r="H469" s="236" t="s">
        <v>21</v>
      </c>
      <c r="I469" s="238"/>
      <c r="J469" s="234"/>
      <c r="K469" s="234"/>
      <c r="L469" s="239"/>
      <c r="M469" s="240"/>
      <c r="N469" s="241"/>
      <c r="O469" s="241"/>
      <c r="P469" s="241"/>
      <c r="Q469" s="241"/>
      <c r="R469" s="241"/>
      <c r="S469" s="241"/>
      <c r="T469" s="242"/>
      <c r="AT469" s="243" t="s">
        <v>152</v>
      </c>
      <c r="AU469" s="243" t="s">
        <v>82</v>
      </c>
      <c r="AV469" s="11" t="s">
        <v>80</v>
      </c>
      <c r="AW469" s="11" t="s">
        <v>35</v>
      </c>
      <c r="AX469" s="11" t="s">
        <v>72</v>
      </c>
      <c r="AY469" s="243" t="s">
        <v>143</v>
      </c>
    </row>
    <row r="470" spans="2:51" s="12" customFormat="1" ht="13.5">
      <c r="B470" s="244"/>
      <c r="C470" s="245"/>
      <c r="D470" s="235" t="s">
        <v>152</v>
      </c>
      <c r="E470" s="246" t="s">
        <v>21</v>
      </c>
      <c r="F470" s="247" t="s">
        <v>419</v>
      </c>
      <c r="G470" s="245"/>
      <c r="H470" s="248">
        <v>34.2</v>
      </c>
      <c r="I470" s="249"/>
      <c r="J470" s="245"/>
      <c r="K470" s="245"/>
      <c r="L470" s="250"/>
      <c r="M470" s="251"/>
      <c r="N470" s="252"/>
      <c r="O470" s="252"/>
      <c r="P470" s="252"/>
      <c r="Q470" s="252"/>
      <c r="R470" s="252"/>
      <c r="S470" s="252"/>
      <c r="T470" s="253"/>
      <c r="AT470" s="254" t="s">
        <v>152</v>
      </c>
      <c r="AU470" s="254" t="s">
        <v>82</v>
      </c>
      <c r="AV470" s="12" t="s">
        <v>82</v>
      </c>
      <c r="AW470" s="12" t="s">
        <v>35</v>
      </c>
      <c r="AX470" s="12" t="s">
        <v>72</v>
      </c>
      <c r="AY470" s="254" t="s">
        <v>143</v>
      </c>
    </row>
    <row r="471" spans="2:51" s="13" customFormat="1" ht="13.5">
      <c r="B471" s="255"/>
      <c r="C471" s="256"/>
      <c r="D471" s="235" t="s">
        <v>152</v>
      </c>
      <c r="E471" s="257" t="s">
        <v>21</v>
      </c>
      <c r="F471" s="258" t="s">
        <v>157</v>
      </c>
      <c r="G471" s="256"/>
      <c r="H471" s="259">
        <v>260.7</v>
      </c>
      <c r="I471" s="260"/>
      <c r="J471" s="256"/>
      <c r="K471" s="256"/>
      <c r="L471" s="261"/>
      <c r="M471" s="262"/>
      <c r="N471" s="263"/>
      <c r="O471" s="263"/>
      <c r="P471" s="263"/>
      <c r="Q471" s="263"/>
      <c r="R471" s="263"/>
      <c r="S471" s="263"/>
      <c r="T471" s="264"/>
      <c r="AT471" s="265" t="s">
        <v>152</v>
      </c>
      <c r="AU471" s="265" t="s">
        <v>82</v>
      </c>
      <c r="AV471" s="13" t="s">
        <v>150</v>
      </c>
      <c r="AW471" s="13" t="s">
        <v>35</v>
      </c>
      <c r="AX471" s="13" t="s">
        <v>80</v>
      </c>
      <c r="AY471" s="265" t="s">
        <v>143</v>
      </c>
    </row>
    <row r="472" spans="2:65" s="1" customFormat="1" ht="25.5" customHeight="1">
      <c r="B472" s="46"/>
      <c r="C472" s="277" t="s">
        <v>420</v>
      </c>
      <c r="D472" s="277" t="s">
        <v>276</v>
      </c>
      <c r="E472" s="278" t="s">
        <v>421</v>
      </c>
      <c r="F472" s="279" t="s">
        <v>422</v>
      </c>
      <c r="G472" s="280" t="s">
        <v>148</v>
      </c>
      <c r="H472" s="281">
        <v>79.774</v>
      </c>
      <c r="I472" s="282"/>
      <c r="J472" s="283">
        <f>ROUND(I472*H472,2)</f>
        <v>0</v>
      </c>
      <c r="K472" s="279" t="s">
        <v>149</v>
      </c>
      <c r="L472" s="284"/>
      <c r="M472" s="285" t="s">
        <v>21</v>
      </c>
      <c r="N472" s="286" t="s">
        <v>43</v>
      </c>
      <c r="O472" s="47"/>
      <c r="P472" s="230">
        <f>O472*H472</f>
        <v>0</v>
      </c>
      <c r="Q472" s="230">
        <v>0.0012</v>
      </c>
      <c r="R472" s="230">
        <f>Q472*H472</f>
        <v>0.09572879999999999</v>
      </c>
      <c r="S472" s="230">
        <v>0</v>
      </c>
      <c r="T472" s="231">
        <f>S472*H472</f>
        <v>0</v>
      </c>
      <c r="AR472" s="24" t="s">
        <v>220</v>
      </c>
      <c r="AT472" s="24" t="s">
        <v>276</v>
      </c>
      <c r="AU472" s="24" t="s">
        <v>82</v>
      </c>
      <c r="AY472" s="24" t="s">
        <v>143</v>
      </c>
      <c r="BE472" s="232">
        <f>IF(N472="základní",J472,0)</f>
        <v>0</v>
      </c>
      <c r="BF472" s="232">
        <f>IF(N472="snížená",J472,0)</f>
        <v>0</v>
      </c>
      <c r="BG472" s="232">
        <f>IF(N472="zákl. přenesená",J472,0)</f>
        <v>0</v>
      </c>
      <c r="BH472" s="232">
        <f>IF(N472="sníž. přenesená",J472,0)</f>
        <v>0</v>
      </c>
      <c r="BI472" s="232">
        <f>IF(N472="nulová",J472,0)</f>
        <v>0</v>
      </c>
      <c r="BJ472" s="24" t="s">
        <v>80</v>
      </c>
      <c r="BK472" s="232">
        <f>ROUND(I472*H472,2)</f>
        <v>0</v>
      </c>
      <c r="BL472" s="24" t="s">
        <v>150</v>
      </c>
      <c r="BM472" s="24" t="s">
        <v>423</v>
      </c>
    </row>
    <row r="473" spans="2:51" s="11" customFormat="1" ht="13.5">
      <c r="B473" s="233"/>
      <c r="C473" s="234"/>
      <c r="D473" s="235" t="s">
        <v>152</v>
      </c>
      <c r="E473" s="236" t="s">
        <v>21</v>
      </c>
      <c r="F473" s="237" t="s">
        <v>261</v>
      </c>
      <c r="G473" s="234"/>
      <c r="H473" s="236" t="s">
        <v>21</v>
      </c>
      <c r="I473" s="238"/>
      <c r="J473" s="234"/>
      <c r="K473" s="234"/>
      <c r="L473" s="239"/>
      <c r="M473" s="240"/>
      <c r="N473" s="241"/>
      <c r="O473" s="241"/>
      <c r="P473" s="241"/>
      <c r="Q473" s="241"/>
      <c r="R473" s="241"/>
      <c r="S473" s="241"/>
      <c r="T473" s="242"/>
      <c r="AT473" s="243" t="s">
        <v>152</v>
      </c>
      <c r="AU473" s="243" t="s">
        <v>82</v>
      </c>
      <c r="AV473" s="11" t="s">
        <v>80</v>
      </c>
      <c r="AW473" s="11" t="s">
        <v>35</v>
      </c>
      <c r="AX473" s="11" t="s">
        <v>72</v>
      </c>
      <c r="AY473" s="243" t="s">
        <v>143</v>
      </c>
    </row>
    <row r="474" spans="2:51" s="12" customFormat="1" ht="13.5">
      <c r="B474" s="244"/>
      <c r="C474" s="245"/>
      <c r="D474" s="235" t="s">
        <v>152</v>
      </c>
      <c r="E474" s="246" t="s">
        <v>21</v>
      </c>
      <c r="F474" s="247" t="s">
        <v>415</v>
      </c>
      <c r="G474" s="245"/>
      <c r="H474" s="248">
        <v>57.9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AT474" s="254" t="s">
        <v>152</v>
      </c>
      <c r="AU474" s="254" t="s">
        <v>82</v>
      </c>
      <c r="AV474" s="12" t="s">
        <v>82</v>
      </c>
      <c r="AW474" s="12" t="s">
        <v>35</v>
      </c>
      <c r="AX474" s="12" t="s">
        <v>72</v>
      </c>
      <c r="AY474" s="254" t="s">
        <v>143</v>
      </c>
    </row>
    <row r="475" spans="2:51" s="11" customFormat="1" ht="13.5">
      <c r="B475" s="233"/>
      <c r="C475" s="234"/>
      <c r="D475" s="235" t="s">
        <v>152</v>
      </c>
      <c r="E475" s="236" t="s">
        <v>21</v>
      </c>
      <c r="F475" s="237" t="s">
        <v>267</v>
      </c>
      <c r="G475" s="234"/>
      <c r="H475" s="236" t="s">
        <v>21</v>
      </c>
      <c r="I475" s="238"/>
      <c r="J475" s="234"/>
      <c r="K475" s="234"/>
      <c r="L475" s="239"/>
      <c r="M475" s="240"/>
      <c r="N475" s="241"/>
      <c r="O475" s="241"/>
      <c r="P475" s="241"/>
      <c r="Q475" s="241"/>
      <c r="R475" s="241"/>
      <c r="S475" s="241"/>
      <c r="T475" s="242"/>
      <c r="AT475" s="243" t="s">
        <v>152</v>
      </c>
      <c r="AU475" s="243" t="s">
        <v>82</v>
      </c>
      <c r="AV475" s="11" t="s">
        <v>80</v>
      </c>
      <c r="AW475" s="11" t="s">
        <v>35</v>
      </c>
      <c r="AX475" s="11" t="s">
        <v>72</v>
      </c>
      <c r="AY475" s="243" t="s">
        <v>143</v>
      </c>
    </row>
    <row r="476" spans="2:51" s="12" customFormat="1" ht="13.5">
      <c r="B476" s="244"/>
      <c r="C476" s="245"/>
      <c r="D476" s="235" t="s">
        <v>152</v>
      </c>
      <c r="E476" s="246" t="s">
        <v>21</v>
      </c>
      <c r="F476" s="247" t="s">
        <v>416</v>
      </c>
      <c r="G476" s="245"/>
      <c r="H476" s="248">
        <v>2.7</v>
      </c>
      <c r="I476" s="249"/>
      <c r="J476" s="245"/>
      <c r="K476" s="245"/>
      <c r="L476" s="250"/>
      <c r="M476" s="251"/>
      <c r="N476" s="252"/>
      <c r="O476" s="252"/>
      <c r="P476" s="252"/>
      <c r="Q476" s="252"/>
      <c r="R476" s="252"/>
      <c r="S476" s="252"/>
      <c r="T476" s="253"/>
      <c r="AT476" s="254" t="s">
        <v>152</v>
      </c>
      <c r="AU476" s="254" t="s">
        <v>82</v>
      </c>
      <c r="AV476" s="12" t="s">
        <v>82</v>
      </c>
      <c r="AW476" s="12" t="s">
        <v>35</v>
      </c>
      <c r="AX476" s="12" t="s">
        <v>72</v>
      </c>
      <c r="AY476" s="254" t="s">
        <v>143</v>
      </c>
    </row>
    <row r="477" spans="2:51" s="11" customFormat="1" ht="13.5">
      <c r="B477" s="233"/>
      <c r="C477" s="234"/>
      <c r="D477" s="235" t="s">
        <v>152</v>
      </c>
      <c r="E477" s="236" t="s">
        <v>21</v>
      </c>
      <c r="F477" s="237" t="s">
        <v>293</v>
      </c>
      <c r="G477" s="234"/>
      <c r="H477" s="236" t="s">
        <v>21</v>
      </c>
      <c r="I477" s="238"/>
      <c r="J477" s="234"/>
      <c r="K477" s="234"/>
      <c r="L477" s="239"/>
      <c r="M477" s="240"/>
      <c r="N477" s="241"/>
      <c r="O477" s="241"/>
      <c r="P477" s="241"/>
      <c r="Q477" s="241"/>
      <c r="R477" s="241"/>
      <c r="S477" s="241"/>
      <c r="T477" s="242"/>
      <c r="AT477" s="243" t="s">
        <v>152</v>
      </c>
      <c r="AU477" s="243" t="s">
        <v>82</v>
      </c>
      <c r="AV477" s="11" t="s">
        <v>80</v>
      </c>
      <c r="AW477" s="11" t="s">
        <v>35</v>
      </c>
      <c r="AX477" s="11" t="s">
        <v>72</v>
      </c>
      <c r="AY477" s="243" t="s">
        <v>143</v>
      </c>
    </row>
    <row r="478" spans="2:51" s="11" customFormat="1" ht="13.5">
      <c r="B478" s="233"/>
      <c r="C478" s="234"/>
      <c r="D478" s="235" t="s">
        <v>152</v>
      </c>
      <c r="E478" s="236" t="s">
        <v>21</v>
      </c>
      <c r="F478" s="237" t="s">
        <v>368</v>
      </c>
      <c r="G478" s="234"/>
      <c r="H478" s="236" t="s">
        <v>21</v>
      </c>
      <c r="I478" s="238"/>
      <c r="J478" s="234"/>
      <c r="K478" s="234"/>
      <c r="L478" s="239"/>
      <c r="M478" s="240"/>
      <c r="N478" s="241"/>
      <c r="O478" s="241"/>
      <c r="P478" s="241"/>
      <c r="Q478" s="241"/>
      <c r="R478" s="241"/>
      <c r="S478" s="241"/>
      <c r="T478" s="242"/>
      <c r="AT478" s="243" t="s">
        <v>152</v>
      </c>
      <c r="AU478" s="243" t="s">
        <v>82</v>
      </c>
      <c r="AV478" s="11" t="s">
        <v>80</v>
      </c>
      <c r="AW478" s="11" t="s">
        <v>35</v>
      </c>
      <c r="AX478" s="11" t="s">
        <v>72</v>
      </c>
      <c r="AY478" s="243" t="s">
        <v>143</v>
      </c>
    </row>
    <row r="479" spans="2:51" s="12" customFormat="1" ht="13.5">
      <c r="B479" s="244"/>
      <c r="C479" s="245"/>
      <c r="D479" s="235" t="s">
        <v>152</v>
      </c>
      <c r="E479" s="246" t="s">
        <v>21</v>
      </c>
      <c r="F479" s="247" t="s">
        <v>417</v>
      </c>
      <c r="G479" s="245"/>
      <c r="H479" s="248">
        <v>71.7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AT479" s="254" t="s">
        <v>152</v>
      </c>
      <c r="AU479" s="254" t="s">
        <v>82</v>
      </c>
      <c r="AV479" s="12" t="s">
        <v>82</v>
      </c>
      <c r="AW479" s="12" t="s">
        <v>35</v>
      </c>
      <c r="AX479" s="12" t="s">
        <v>72</v>
      </c>
      <c r="AY479" s="254" t="s">
        <v>143</v>
      </c>
    </row>
    <row r="480" spans="2:51" s="11" customFormat="1" ht="13.5">
      <c r="B480" s="233"/>
      <c r="C480" s="234"/>
      <c r="D480" s="235" t="s">
        <v>152</v>
      </c>
      <c r="E480" s="236" t="s">
        <v>21</v>
      </c>
      <c r="F480" s="237" t="s">
        <v>297</v>
      </c>
      <c r="G480" s="234"/>
      <c r="H480" s="236" t="s">
        <v>21</v>
      </c>
      <c r="I480" s="238"/>
      <c r="J480" s="234"/>
      <c r="K480" s="234"/>
      <c r="L480" s="239"/>
      <c r="M480" s="240"/>
      <c r="N480" s="241"/>
      <c r="O480" s="241"/>
      <c r="P480" s="241"/>
      <c r="Q480" s="241"/>
      <c r="R480" s="241"/>
      <c r="S480" s="241"/>
      <c r="T480" s="242"/>
      <c r="AT480" s="243" t="s">
        <v>152</v>
      </c>
      <c r="AU480" s="243" t="s">
        <v>82</v>
      </c>
      <c r="AV480" s="11" t="s">
        <v>80</v>
      </c>
      <c r="AW480" s="11" t="s">
        <v>35</v>
      </c>
      <c r="AX480" s="11" t="s">
        <v>72</v>
      </c>
      <c r="AY480" s="243" t="s">
        <v>143</v>
      </c>
    </row>
    <row r="481" spans="2:51" s="12" customFormat="1" ht="13.5">
      <c r="B481" s="244"/>
      <c r="C481" s="245"/>
      <c r="D481" s="235" t="s">
        <v>152</v>
      </c>
      <c r="E481" s="246" t="s">
        <v>21</v>
      </c>
      <c r="F481" s="247" t="s">
        <v>254</v>
      </c>
      <c r="G481" s="245"/>
      <c r="H481" s="248">
        <v>3</v>
      </c>
      <c r="I481" s="249"/>
      <c r="J481" s="245"/>
      <c r="K481" s="245"/>
      <c r="L481" s="250"/>
      <c r="M481" s="251"/>
      <c r="N481" s="252"/>
      <c r="O481" s="252"/>
      <c r="P481" s="252"/>
      <c r="Q481" s="252"/>
      <c r="R481" s="252"/>
      <c r="S481" s="252"/>
      <c r="T481" s="253"/>
      <c r="AT481" s="254" t="s">
        <v>152</v>
      </c>
      <c r="AU481" s="254" t="s">
        <v>82</v>
      </c>
      <c r="AV481" s="12" t="s">
        <v>82</v>
      </c>
      <c r="AW481" s="12" t="s">
        <v>35</v>
      </c>
      <c r="AX481" s="12" t="s">
        <v>72</v>
      </c>
      <c r="AY481" s="254" t="s">
        <v>143</v>
      </c>
    </row>
    <row r="482" spans="2:51" s="11" customFormat="1" ht="13.5">
      <c r="B482" s="233"/>
      <c r="C482" s="234"/>
      <c r="D482" s="235" t="s">
        <v>152</v>
      </c>
      <c r="E482" s="236" t="s">
        <v>21</v>
      </c>
      <c r="F482" s="237" t="s">
        <v>187</v>
      </c>
      <c r="G482" s="234"/>
      <c r="H482" s="236" t="s">
        <v>21</v>
      </c>
      <c r="I482" s="238"/>
      <c r="J482" s="234"/>
      <c r="K482" s="234"/>
      <c r="L482" s="239"/>
      <c r="M482" s="240"/>
      <c r="N482" s="241"/>
      <c r="O482" s="241"/>
      <c r="P482" s="241"/>
      <c r="Q482" s="241"/>
      <c r="R482" s="241"/>
      <c r="S482" s="241"/>
      <c r="T482" s="242"/>
      <c r="AT482" s="243" t="s">
        <v>152</v>
      </c>
      <c r="AU482" s="243" t="s">
        <v>82</v>
      </c>
      <c r="AV482" s="11" t="s">
        <v>80</v>
      </c>
      <c r="AW482" s="11" t="s">
        <v>35</v>
      </c>
      <c r="AX482" s="11" t="s">
        <v>72</v>
      </c>
      <c r="AY482" s="243" t="s">
        <v>143</v>
      </c>
    </row>
    <row r="483" spans="2:51" s="12" customFormat="1" ht="13.5">
      <c r="B483" s="244"/>
      <c r="C483" s="245"/>
      <c r="D483" s="235" t="s">
        <v>152</v>
      </c>
      <c r="E483" s="246" t="s">
        <v>21</v>
      </c>
      <c r="F483" s="247" t="s">
        <v>418</v>
      </c>
      <c r="G483" s="245"/>
      <c r="H483" s="248">
        <v>91.2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AT483" s="254" t="s">
        <v>152</v>
      </c>
      <c r="AU483" s="254" t="s">
        <v>82</v>
      </c>
      <c r="AV483" s="12" t="s">
        <v>82</v>
      </c>
      <c r="AW483" s="12" t="s">
        <v>35</v>
      </c>
      <c r="AX483" s="12" t="s">
        <v>72</v>
      </c>
      <c r="AY483" s="254" t="s">
        <v>143</v>
      </c>
    </row>
    <row r="484" spans="2:51" s="11" customFormat="1" ht="13.5">
      <c r="B484" s="233"/>
      <c r="C484" s="234"/>
      <c r="D484" s="235" t="s">
        <v>152</v>
      </c>
      <c r="E484" s="236" t="s">
        <v>21</v>
      </c>
      <c r="F484" s="237" t="s">
        <v>301</v>
      </c>
      <c r="G484" s="234"/>
      <c r="H484" s="236" t="s">
        <v>21</v>
      </c>
      <c r="I484" s="238"/>
      <c r="J484" s="234"/>
      <c r="K484" s="234"/>
      <c r="L484" s="239"/>
      <c r="M484" s="240"/>
      <c r="N484" s="241"/>
      <c r="O484" s="241"/>
      <c r="P484" s="241"/>
      <c r="Q484" s="241"/>
      <c r="R484" s="241"/>
      <c r="S484" s="241"/>
      <c r="T484" s="242"/>
      <c r="AT484" s="243" t="s">
        <v>152</v>
      </c>
      <c r="AU484" s="243" t="s">
        <v>82</v>
      </c>
      <c r="AV484" s="11" t="s">
        <v>80</v>
      </c>
      <c r="AW484" s="11" t="s">
        <v>35</v>
      </c>
      <c r="AX484" s="11" t="s">
        <v>72</v>
      </c>
      <c r="AY484" s="243" t="s">
        <v>143</v>
      </c>
    </row>
    <row r="485" spans="2:51" s="12" customFormat="1" ht="13.5">
      <c r="B485" s="244"/>
      <c r="C485" s="245"/>
      <c r="D485" s="235" t="s">
        <v>152</v>
      </c>
      <c r="E485" s="246" t="s">
        <v>21</v>
      </c>
      <c r="F485" s="247" t="s">
        <v>419</v>
      </c>
      <c r="G485" s="245"/>
      <c r="H485" s="248">
        <v>34.2</v>
      </c>
      <c r="I485" s="249"/>
      <c r="J485" s="245"/>
      <c r="K485" s="245"/>
      <c r="L485" s="250"/>
      <c r="M485" s="251"/>
      <c r="N485" s="252"/>
      <c r="O485" s="252"/>
      <c r="P485" s="252"/>
      <c r="Q485" s="252"/>
      <c r="R485" s="252"/>
      <c r="S485" s="252"/>
      <c r="T485" s="253"/>
      <c r="AT485" s="254" t="s">
        <v>152</v>
      </c>
      <c r="AU485" s="254" t="s">
        <v>82</v>
      </c>
      <c r="AV485" s="12" t="s">
        <v>82</v>
      </c>
      <c r="AW485" s="12" t="s">
        <v>35</v>
      </c>
      <c r="AX485" s="12" t="s">
        <v>72</v>
      </c>
      <c r="AY485" s="254" t="s">
        <v>143</v>
      </c>
    </row>
    <row r="486" spans="2:51" s="14" customFormat="1" ht="13.5">
      <c r="B486" s="266"/>
      <c r="C486" s="267"/>
      <c r="D486" s="235" t="s">
        <v>152</v>
      </c>
      <c r="E486" s="268" t="s">
        <v>21</v>
      </c>
      <c r="F486" s="269" t="s">
        <v>196</v>
      </c>
      <c r="G486" s="267"/>
      <c r="H486" s="270">
        <v>260.7</v>
      </c>
      <c r="I486" s="271"/>
      <c r="J486" s="267"/>
      <c r="K486" s="267"/>
      <c r="L486" s="272"/>
      <c r="M486" s="273"/>
      <c r="N486" s="274"/>
      <c r="O486" s="274"/>
      <c r="P486" s="274"/>
      <c r="Q486" s="274"/>
      <c r="R486" s="274"/>
      <c r="S486" s="274"/>
      <c r="T486" s="275"/>
      <c r="AT486" s="276" t="s">
        <v>152</v>
      </c>
      <c r="AU486" s="276" t="s">
        <v>82</v>
      </c>
      <c r="AV486" s="14" t="s">
        <v>158</v>
      </c>
      <c r="AW486" s="14" t="s">
        <v>35</v>
      </c>
      <c r="AX486" s="14" t="s">
        <v>72</v>
      </c>
      <c r="AY486" s="276" t="s">
        <v>143</v>
      </c>
    </row>
    <row r="487" spans="2:51" s="12" customFormat="1" ht="13.5">
      <c r="B487" s="244"/>
      <c r="C487" s="245"/>
      <c r="D487" s="235" t="s">
        <v>152</v>
      </c>
      <c r="E487" s="246" t="s">
        <v>21</v>
      </c>
      <c r="F487" s="247" t="s">
        <v>424</v>
      </c>
      <c r="G487" s="245"/>
      <c r="H487" s="248">
        <v>79.774</v>
      </c>
      <c r="I487" s="249"/>
      <c r="J487" s="245"/>
      <c r="K487" s="245"/>
      <c r="L487" s="250"/>
      <c r="M487" s="251"/>
      <c r="N487" s="252"/>
      <c r="O487" s="252"/>
      <c r="P487" s="252"/>
      <c r="Q487" s="252"/>
      <c r="R487" s="252"/>
      <c r="S487" s="252"/>
      <c r="T487" s="253"/>
      <c r="AT487" s="254" t="s">
        <v>152</v>
      </c>
      <c r="AU487" s="254" t="s">
        <v>82</v>
      </c>
      <c r="AV487" s="12" t="s">
        <v>82</v>
      </c>
      <c r="AW487" s="12" t="s">
        <v>35</v>
      </c>
      <c r="AX487" s="12" t="s">
        <v>80</v>
      </c>
      <c r="AY487" s="254" t="s">
        <v>143</v>
      </c>
    </row>
    <row r="488" spans="2:65" s="1" customFormat="1" ht="25.5" customHeight="1">
      <c r="B488" s="46"/>
      <c r="C488" s="221" t="s">
        <v>425</v>
      </c>
      <c r="D488" s="221" t="s">
        <v>145</v>
      </c>
      <c r="E488" s="222" t="s">
        <v>426</v>
      </c>
      <c r="F488" s="223" t="s">
        <v>427</v>
      </c>
      <c r="G488" s="224" t="s">
        <v>249</v>
      </c>
      <c r="H488" s="225">
        <v>105.6</v>
      </c>
      <c r="I488" s="226"/>
      <c r="J488" s="227">
        <f>ROUND(I488*H488,2)</f>
        <v>0</v>
      </c>
      <c r="K488" s="223" t="s">
        <v>149</v>
      </c>
      <c r="L488" s="72"/>
      <c r="M488" s="228" t="s">
        <v>21</v>
      </c>
      <c r="N488" s="229" t="s">
        <v>43</v>
      </c>
      <c r="O488" s="47"/>
      <c r="P488" s="230">
        <f>O488*H488</f>
        <v>0</v>
      </c>
      <c r="Q488" s="230">
        <v>6E-05</v>
      </c>
      <c r="R488" s="230">
        <f>Q488*H488</f>
        <v>0.006336</v>
      </c>
      <c r="S488" s="230">
        <v>0</v>
      </c>
      <c r="T488" s="231">
        <f>S488*H488</f>
        <v>0</v>
      </c>
      <c r="AR488" s="24" t="s">
        <v>150</v>
      </c>
      <c r="AT488" s="24" t="s">
        <v>145</v>
      </c>
      <c r="AU488" s="24" t="s">
        <v>82</v>
      </c>
      <c r="AY488" s="24" t="s">
        <v>143</v>
      </c>
      <c r="BE488" s="232">
        <f>IF(N488="základní",J488,0)</f>
        <v>0</v>
      </c>
      <c r="BF488" s="232">
        <f>IF(N488="snížená",J488,0)</f>
        <v>0</v>
      </c>
      <c r="BG488" s="232">
        <f>IF(N488="zákl. přenesená",J488,0)</f>
        <v>0</v>
      </c>
      <c r="BH488" s="232">
        <f>IF(N488="sníž. přenesená",J488,0)</f>
        <v>0</v>
      </c>
      <c r="BI488" s="232">
        <f>IF(N488="nulová",J488,0)</f>
        <v>0</v>
      </c>
      <c r="BJ488" s="24" t="s">
        <v>80</v>
      </c>
      <c r="BK488" s="232">
        <f>ROUND(I488*H488,2)</f>
        <v>0</v>
      </c>
      <c r="BL488" s="24" t="s">
        <v>150</v>
      </c>
      <c r="BM488" s="24" t="s">
        <v>428</v>
      </c>
    </row>
    <row r="489" spans="2:51" s="11" customFormat="1" ht="13.5">
      <c r="B489" s="233"/>
      <c r="C489" s="234"/>
      <c r="D489" s="235" t="s">
        <v>152</v>
      </c>
      <c r="E489" s="236" t="s">
        <v>21</v>
      </c>
      <c r="F489" s="237" t="s">
        <v>429</v>
      </c>
      <c r="G489" s="234"/>
      <c r="H489" s="236" t="s">
        <v>21</v>
      </c>
      <c r="I489" s="238"/>
      <c r="J489" s="234"/>
      <c r="K489" s="234"/>
      <c r="L489" s="239"/>
      <c r="M489" s="240"/>
      <c r="N489" s="241"/>
      <c r="O489" s="241"/>
      <c r="P489" s="241"/>
      <c r="Q489" s="241"/>
      <c r="R489" s="241"/>
      <c r="S489" s="241"/>
      <c r="T489" s="242"/>
      <c r="AT489" s="243" t="s">
        <v>152</v>
      </c>
      <c r="AU489" s="243" t="s">
        <v>82</v>
      </c>
      <c r="AV489" s="11" t="s">
        <v>80</v>
      </c>
      <c r="AW489" s="11" t="s">
        <v>35</v>
      </c>
      <c r="AX489" s="11" t="s">
        <v>72</v>
      </c>
      <c r="AY489" s="243" t="s">
        <v>143</v>
      </c>
    </row>
    <row r="490" spans="2:51" s="12" customFormat="1" ht="13.5">
      <c r="B490" s="244"/>
      <c r="C490" s="245"/>
      <c r="D490" s="235" t="s">
        <v>152</v>
      </c>
      <c r="E490" s="246" t="s">
        <v>21</v>
      </c>
      <c r="F490" s="247" t="s">
        <v>430</v>
      </c>
      <c r="G490" s="245"/>
      <c r="H490" s="248">
        <v>105.6</v>
      </c>
      <c r="I490" s="249"/>
      <c r="J490" s="245"/>
      <c r="K490" s="245"/>
      <c r="L490" s="250"/>
      <c r="M490" s="251"/>
      <c r="N490" s="252"/>
      <c r="O490" s="252"/>
      <c r="P490" s="252"/>
      <c r="Q490" s="252"/>
      <c r="R490" s="252"/>
      <c r="S490" s="252"/>
      <c r="T490" s="253"/>
      <c r="AT490" s="254" t="s">
        <v>152</v>
      </c>
      <c r="AU490" s="254" t="s">
        <v>82</v>
      </c>
      <c r="AV490" s="12" t="s">
        <v>82</v>
      </c>
      <c r="AW490" s="12" t="s">
        <v>35</v>
      </c>
      <c r="AX490" s="12" t="s">
        <v>80</v>
      </c>
      <c r="AY490" s="254" t="s">
        <v>143</v>
      </c>
    </row>
    <row r="491" spans="2:65" s="1" customFormat="1" ht="16.5" customHeight="1">
      <c r="B491" s="46"/>
      <c r="C491" s="277" t="s">
        <v>431</v>
      </c>
      <c r="D491" s="277" t="s">
        <v>276</v>
      </c>
      <c r="E491" s="278" t="s">
        <v>432</v>
      </c>
      <c r="F491" s="279" t="s">
        <v>433</v>
      </c>
      <c r="G491" s="280" t="s">
        <v>249</v>
      </c>
      <c r="H491" s="281">
        <v>110.88</v>
      </c>
      <c r="I491" s="282"/>
      <c r="J491" s="283">
        <f>ROUND(I491*H491,2)</f>
        <v>0</v>
      </c>
      <c r="K491" s="279" t="s">
        <v>149</v>
      </c>
      <c r="L491" s="284"/>
      <c r="M491" s="285" t="s">
        <v>21</v>
      </c>
      <c r="N491" s="286" t="s">
        <v>43</v>
      </c>
      <c r="O491" s="47"/>
      <c r="P491" s="230">
        <f>O491*H491</f>
        <v>0</v>
      </c>
      <c r="Q491" s="230">
        <v>0.00052</v>
      </c>
      <c r="R491" s="230">
        <f>Q491*H491</f>
        <v>0.05765759999999999</v>
      </c>
      <c r="S491" s="230">
        <v>0</v>
      </c>
      <c r="T491" s="231">
        <f>S491*H491</f>
        <v>0</v>
      </c>
      <c r="AR491" s="24" t="s">
        <v>220</v>
      </c>
      <c r="AT491" s="24" t="s">
        <v>276</v>
      </c>
      <c r="AU491" s="24" t="s">
        <v>82</v>
      </c>
      <c r="AY491" s="24" t="s">
        <v>143</v>
      </c>
      <c r="BE491" s="232">
        <f>IF(N491="základní",J491,0)</f>
        <v>0</v>
      </c>
      <c r="BF491" s="232">
        <f>IF(N491="snížená",J491,0)</f>
        <v>0</v>
      </c>
      <c r="BG491" s="232">
        <f>IF(N491="zákl. přenesená",J491,0)</f>
        <v>0</v>
      </c>
      <c r="BH491" s="232">
        <f>IF(N491="sníž. přenesená",J491,0)</f>
        <v>0</v>
      </c>
      <c r="BI491" s="232">
        <f>IF(N491="nulová",J491,0)</f>
        <v>0</v>
      </c>
      <c r="BJ491" s="24" t="s">
        <v>80</v>
      </c>
      <c r="BK491" s="232">
        <f>ROUND(I491*H491,2)</f>
        <v>0</v>
      </c>
      <c r="BL491" s="24" t="s">
        <v>150</v>
      </c>
      <c r="BM491" s="24" t="s">
        <v>434</v>
      </c>
    </row>
    <row r="492" spans="2:51" s="11" customFormat="1" ht="13.5">
      <c r="B492" s="233"/>
      <c r="C492" s="234"/>
      <c r="D492" s="235" t="s">
        <v>152</v>
      </c>
      <c r="E492" s="236" t="s">
        <v>21</v>
      </c>
      <c r="F492" s="237" t="s">
        <v>280</v>
      </c>
      <c r="G492" s="234"/>
      <c r="H492" s="236" t="s">
        <v>21</v>
      </c>
      <c r="I492" s="238"/>
      <c r="J492" s="234"/>
      <c r="K492" s="234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152</v>
      </c>
      <c r="AU492" s="243" t="s">
        <v>82</v>
      </c>
      <c r="AV492" s="11" t="s">
        <v>80</v>
      </c>
      <c r="AW492" s="11" t="s">
        <v>35</v>
      </c>
      <c r="AX492" s="11" t="s">
        <v>72</v>
      </c>
      <c r="AY492" s="243" t="s">
        <v>143</v>
      </c>
    </row>
    <row r="493" spans="2:51" s="12" customFormat="1" ht="13.5">
      <c r="B493" s="244"/>
      <c r="C493" s="245"/>
      <c r="D493" s="235" t="s">
        <v>152</v>
      </c>
      <c r="E493" s="246" t="s">
        <v>21</v>
      </c>
      <c r="F493" s="247" t="s">
        <v>435</v>
      </c>
      <c r="G493" s="245"/>
      <c r="H493" s="248">
        <v>110.88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AT493" s="254" t="s">
        <v>152</v>
      </c>
      <c r="AU493" s="254" t="s">
        <v>82</v>
      </c>
      <c r="AV493" s="12" t="s">
        <v>82</v>
      </c>
      <c r="AW493" s="12" t="s">
        <v>35</v>
      </c>
      <c r="AX493" s="12" t="s">
        <v>80</v>
      </c>
      <c r="AY493" s="254" t="s">
        <v>143</v>
      </c>
    </row>
    <row r="494" spans="2:65" s="1" customFormat="1" ht="25.5" customHeight="1">
      <c r="B494" s="46"/>
      <c r="C494" s="221" t="s">
        <v>436</v>
      </c>
      <c r="D494" s="221" t="s">
        <v>145</v>
      </c>
      <c r="E494" s="222" t="s">
        <v>437</v>
      </c>
      <c r="F494" s="223" t="s">
        <v>438</v>
      </c>
      <c r="G494" s="224" t="s">
        <v>249</v>
      </c>
      <c r="H494" s="225">
        <v>1147.58</v>
      </c>
      <c r="I494" s="226"/>
      <c r="J494" s="227">
        <f>ROUND(I494*H494,2)</f>
        <v>0</v>
      </c>
      <c r="K494" s="223" t="s">
        <v>149</v>
      </c>
      <c r="L494" s="72"/>
      <c r="M494" s="228" t="s">
        <v>21</v>
      </c>
      <c r="N494" s="229" t="s">
        <v>43</v>
      </c>
      <c r="O494" s="47"/>
      <c r="P494" s="230">
        <f>O494*H494</f>
        <v>0</v>
      </c>
      <c r="Q494" s="230">
        <v>0.00025017</v>
      </c>
      <c r="R494" s="230">
        <f>Q494*H494</f>
        <v>0.2870900886</v>
      </c>
      <c r="S494" s="230">
        <v>0</v>
      </c>
      <c r="T494" s="231">
        <f>S494*H494</f>
        <v>0</v>
      </c>
      <c r="AR494" s="24" t="s">
        <v>150</v>
      </c>
      <c r="AT494" s="24" t="s">
        <v>145</v>
      </c>
      <c r="AU494" s="24" t="s">
        <v>82</v>
      </c>
      <c r="AY494" s="24" t="s">
        <v>143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24" t="s">
        <v>80</v>
      </c>
      <c r="BK494" s="232">
        <f>ROUND(I494*H494,2)</f>
        <v>0</v>
      </c>
      <c r="BL494" s="24" t="s">
        <v>150</v>
      </c>
      <c r="BM494" s="24" t="s">
        <v>439</v>
      </c>
    </row>
    <row r="495" spans="2:51" s="11" customFormat="1" ht="13.5">
      <c r="B495" s="233"/>
      <c r="C495" s="234"/>
      <c r="D495" s="235" t="s">
        <v>152</v>
      </c>
      <c r="E495" s="236" t="s">
        <v>21</v>
      </c>
      <c r="F495" s="237" t="s">
        <v>261</v>
      </c>
      <c r="G495" s="234"/>
      <c r="H495" s="236" t="s">
        <v>21</v>
      </c>
      <c r="I495" s="238"/>
      <c r="J495" s="234"/>
      <c r="K495" s="234"/>
      <c r="L495" s="239"/>
      <c r="M495" s="240"/>
      <c r="N495" s="241"/>
      <c r="O495" s="241"/>
      <c r="P495" s="241"/>
      <c r="Q495" s="241"/>
      <c r="R495" s="241"/>
      <c r="S495" s="241"/>
      <c r="T495" s="242"/>
      <c r="AT495" s="243" t="s">
        <v>152</v>
      </c>
      <c r="AU495" s="243" t="s">
        <v>82</v>
      </c>
      <c r="AV495" s="11" t="s">
        <v>80</v>
      </c>
      <c r="AW495" s="11" t="s">
        <v>35</v>
      </c>
      <c r="AX495" s="11" t="s">
        <v>72</v>
      </c>
      <c r="AY495" s="243" t="s">
        <v>143</v>
      </c>
    </row>
    <row r="496" spans="2:51" s="12" customFormat="1" ht="13.5">
      <c r="B496" s="244"/>
      <c r="C496" s="245"/>
      <c r="D496" s="235" t="s">
        <v>152</v>
      </c>
      <c r="E496" s="246" t="s">
        <v>21</v>
      </c>
      <c r="F496" s="247" t="s">
        <v>287</v>
      </c>
      <c r="G496" s="245"/>
      <c r="H496" s="248">
        <v>72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AT496" s="254" t="s">
        <v>152</v>
      </c>
      <c r="AU496" s="254" t="s">
        <v>82</v>
      </c>
      <c r="AV496" s="12" t="s">
        <v>82</v>
      </c>
      <c r="AW496" s="12" t="s">
        <v>35</v>
      </c>
      <c r="AX496" s="12" t="s">
        <v>72</v>
      </c>
      <c r="AY496" s="254" t="s">
        <v>143</v>
      </c>
    </row>
    <row r="497" spans="2:51" s="12" customFormat="1" ht="13.5">
      <c r="B497" s="244"/>
      <c r="C497" s="245"/>
      <c r="D497" s="235" t="s">
        <v>152</v>
      </c>
      <c r="E497" s="246" t="s">
        <v>21</v>
      </c>
      <c r="F497" s="247" t="s">
        <v>288</v>
      </c>
      <c r="G497" s="245"/>
      <c r="H497" s="248">
        <v>33</v>
      </c>
      <c r="I497" s="249"/>
      <c r="J497" s="245"/>
      <c r="K497" s="245"/>
      <c r="L497" s="250"/>
      <c r="M497" s="251"/>
      <c r="N497" s="252"/>
      <c r="O497" s="252"/>
      <c r="P497" s="252"/>
      <c r="Q497" s="252"/>
      <c r="R497" s="252"/>
      <c r="S497" s="252"/>
      <c r="T497" s="253"/>
      <c r="AT497" s="254" t="s">
        <v>152</v>
      </c>
      <c r="AU497" s="254" t="s">
        <v>82</v>
      </c>
      <c r="AV497" s="12" t="s">
        <v>82</v>
      </c>
      <c r="AW497" s="12" t="s">
        <v>35</v>
      </c>
      <c r="AX497" s="12" t="s">
        <v>72</v>
      </c>
      <c r="AY497" s="254" t="s">
        <v>143</v>
      </c>
    </row>
    <row r="498" spans="2:51" s="12" customFormat="1" ht="13.5">
      <c r="B498" s="244"/>
      <c r="C498" s="245"/>
      <c r="D498" s="235" t="s">
        <v>152</v>
      </c>
      <c r="E498" s="246" t="s">
        <v>21</v>
      </c>
      <c r="F498" s="247" t="s">
        <v>289</v>
      </c>
      <c r="G498" s="245"/>
      <c r="H498" s="248">
        <v>59.4</v>
      </c>
      <c r="I498" s="249"/>
      <c r="J498" s="245"/>
      <c r="K498" s="245"/>
      <c r="L498" s="250"/>
      <c r="M498" s="251"/>
      <c r="N498" s="252"/>
      <c r="O498" s="252"/>
      <c r="P498" s="252"/>
      <c r="Q498" s="252"/>
      <c r="R498" s="252"/>
      <c r="S498" s="252"/>
      <c r="T498" s="253"/>
      <c r="AT498" s="254" t="s">
        <v>152</v>
      </c>
      <c r="AU498" s="254" t="s">
        <v>82</v>
      </c>
      <c r="AV498" s="12" t="s">
        <v>82</v>
      </c>
      <c r="AW498" s="12" t="s">
        <v>35</v>
      </c>
      <c r="AX498" s="12" t="s">
        <v>72</v>
      </c>
      <c r="AY498" s="254" t="s">
        <v>143</v>
      </c>
    </row>
    <row r="499" spans="2:51" s="12" customFormat="1" ht="13.5">
      <c r="B499" s="244"/>
      <c r="C499" s="245"/>
      <c r="D499" s="235" t="s">
        <v>152</v>
      </c>
      <c r="E499" s="246" t="s">
        <v>21</v>
      </c>
      <c r="F499" s="247" t="s">
        <v>290</v>
      </c>
      <c r="G499" s="245"/>
      <c r="H499" s="248">
        <v>14.4</v>
      </c>
      <c r="I499" s="249"/>
      <c r="J499" s="245"/>
      <c r="K499" s="245"/>
      <c r="L499" s="250"/>
      <c r="M499" s="251"/>
      <c r="N499" s="252"/>
      <c r="O499" s="252"/>
      <c r="P499" s="252"/>
      <c r="Q499" s="252"/>
      <c r="R499" s="252"/>
      <c r="S499" s="252"/>
      <c r="T499" s="253"/>
      <c r="AT499" s="254" t="s">
        <v>152</v>
      </c>
      <c r="AU499" s="254" t="s">
        <v>82</v>
      </c>
      <c r="AV499" s="12" t="s">
        <v>82</v>
      </c>
      <c r="AW499" s="12" t="s">
        <v>35</v>
      </c>
      <c r="AX499" s="12" t="s">
        <v>72</v>
      </c>
      <c r="AY499" s="254" t="s">
        <v>143</v>
      </c>
    </row>
    <row r="500" spans="2:51" s="12" customFormat="1" ht="13.5">
      <c r="B500" s="244"/>
      <c r="C500" s="245"/>
      <c r="D500" s="235" t="s">
        <v>152</v>
      </c>
      <c r="E500" s="246" t="s">
        <v>21</v>
      </c>
      <c r="F500" s="247" t="s">
        <v>253</v>
      </c>
      <c r="G500" s="245"/>
      <c r="H500" s="248">
        <v>5.4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AT500" s="254" t="s">
        <v>152</v>
      </c>
      <c r="AU500" s="254" t="s">
        <v>82</v>
      </c>
      <c r="AV500" s="12" t="s">
        <v>82</v>
      </c>
      <c r="AW500" s="12" t="s">
        <v>35</v>
      </c>
      <c r="AX500" s="12" t="s">
        <v>72</v>
      </c>
      <c r="AY500" s="254" t="s">
        <v>143</v>
      </c>
    </row>
    <row r="501" spans="2:51" s="14" customFormat="1" ht="13.5">
      <c r="B501" s="266"/>
      <c r="C501" s="267"/>
      <c r="D501" s="235" t="s">
        <v>152</v>
      </c>
      <c r="E501" s="268" t="s">
        <v>21</v>
      </c>
      <c r="F501" s="269" t="s">
        <v>196</v>
      </c>
      <c r="G501" s="267"/>
      <c r="H501" s="270">
        <v>184.2</v>
      </c>
      <c r="I501" s="271"/>
      <c r="J501" s="267"/>
      <c r="K501" s="267"/>
      <c r="L501" s="272"/>
      <c r="M501" s="273"/>
      <c r="N501" s="274"/>
      <c r="O501" s="274"/>
      <c r="P501" s="274"/>
      <c r="Q501" s="274"/>
      <c r="R501" s="274"/>
      <c r="S501" s="274"/>
      <c r="T501" s="275"/>
      <c r="AT501" s="276" t="s">
        <v>152</v>
      </c>
      <c r="AU501" s="276" t="s">
        <v>82</v>
      </c>
      <c r="AV501" s="14" t="s">
        <v>158</v>
      </c>
      <c r="AW501" s="14" t="s">
        <v>35</v>
      </c>
      <c r="AX501" s="14" t="s">
        <v>72</v>
      </c>
      <c r="AY501" s="276" t="s">
        <v>143</v>
      </c>
    </row>
    <row r="502" spans="2:51" s="11" customFormat="1" ht="13.5">
      <c r="B502" s="233"/>
      <c r="C502" s="234"/>
      <c r="D502" s="235" t="s">
        <v>152</v>
      </c>
      <c r="E502" s="236" t="s">
        <v>21</v>
      </c>
      <c r="F502" s="237" t="s">
        <v>267</v>
      </c>
      <c r="G502" s="234"/>
      <c r="H502" s="236" t="s">
        <v>21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152</v>
      </c>
      <c r="AU502" s="243" t="s">
        <v>82</v>
      </c>
      <c r="AV502" s="11" t="s">
        <v>80</v>
      </c>
      <c r="AW502" s="11" t="s">
        <v>35</v>
      </c>
      <c r="AX502" s="11" t="s">
        <v>72</v>
      </c>
      <c r="AY502" s="243" t="s">
        <v>143</v>
      </c>
    </row>
    <row r="503" spans="2:51" s="12" customFormat="1" ht="13.5">
      <c r="B503" s="244"/>
      <c r="C503" s="245"/>
      <c r="D503" s="235" t="s">
        <v>152</v>
      </c>
      <c r="E503" s="246" t="s">
        <v>21</v>
      </c>
      <c r="F503" s="247" t="s">
        <v>268</v>
      </c>
      <c r="G503" s="245"/>
      <c r="H503" s="248">
        <v>10.9</v>
      </c>
      <c r="I503" s="249"/>
      <c r="J503" s="245"/>
      <c r="K503" s="245"/>
      <c r="L503" s="250"/>
      <c r="M503" s="251"/>
      <c r="N503" s="252"/>
      <c r="O503" s="252"/>
      <c r="P503" s="252"/>
      <c r="Q503" s="252"/>
      <c r="R503" s="252"/>
      <c r="S503" s="252"/>
      <c r="T503" s="253"/>
      <c r="AT503" s="254" t="s">
        <v>152</v>
      </c>
      <c r="AU503" s="254" t="s">
        <v>82</v>
      </c>
      <c r="AV503" s="12" t="s">
        <v>82</v>
      </c>
      <c r="AW503" s="12" t="s">
        <v>35</v>
      </c>
      <c r="AX503" s="12" t="s">
        <v>72</v>
      </c>
      <c r="AY503" s="254" t="s">
        <v>143</v>
      </c>
    </row>
    <row r="504" spans="2:51" s="12" customFormat="1" ht="13.5">
      <c r="B504" s="244"/>
      <c r="C504" s="245"/>
      <c r="D504" s="235" t="s">
        <v>152</v>
      </c>
      <c r="E504" s="246" t="s">
        <v>21</v>
      </c>
      <c r="F504" s="247" t="s">
        <v>269</v>
      </c>
      <c r="G504" s="245"/>
      <c r="H504" s="248">
        <v>6.7</v>
      </c>
      <c r="I504" s="249"/>
      <c r="J504" s="245"/>
      <c r="K504" s="245"/>
      <c r="L504" s="250"/>
      <c r="M504" s="251"/>
      <c r="N504" s="252"/>
      <c r="O504" s="252"/>
      <c r="P504" s="252"/>
      <c r="Q504" s="252"/>
      <c r="R504" s="252"/>
      <c r="S504" s="252"/>
      <c r="T504" s="253"/>
      <c r="AT504" s="254" t="s">
        <v>152</v>
      </c>
      <c r="AU504" s="254" t="s">
        <v>82</v>
      </c>
      <c r="AV504" s="12" t="s">
        <v>82</v>
      </c>
      <c r="AW504" s="12" t="s">
        <v>35</v>
      </c>
      <c r="AX504" s="12" t="s">
        <v>72</v>
      </c>
      <c r="AY504" s="254" t="s">
        <v>143</v>
      </c>
    </row>
    <row r="505" spans="2:51" s="12" customFormat="1" ht="13.5">
      <c r="B505" s="244"/>
      <c r="C505" s="245"/>
      <c r="D505" s="235" t="s">
        <v>152</v>
      </c>
      <c r="E505" s="246" t="s">
        <v>21</v>
      </c>
      <c r="F505" s="247" t="s">
        <v>270</v>
      </c>
      <c r="G505" s="245"/>
      <c r="H505" s="248">
        <v>5.8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AT505" s="254" t="s">
        <v>152</v>
      </c>
      <c r="AU505" s="254" t="s">
        <v>82</v>
      </c>
      <c r="AV505" s="12" t="s">
        <v>82</v>
      </c>
      <c r="AW505" s="12" t="s">
        <v>35</v>
      </c>
      <c r="AX505" s="12" t="s">
        <v>72</v>
      </c>
      <c r="AY505" s="254" t="s">
        <v>143</v>
      </c>
    </row>
    <row r="506" spans="2:51" s="12" customFormat="1" ht="13.5">
      <c r="B506" s="244"/>
      <c r="C506" s="245"/>
      <c r="D506" s="235" t="s">
        <v>152</v>
      </c>
      <c r="E506" s="246" t="s">
        <v>21</v>
      </c>
      <c r="F506" s="247" t="s">
        <v>291</v>
      </c>
      <c r="G506" s="245"/>
      <c r="H506" s="248">
        <v>5.8</v>
      </c>
      <c r="I506" s="249"/>
      <c r="J506" s="245"/>
      <c r="K506" s="245"/>
      <c r="L506" s="250"/>
      <c r="M506" s="251"/>
      <c r="N506" s="252"/>
      <c r="O506" s="252"/>
      <c r="P506" s="252"/>
      <c r="Q506" s="252"/>
      <c r="R506" s="252"/>
      <c r="S506" s="252"/>
      <c r="T506" s="253"/>
      <c r="AT506" s="254" t="s">
        <v>152</v>
      </c>
      <c r="AU506" s="254" t="s">
        <v>82</v>
      </c>
      <c r="AV506" s="12" t="s">
        <v>82</v>
      </c>
      <c r="AW506" s="12" t="s">
        <v>35</v>
      </c>
      <c r="AX506" s="12" t="s">
        <v>72</v>
      </c>
      <c r="AY506" s="254" t="s">
        <v>143</v>
      </c>
    </row>
    <row r="507" spans="2:51" s="12" customFormat="1" ht="13.5">
      <c r="B507" s="244"/>
      <c r="C507" s="245"/>
      <c r="D507" s="235" t="s">
        <v>152</v>
      </c>
      <c r="E507" s="246" t="s">
        <v>21</v>
      </c>
      <c r="F507" s="247" t="s">
        <v>272</v>
      </c>
      <c r="G507" s="245"/>
      <c r="H507" s="248">
        <v>13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AT507" s="254" t="s">
        <v>152</v>
      </c>
      <c r="AU507" s="254" t="s">
        <v>82</v>
      </c>
      <c r="AV507" s="12" t="s">
        <v>82</v>
      </c>
      <c r="AW507" s="12" t="s">
        <v>35</v>
      </c>
      <c r="AX507" s="12" t="s">
        <v>72</v>
      </c>
      <c r="AY507" s="254" t="s">
        <v>143</v>
      </c>
    </row>
    <row r="508" spans="2:51" s="12" customFormat="1" ht="13.5">
      <c r="B508" s="244"/>
      <c r="C508" s="245"/>
      <c r="D508" s="235" t="s">
        <v>152</v>
      </c>
      <c r="E508" s="246" t="s">
        <v>21</v>
      </c>
      <c r="F508" s="247" t="s">
        <v>273</v>
      </c>
      <c r="G508" s="245"/>
      <c r="H508" s="248">
        <v>12.9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AT508" s="254" t="s">
        <v>152</v>
      </c>
      <c r="AU508" s="254" t="s">
        <v>82</v>
      </c>
      <c r="AV508" s="12" t="s">
        <v>82</v>
      </c>
      <c r="AW508" s="12" t="s">
        <v>35</v>
      </c>
      <c r="AX508" s="12" t="s">
        <v>72</v>
      </c>
      <c r="AY508" s="254" t="s">
        <v>143</v>
      </c>
    </row>
    <row r="509" spans="2:51" s="12" customFormat="1" ht="13.5">
      <c r="B509" s="244"/>
      <c r="C509" s="245"/>
      <c r="D509" s="235" t="s">
        <v>152</v>
      </c>
      <c r="E509" s="246" t="s">
        <v>21</v>
      </c>
      <c r="F509" s="247" t="s">
        <v>292</v>
      </c>
      <c r="G509" s="245"/>
      <c r="H509" s="248">
        <v>23.94</v>
      </c>
      <c r="I509" s="249"/>
      <c r="J509" s="245"/>
      <c r="K509" s="245"/>
      <c r="L509" s="250"/>
      <c r="M509" s="251"/>
      <c r="N509" s="252"/>
      <c r="O509" s="252"/>
      <c r="P509" s="252"/>
      <c r="Q509" s="252"/>
      <c r="R509" s="252"/>
      <c r="S509" s="252"/>
      <c r="T509" s="253"/>
      <c r="AT509" s="254" t="s">
        <v>152</v>
      </c>
      <c r="AU509" s="254" t="s">
        <v>82</v>
      </c>
      <c r="AV509" s="12" t="s">
        <v>82</v>
      </c>
      <c r="AW509" s="12" t="s">
        <v>35</v>
      </c>
      <c r="AX509" s="12" t="s">
        <v>72</v>
      </c>
      <c r="AY509" s="254" t="s">
        <v>143</v>
      </c>
    </row>
    <row r="510" spans="2:51" s="14" customFormat="1" ht="13.5">
      <c r="B510" s="266"/>
      <c r="C510" s="267"/>
      <c r="D510" s="235" t="s">
        <v>152</v>
      </c>
      <c r="E510" s="268" t="s">
        <v>21</v>
      </c>
      <c r="F510" s="269" t="s">
        <v>196</v>
      </c>
      <c r="G510" s="267"/>
      <c r="H510" s="270">
        <v>79.04</v>
      </c>
      <c r="I510" s="271"/>
      <c r="J510" s="267"/>
      <c r="K510" s="267"/>
      <c r="L510" s="272"/>
      <c r="M510" s="273"/>
      <c r="N510" s="274"/>
      <c r="O510" s="274"/>
      <c r="P510" s="274"/>
      <c r="Q510" s="274"/>
      <c r="R510" s="274"/>
      <c r="S510" s="274"/>
      <c r="T510" s="275"/>
      <c r="AT510" s="276" t="s">
        <v>152</v>
      </c>
      <c r="AU510" s="276" t="s">
        <v>82</v>
      </c>
      <c r="AV510" s="14" t="s">
        <v>158</v>
      </c>
      <c r="AW510" s="14" t="s">
        <v>35</v>
      </c>
      <c r="AX510" s="14" t="s">
        <v>72</v>
      </c>
      <c r="AY510" s="276" t="s">
        <v>143</v>
      </c>
    </row>
    <row r="511" spans="2:51" s="11" customFormat="1" ht="13.5">
      <c r="B511" s="233"/>
      <c r="C511" s="234"/>
      <c r="D511" s="235" t="s">
        <v>152</v>
      </c>
      <c r="E511" s="236" t="s">
        <v>21</v>
      </c>
      <c r="F511" s="237" t="s">
        <v>293</v>
      </c>
      <c r="G511" s="234"/>
      <c r="H511" s="236" t="s">
        <v>21</v>
      </c>
      <c r="I511" s="238"/>
      <c r="J511" s="234"/>
      <c r="K511" s="234"/>
      <c r="L511" s="239"/>
      <c r="M511" s="240"/>
      <c r="N511" s="241"/>
      <c r="O511" s="241"/>
      <c r="P511" s="241"/>
      <c r="Q511" s="241"/>
      <c r="R511" s="241"/>
      <c r="S511" s="241"/>
      <c r="T511" s="242"/>
      <c r="AT511" s="243" t="s">
        <v>152</v>
      </c>
      <c r="AU511" s="243" t="s">
        <v>82</v>
      </c>
      <c r="AV511" s="11" t="s">
        <v>80</v>
      </c>
      <c r="AW511" s="11" t="s">
        <v>35</v>
      </c>
      <c r="AX511" s="11" t="s">
        <v>72</v>
      </c>
      <c r="AY511" s="243" t="s">
        <v>143</v>
      </c>
    </row>
    <row r="512" spans="2:51" s="11" customFormat="1" ht="13.5">
      <c r="B512" s="233"/>
      <c r="C512" s="234"/>
      <c r="D512" s="235" t="s">
        <v>152</v>
      </c>
      <c r="E512" s="236" t="s">
        <v>21</v>
      </c>
      <c r="F512" s="237" t="s">
        <v>368</v>
      </c>
      <c r="G512" s="234"/>
      <c r="H512" s="236" t="s">
        <v>21</v>
      </c>
      <c r="I512" s="238"/>
      <c r="J512" s="234"/>
      <c r="K512" s="234"/>
      <c r="L512" s="239"/>
      <c r="M512" s="240"/>
      <c r="N512" s="241"/>
      <c r="O512" s="241"/>
      <c r="P512" s="241"/>
      <c r="Q512" s="241"/>
      <c r="R512" s="241"/>
      <c r="S512" s="241"/>
      <c r="T512" s="242"/>
      <c r="AT512" s="243" t="s">
        <v>152</v>
      </c>
      <c r="AU512" s="243" t="s">
        <v>82</v>
      </c>
      <c r="AV512" s="11" t="s">
        <v>80</v>
      </c>
      <c r="AW512" s="11" t="s">
        <v>35</v>
      </c>
      <c r="AX512" s="11" t="s">
        <v>72</v>
      </c>
      <c r="AY512" s="243" t="s">
        <v>143</v>
      </c>
    </row>
    <row r="513" spans="2:51" s="12" customFormat="1" ht="13.5">
      <c r="B513" s="244"/>
      <c r="C513" s="245"/>
      <c r="D513" s="235" t="s">
        <v>152</v>
      </c>
      <c r="E513" s="246" t="s">
        <v>21</v>
      </c>
      <c r="F513" s="247" t="s">
        <v>294</v>
      </c>
      <c r="G513" s="245"/>
      <c r="H513" s="248">
        <v>226.8</v>
      </c>
      <c r="I513" s="249"/>
      <c r="J513" s="245"/>
      <c r="K513" s="245"/>
      <c r="L513" s="250"/>
      <c r="M513" s="251"/>
      <c r="N513" s="252"/>
      <c r="O513" s="252"/>
      <c r="P513" s="252"/>
      <c r="Q513" s="252"/>
      <c r="R513" s="252"/>
      <c r="S513" s="252"/>
      <c r="T513" s="253"/>
      <c r="AT513" s="254" t="s">
        <v>152</v>
      </c>
      <c r="AU513" s="254" t="s">
        <v>82</v>
      </c>
      <c r="AV513" s="12" t="s">
        <v>82</v>
      </c>
      <c r="AW513" s="12" t="s">
        <v>35</v>
      </c>
      <c r="AX513" s="12" t="s">
        <v>72</v>
      </c>
      <c r="AY513" s="254" t="s">
        <v>143</v>
      </c>
    </row>
    <row r="514" spans="2:51" s="12" customFormat="1" ht="13.5">
      <c r="B514" s="244"/>
      <c r="C514" s="245"/>
      <c r="D514" s="235" t="s">
        <v>152</v>
      </c>
      <c r="E514" s="246" t="s">
        <v>21</v>
      </c>
      <c r="F514" s="247" t="s">
        <v>295</v>
      </c>
      <c r="G514" s="245"/>
      <c r="H514" s="248">
        <v>10.8</v>
      </c>
      <c r="I514" s="249"/>
      <c r="J514" s="245"/>
      <c r="K514" s="245"/>
      <c r="L514" s="250"/>
      <c r="M514" s="251"/>
      <c r="N514" s="252"/>
      <c r="O514" s="252"/>
      <c r="P514" s="252"/>
      <c r="Q514" s="252"/>
      <c r="R514" s="252"/>
      <c r="S514" s="252"/>
      <c r="T514" s="253"/>
      <c r="AT514" s="254" t="s">
        <v>152</v>
      </c>
      <c r="AU514" s="254" t="s">
        <v>82</v>
      </c>
      <c r="AV514" s="12" t="s">
        <v>82</v>
      </c>
      <c r="AW514" s="12" t="s">
        <v>35</v>
      </c>
      <c r="AX514" s="12" t="s">
        <v>72</v>
      </c>
      <c r="AY514" s="254" t="s">
        <v>143</v>
      </c>
    </row>
    <row r="515" spans="2:51" s="12" customFormat="1" ht="13.5">
      <c r="B515" s="244"/>
      <c r="C515" s="245"/>
      <c r="D515" s="235" t="s">
        <v>152</v>
      </c>
      <c r="E515" s="246" t="s">
        <v>21</v>
      </c>
      <c r="F515" s="247" t="s">
        <v>296</v>
      </c>
      <c r="G515" s="245"/>
      <c r="H515" s="248">
        <v>19.88</v>
      </c>
      <c r="I515" s="249"/>
      <c r="J515" s="245"/>
      <c r="K515" s="245"/>
      <c r="L515" s="250"/>
      <c r="M515" s="251"/>
      <c r="N515" s="252"/>
      <c r="O515" s="252"/>
      <c r="P515" s="252"/>
      <c r="Q515" s="252"/>
      <c r="R515" s="252"/>
      <c r="S515" s="252"/>
      <c r="T515" s="253"/>
      <c r="AT515" s="254" t="s">
        <v>152</v>
      </c>
      <c r="AU515" s="254" t="s">
        <v>82</v>
      </c>
      <c r="AV515" s="12" t="s">
        <v>82</v>
      </c>
      <c r="AW515" s="12" t="s">
        <v>35</v>
      </c>
      <c r="AX515" s="12" t="s">
        <v>72</v>
      </c>
      <c r="AY515" s="254" t="s">
        <v>143</v>
      </c>
    </row>
    <row r="516" spans="2:51" s="11" customFormat="1" ht="13.5">
      <c r="B516" s="233"/>
      <c r="C516" s="234"/>
      <c r="D516" s="235" t="s">
        <v>152</v>
      </c>
      <c r="E516" s="236" t="s">
        <v>21</v>
      </c>
      <c r="F516" s="237" t="s">
        <v>297</v>
      </c>
      <c r="G516" s="234"/>
      <c r="H516" s="236" t="s">
        <v>21</v>
      </c>
      <c r="I516" s="238"/>
      <c r="J516" s="234"/>
      <c r="K516" s="234"/>
      <c r="L516" s="239"/>
      <c r="M516" s="240"/>
      <c r="N516" s="241"/>
      <c r="O516" s="241"/>
      <c r="P516" s="241"/>
      <c r="Q516" s="241"/>
      <c r="R516" s="241"/>
      <c r="S516" s="241"/>
      <c r="T516" s="242"/>
      <c r="AT516" s="243" t="s">
        <v>152</v>
      </c>
      <c r="AU516" s="243" t="s">
        <v>82</v>
      </c>
      <c r="AV516" s="11" t="s">
        <v>80</v>
      </c>
      <c r="AW516" s="11" t="s">
        <v>35</v>
      </c>
      <c r="AX516" s="11" t="s">
        <v>72</v>
      </c>
      <c r="AY516" s="243" t="s">
        <v>143</v>
      </c>
    </row>
    <row r="517" spans="2:51" s="12" customFormat="1" ht="13.5">
      <c r="B517" s="244"/>
      <c r="C517" s="245"/>
      <c r="D517" s="235" t="s">
        <v>152</v>
      </c>
      <c r="E517" s="246" t="s">
        <v>21</v>
      </c>
      <c r="F517" s="247" t="s">
        <v>298</v>
      </c>
      <c r="G517" s="245"/>
      <c r="H517" s="248">
        <v>13.2</v>
      </c>
      <c r="I517" s="249"/>
      <c r="J517" s="245"/>
      <c r="K517" s="245"/>
      <c r="L517" s="250"/>
      <c r="M517" s="251"/>
      <c r="N517" s="252"/>
      <c r="O517" s="252"/>
      <c r="P517" s="252"/>
      <c r="Q517" s="252"/>
      <c r="R517" s="252"/>
      <c r="S517" s="252"/>
      <c r="T517" s="253"/>
      <c r="AT517" s="254" t="s">
        <v>152</v>
      </c>
      <c r="AU517" s="254" t="s">
        <v>82</v>
      </c>
      <c r="AV517" s="12" t="s">
        <v>82</v>
      </c>
      <c r="AW517" s="12" t="s">
        <v>35</v>
      </c>
      <c r="AX517" s="12" t="s">
        <v>72</v>
      </c>
      <c r="AY517" s="254" t="s">
        <v>143</v>
      </c>
    </row>
    <row r="518" spans="2:51" s="11" customFormat="1" ht="13.5">
      <c r="B518" s="233"/>
      <c r="C518" s="234"/>
      <c r="D518" s="235" t="s">
        <v>152</v>
      </c>
      <c r="E518" s="236" t="s">
        <v>21</v>
      </c>
      <c r="F518" s="237" t="s">
        <v>187</v>
      </c>
      <c r="G518" s="234"/>
      <c r="H518" s="236" t="s">
        <v>21</v>
      </c>
      <c r="I518" s="238"/>
      <c r="J518" s="234"/>
      <c r="K518" s="234"/>
      <c r="L518" s="239"/>
      <c r="M518" s="240"/>
      <c r="N518" s="241"/>
      <c r="O518" s="241"/>
      <c r="P518" s="241"/>
      <c r="Q518" s="241"/>
      <c r="R518" s="241"/>
      <c r="S518" s="241"/>
      <c r="T518" s="242"/>
      <c r="AT518" s="243" t="s">
        <v>152</v>
      </c>
      <c r="AU518" s="243" t="s">
        <v>82</v>
      </c>
      <c r="AV518" s="11" t="s">
        <v>80</v>
      </c>
      <c r="AW518" s="11" t="s">
        <v>35</v>
      </c>
      <c r="AX518" s="11" t="s">
        <v>72</v>
      </c>
      <c r="AY518" s="243" t="s">
        <v>143</v>
      </c>
    </row>
    <row r="519" spans="2:51" s="12" customFormat="1" ht="13.5">
      <c r="B519" s="244"/>
      <c r="C519" s="245"/>
      <c r="D519" s="235" t="s">
        <v>152</v>
      </c>
      <c r="E519" s="246" t="s">
        <v>21</v>
      </c>
      <c r="F519" s="247" t="s">
        <v>299</v>
      </c>
      <c r="G519" s="245"/>
      <c r="H519" s="248">
        <v>285.6</v>
      </c>
      <c r="I519" s="249"/>
      <c r="J519" s="245"/>
      <c r="K519" s="245"/>
      <c r="L519" s="250"/>
      <c r="M519" s="251"/>
      <c r="N519" s="252"/>
      <c r="O519" s="252"/>
      <c r="P519" s="252"/>
      <c r="Q519" s="252"/>
      <c r="R519" s="252"/>
      <c r="S519" s="252"/>
      <c r="T519" s="253"/>
      <c r="AT519" s="254" t="s">
        <v>152</v>
      </c>
      <c r="AU519" s="254" t="s">
        <v>82</v>
      </c>
      <c r="AV519" s="12" t="s">
        <v>82</v>
      </c>
      <c r="AW519" s="12" t="s">
        <v>35</v>
      </c>
      <c r="AX519" s="12" t="s">
        <v>72</v>
      </c>
      <c r="AY519" s="254" t="s">
        <v>143</v>
      </c>
    </row>
    <row r="520" spans="2:51" s="12" customFormat="1" ht="13.5">
      <c r="B520" s="244"/>
      <c r="C520" s="245"/>
      <c r="D520" s="235" t="s">
        <v>152</v>
      </c>
      <c r="E520" s="246" t="s">
        <v>21</v>
      </c>
      <c r="F520" s="247" t="s">
        <v>300</v>
      </c>
      <c r="G520" s="245"/>
      <c r="H520" s="248">
        <v>26.4</v>
      </c>
      <c r="I520" s="249"/>
      <c r="J520" s="245"/>
      <c r="K520" s="245"/>
      <c r="L520" s="250"/>
      <c r="M520" s="251"/>
      <c r="N520" s="252"/>
      <c r="O520" s="252"/>
      <c r="P520" s="252"/>
      <c r="Q520" s="252"/>
      <c r="R520" s="252"/>
      <c r="S520" s="252"/>
      <c r="T520" s="253"/>
      <c r="AT520" s="254" t="s">
        <v>152</v>
      </c>
      <c r="AU520" s="254" t="s">
        <v>82</v>
      </c>
      <c r="AV520" s="12" t="s">
        <v>82</v>
      </c>
      <c r="AW520" s="12" t="s">
        <v>35</v>
      </c>
      <c r="AX520" s="12" t="s">
        <v>72</v>
      </c>
      <c r="AY520" s="254" t="s">
        <v>143</v>
      </c>
    </row>
    <row r="521" spans="2:51" s="11" customFormat="1" ht="13.5">
      <c r="B521" s="233"/>
      <c r="C521" s="234"/>
      <c r="D521" s="235" t="s">
        <v>152</v>
      </c>
      <c r="E521" s="236" t="s">
        <v>21</v>
      </c>
      <c r="F521" s="237" t="s">
        <v>301</v>
      </c>
      <c r="G521" s="234"/>
      <c r="H521" s="236" t="s">
        <v>21</v>
      </c>
      <c r="I521" s="238"/>
      <c r="J521" s="234"/>
      <c r="K521" s="234"/>
      <c r="L521" s="239"/>
      <c r="M521" s="240"/>
      <c r="N521" s="241"/>
      <c r="O521" s="241"/>
      <c r="P521" s="241"/>
      <c r="Q521" s="241"/>
      <c r="R521" s="241"/>
      <c r="S521" s="241"/>
      <c r="T521" s="242"/>
      <c r="AT521" s="243" t="s">
        <v>152</v>
      </c>
      <c r="AU521" s="243" t="s">
        <v>82</v>
      </c>
      <c r="AV521" s="11" t="s">
        <v>80</v>
      </c>
      <c r="AW521" s="11" t="s">
        <v>35</v>
      </c>
      <c r="AX521" s="11" t="s">
        <v>72</v>
      </c>
      <c r="AY521" s="243" t="s">
        <v>143</v>
      </c>
    </row>
    <row r="522" spans="2:51" s="12" customFormat="1" ht="13.5">
      <c r="B522" s="244"/>
      <c r="C522" s="245"/>
      <c r="D522" s="235" t="s">
        <v>152</v>
      </c>
      <c r="E522" s="246" t="s">
        <v>21</v>
      </c>
      <c r="F522" s="247" t="s">
        <v>302</v>
      </c>
      <c r="G522" s="245"/>
      <c r="H522" s="248">
        <v>100.8</v>
      </c>
      <c r="I522" s="249"/>
      <c r="J522" s="245"/>
      <c r="K522" s="245"/>
      <c r="L522" s="250"/>
      <c r="M522" s="251"/>
      <c r="N522" s="252"/>
      <c r="O522" s="252"/>
      <c r="P522" s="252"/>
      <c r="Q522" s="252"/>
      <c r="R522" s="252"/>
      <c r="S522" s="252"/>
      <c r="T522" s="253"/>
      <c r="AT522" s="254" t="s">
        <v>152</v>
      </c>
      <c r="AU522" s="254" t="s">
        <v>82</v>
      </c>
      <c r="AV522" s="12" t="s">
        <v>82</v>
      </c>
      <c r="AW522" s="12" t="s">
        <v>35</v>
      </c>
      <c r="AX522" s="12" t="s">
        <v>72</v>
      </c>
      <c r="AY522" s="254" t="s">
        <v>143</v>
      </c>
    </row>
    <row r="523" spans="2:51" s="12" customFormat="1" ht="13.5">
      <c r="B523" s="244"/>
      <c r="C523" s="245"/>
      <c r="D523" s="235" t="s">
        <v>152</v>
      </c>
      <c r="E523" s="246" t="s">
        <v>21</v>
      </c>
      <c r="F523" s="247" t="s">
        <v>303</v>
      </c>
      <c r="G523" s="245"/>
      <c r="H523" s="248">
        <v>21.6</v>
      </c>
      <c r="I523" s="249"/>
      <c r="J523" s="245"/>
      <c r="K523" s="245"/>
      <c r="L523" s="250"/>
      <c r="M523" s="251"/>
      <c r="N523" s="252"/>
      <c r="O523" s="252"/>
      <c r="P523" s="252"/>
      <c r="Q523" s="252"/>
      <c r="R523" s="252"/>
      <c r="S523" s="252"/>
      <c r="T523" s="253"/>
      <c r="AT523" s="254" t="s">
        <v>152</v>
      </c>
      <c r="AU523" s="254" t="s">
        <v>82</v>
      </c>
      <c r="AV523" s="12" t="s">
        <v>82</v>
      </c>
      <c r="AW523" s="12" t="s">
        <v>35</v>
      </c>
      <c r="AX523" s="12" t="s">
        <v>72</v>
      </c>
      <c r="AY523" s="254" t="s">
        <v>143</v>
      </c>
    </row>
    <row r="524" spans="2:51" s="14" customFormat="1" ht="13.5">
      <c r="B524" s="266"/>
      <c r="C524" s="267"/>
      <c r="D524" s="235" t="s">
        <v>152</v>
      </c>
      <c r="E524" s="268" t="s">
        <v>21</v>
      </c>
      <c r="F524" s="269" t="s">
        <v>196</v>
      </c>
      <c r="G524" s="267"/>
      <c r="H524" s="270">
        <v>705.08</v>
      </c>
      <c r="I524" s="271"/>
      <c r="J524" s="267"/>
      <c r="K524" s="267"/>
      <c r="L524" s="272"/>
      <c r="M524" s="273"/>
      <c r="N524" s="274"/>
      <c r="O524" s="274"/>
      <c r="P524" s="274"/>
      <c r="Q524" s="274"/>
      <c r="R524" s="274"/>
      <c r="S524" s="274"/>
      <c r="T524" s="275"/>
      <c r="AT524" s="276" t="s">
        <v>152</v>
      </c>
      <c r="AU524" s="276" t="s">
        <v>82</v>
      </c>
      <c r="AV524" s="14" t="s">
        <v>158</v>
      </c>
      <c r="AW524" s="14" t="s">
        <v>35</v>
      </c>
      <c r="AX524" s="14" t="s">
        <v>72</v>
      </c>
      <c r="AY524" s="276" t="s">
        <v>143</v>
      </c>
    </row>
    <row r="525" spans="2:51" s="11" customFormat="1" ht="13.5">
      <c r="B525" s="233"/>
      <c r="C525" s="234"/>
      <c r="D525" s="235" t="s">
        <v>152</v>
      </c>
      <c r="E525" s="236" t="s">
        <v>21</v>
      </c>
      <c r="F525" s="237" t="s">
        <v>440</v>
      </c>
      <c r="G525" s="234"/>
      <c r="H525" s="236" t="s">
        <v>21</v>
      </c>
      <c r="I525" s="238"/>
      <c r="J525" s="234"/>
      <c r="K525" s="234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152</v>
      </c>
      <c r="AU525" s="243" t="s">
        <v>82</v>
      </c>
      <c r="AV525" s="11" t="s">
        <v>80</v>
      </c>
      <c r="AW525" s="11" t="s">
        <v>35</v>
      </c>
      <c r="AX525" s="11" t="s">
        <v>72</v>
      </c>
      <c r="AY525" s="243" t="s">
        <v>143</v>
      </c>
    </row>
    <row r="526" spans="2:51" s="12" customFormat="1" ht="13.5">
      <c r="B526" s="244"/>
      <c r="C526" s="245"/>
      <c r="D526" s="235" t="s">
        <v>152</v>
      </c>
      <c r="E526" s="246" t="s">
        <v>21</v>
      </c>
      <c r="F526" s="247" t="s">
        <v>441</v>
      </c>
      <c r="G526" s="245"/>
      <c r="H526" s="248">
        <v>23.13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AT526" s="254" t="s">
        <v>152</v>
      </c>
      <c r="AU526" s="254" t="s">
        <v>82</v>
      </c>
      <c r="AV526" s="12" t="s">
        <v>82</v>
      </c>
      <c r="AW526" s="12" t="s">
        <v>35</v>
      </c>
      <c r="AX526" s="12" t="s">
        <v>72</v>
      </c>
      <c r="AY526" s="254" t="s">
        <v>143</v>
      </c>
    </row>
    <row r="527" spans="2:51" s="12" customFormat="1" ht="13.5">
      <c r="B527" s="244"/>
      <c r="C527" s="245"/>
      <c r="D527" s="235" t="s">
        <v>152</v>
      </c>
      <c r="E527" s="246" t="s">
        <v>21</v>
      </c>
      <c r="F527" s="247" t="s">
        <v>442</v>
      </c>
      <c r="G527" s="245"/>
      <c r="H527" s="248">
        <v>33.33</v>
      </c>
      <c r="I527" s="249"/>
      <c r="J527" s="245"/>
      <c r="K527" s="245"/>
      <c r="L527" s="250"/>
      <c r="M527" s="251"/>
      <c r="N527" s="252"/>
      <c r="O527" s="252"/>
      <c r="P527" s="252"/>
      <c r="Q527" s="252"/>
      <c r="R527" s="252"/>
      <c r="S527" s="252"/>
      <c r="T527" s="253"/>
      <c r="AT527" s="254" t="s">
        <v>152</v>
      </c>
      <c r="AU527" s="254" t="s">
        <v>82</v>
      </c>
      <c r="AV527" s="12" t="s">
        <v>82</v>
      </c>
      <c r="AW527" s="12" t="s">
        <v>35</v>
      </c>
      <c r="AX527" s="12" t="s">
        <v>72</v>
      </c>
      <c r="AY527" s="254" t="s">
        <v>143</v>
      </c>
    </row>
    <row r="528" spans="2:51" s="11" customFormat="1" ht="13.5">
      <c r="B528" s="233"/>
      <c r="C528" s="234"/>
      <c r="D528" s="235" t="s">
        <v>152</v>
      </c>
      <c r="E528" s="236" t="s">
        <v>21</v>
      </c>
      <c r="F528" s="237" t="s">
        <v>443</v>
      </c>
      <c r="G528" s="234"/>
      <c r="H528" s="236" t="s">
        <v>21</v>
      </c>
      <c r="I528" s="238"/>
      <c r="J528" s="234"/>
      <c r="K528" s="234"/>
      <c r="L528" s="239"/>
      <c r="M528" s="240"/>
      <c r="N528" s="241"/>
      <c r="O528" s="241"/>
      <c r="P528" s="241"/>
      <c r="Q528" s="241"/>
      <c r="R528" s="241"/>
      <c r="S528" s="241"/>
      <c r="T528" s="242"/>
      <c r="AT528" s="243" t="s">
        <v>152</v>
      </c>
      <c r="AU528" s="243" t="s">
        <v>82</v>
      </c>
      <c r="AV528" s="11" t="s">
        <v>80</v>
      </c>
      <c r="AW528" s="11" t="s">
        <v>35</v>
      </c>
      <c r="AX528" s="11" t="s">
        <v>72</v>
      </c>
      <c r="AY528" s="243" t="s">
        <v>143</v>
      </c>
    </row>
    <row r="529" spans="2:51" s="12" customFormat="1" ht="13.5">
      <c r="B529" s="244"/>
      <c r="C529" s="245"/>
      <c r="D529" s="235" t="s">
        <v>152</v>
      </c>
      <c r="E529" s="246" t="s">
        <v>21</v>
      </c>
      <c r="F529" s="247" t="s">
        <v>444</v>
      </c>
      <c r="G529" s="245"/>
      <c r="H529" s="248">
        <v>90</v>
      </c>
      <c r="I529" s="249"/>
      <c r="J529" s="245"/>
      <c r="K529" s="245"/>
      <c r="L529" s="250"/>
      <c r="M529" s="251"/>
      <c r="N529" s="252"/>
      <c r="O529" s="252"/>
      <c r="P529" s="252"/>
      <c r="Q529" s="252"/>
      <c r="R529" s="252"/>
      <c r="S529" s="252"/>
      <c r="T529" s="253"/>
      <c r="AT529" s="254" t="s">
        <v>152</v>
      </c>
      <c r="AU529" s="254" t="s">
        <v>82</v>
      </c>
      <c r="AV529" s="12" t="s">
        <v>82</v>
      </c>
      <c r="AW529" s="12" t="s">
        <v>35</v>
      </c>
      <c r="AX529" s="12" t="s">
        <v>72</v>
      </c>
      <c r="AY529" s="254" t="s">
        <v>143</v>
      </c>
    </row>
    <row r="530" spans="2:51" s="11" customFormat="1" ht="13.5">
      <c r="B530" s="233"/>
      <c r="C530" s="234"/>
      <c r="D530" s="235" t="s">
        <v>152</v>
      </c>
      <c r="E530" s="236" t="s">
        <v>21</v>
      </c>
      <c r="F530" s="237" t="s">
        <v>308</v>
      </c>
      <c r="G530" s="234"/>
      <c r="H530" s="236" t="s">
        <v>21</v>
      </c>
      <c r="I530" s="238"/>
      <c r="J530" s="234"/>
      <c r="K530" s="234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152</v>
      </c>
      <c r="AU530" s="243" t="s">
        <v>82</v>
      </c>
      <c r="AV530" s="11" t="s">
        <v>80</v>
      </c>
      <c r="AW530" s="11" t="s">
        <v>35</v>
      </c>
      <c r="AX530" s="11" t="s">
        <v>72</v>
      </c>
      <c r="AY530" s="243" t="s">
        <v>143</v>
      </c>
    </row>
    <row r="531" spans="2:51" s="12" customFormat="1" ht="13.5">
      <c r="B531" s="244"/>
      <c r="C531" s="245"/>
      <c r="D531" s="235" t="s">
        <v>152</v>
      </c>
      <c r="E531" s="246" t="s">
        <v>21</v>
      </c>
      <c r="F531" s="247" t="s">
        <v>445</v>
      </c>
      <c r="G531" s="245"/>
      <c r="H531" s="248">
        <v>32.8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AT531" s="254" t="s">
        <v>152</v>
      </c>
      <c r="AU531" s="254" t="s">
        <v>82</v>
      </c>
      <c r="AV531" s="12" t="s">
        <v>82</v>
      </c>
      <c r="AW531" s="12" t="s">
        <v>35</v>
      </c>
      <c r="AX531" s="12" t="s">
        <v>72</v>
      </c>
      <c r="AY531" s="254" t="s">
        <v>143</v>
      </c>
    </row>
    <row r="532" spans="2:51" s="13" customFormat="1" ht="13.5">
      <c r="B532" s="255"/>
      <c r="C532" s="256"/>
      <c r="D532" s="235" t="s">
        <v>152</v>
      </c>
      <c r="E532" s="257" t="s">
        <v>21</v>
      </c>
      <c r="F532" s="258" t="s">
        <v>157</v>
      </c>
      <c r="G532" s="256"/>
      <c r="H532" s="259">
        <v>1147.58</v>
      </c>
      <c r="I532" s="260"/>
      <c r="J532" s="256"/>
      <c r="K532" s="256"/>
      <c r="L532" s="261"/>
      <c r="M532" s="262"/>
      <c r="N532" s="263"/>
      <c r="O532" s="263"/>
      <c r="P532" s="263"/>
      <c r="Q532" s="263"/>
      <c r="R532" s="263"/>
      <c r="S532" s="263"/>
      <c r="T532" s="264"/>
      <c r="AT532" s="265" t="s">
        <v>152</v>
      </c>
      <c r="AU532" s="265" t="s">
        <v>82</v>
      </c>
      <c r="AV532" s="13" t="s">
        <v>150</v>
      </c>
      <c r="AW532" s="13" t="s">
        <v>35</v>
      </c>
      <c r="AX532" s="13" t="s">
        <v>80</v>
      </c>
      <c r="AY532" s="265" t="s">
        <v>143</v>
      </c>
    </row>
    <row r="533" spans="2:65" s="1" customFormat="1" ht="16.5" customHeight="1">
      <c r="B533" s="46"/>
      <c r="C533" s="277" t="s">
        <v>446</v>
      </c>
      <c r="D533" s="277" t="s">
        <v>276</v>
      </c>
      <c r="E533" s="278" t="s">
        <v>447</v>
      </c>
      <c r="F533" s="279" t="s">
        <v>448</v>
      </c>
      <c r="G533" s="280" t="s">
        <v>249</v>
      </c>
      <c r="H533" s="281">
        <v>819.504</v>
      </c>
      <c r="I533" s="282"/>
      <c r="J533" s="283">
        <f>ROUND(I533*H533,2)</f>
        <v>0</v>
      </c>
      <c r="K533" s="279" t="s">
        <v>21</v>
      </c>
      <c r="L533" s="284"/>
      <c r="M533" s="285" t="s">
        <v>21</v>
      </c>
      <c r="N533" s="286" t="s">
        <v>43</v>
      </c>
      <c r="O533" s="47"/>
      <c r="P533" s="230">
        <f>O533*H533</f>
        <v>0</v>
      </c>
      <c r="Q533" s="230">
        <v>3E-05</v>
      </c>
      <c r="R533" s="230">
        <f>Q533*H533</f>
        <v>0.024585120000000002</v>
      </c>
      <c r="S533" s="230">
        <v>0</v>
      </c>
      <c r="T533" s="231">
        <f>S533*H533</f>
        <v>0</v>
      </c>
      <c r="AR533" s="24" t="s">
        <v>220</v>
      </c>
      <c r="AT533" s="24" t="s">
        <v>276</v>
      </c>
      <c r="AU533" s="24" t="s">
        <v>82</v>
      </c>
      <c r="AY533" s="24" t="s">
        <v>143</v>
      </c>
      <c r="BE533" s="232">
        <f>IF(N533="základní",J533,0)</f>
        <v>0</v>
      </c>
      <c r="BF533" s="232">
        <f>IF(N533="snížená",J533,0)</f>
        <v>0</v>
      </c>
      <c r="BG533" s="232">
        <f>IF(N533="zákl. přenesená",J533,0)</f>
        <v>0</v>
      </c>
      <c r="BH533" s="232">
        <f>IF(N533="sníž. přenesená",J533,0)</f>
        <v>0</v>
      </c>
      <c r="BI533" s="232">
        <f>IF(N533="nulová",J533,0)</f>
        <v>0</v>
      </c>
      <c r="BJ533" s="24" t="s">
        <v>80</v>
      </c>
      <c r="BK533" s="232">
        <f>ROUND(I533*H533,2)</f>
        <v>0</v>
      </c>
      <c r="BL533" s="24" t="s">
        <v>150</v>
      </c>
      <c r="BM533" s="24" t="s">
        <v>449</v>
      </c>
    </row>
    <row r="534" spans="2:51" s="11" customFormat="1" ht="13.5">
      <c r="B534" s="233"/>
      <c r="C534" s="234"/>
      <c r="D534" s="235" t="s">
        <v>152</v>
      </c>
      <c r="E534" s="236" t="s">
        <v>21</v>
      </c>
      <c r="F534" s="237" t="s">
        <v>280</v>
      </c>
      <c r="G534" s="234"/>
      <c r="H534" s="236" t="s">
        <v>21</v>
      </c>
      <c r="I534" s="238"/>
      <c r="J534" s="234"/>
      <c r="K534" s="234"/>
      <c r="L534" s="239"/>
      <c r="M534" s="240"/>
      <c r="N534" s="241"/>
      <c r="O534" s="241"/>
      <c r="P534" s="241"/>
      <c r="Q534" s="241"/>
      <c r="R534" s="241"/>
      <c r="S534" s="241"/>
      <c r="T534" s="242"/>
      <c r="AT534" s="243" t="s">
        <v>152</v>
      </c>
      <c r="AU534" s="243" t="s">
        <v>82</v>
      </c>
      <c r="AV534" s="11" t="s">
        <v>80</v>
      </c>
      <c r="AW534" s="11" t="s">
        <v>35</v>
      </c>
      <c r="AX534" s="11" t="s">
        <v>72</v>
      </c>
      <c r="AY534" s="243" t="s">
        <v>143</v>
      </c>
    </row>
    <row r="535" spans="2:51" s="12" customFormat="1" ht="13.5">
      <c r="B535" s="244"/>
      <c r="C535" s="245"/>
      <c r="D535" s="235" t="s">
        <v>152</v>
      </c>
      <c r="E535" s="246" t="s">
        <v>21</v>
      </c>
      <c r="F535" s="247" t="s">
        <v>450</v>
      </c>
      <c r="G535" s="245"/>
      <c r="H535" s="248">
        <v>1204.959</v>
      </c>
      <c r="I535" s="249"/>
      <c r="J535" s="245"/>
      <c r="K535" s="245"/>
      <c r="L535" s="250"/>
      <c r="M535" s="251"/>
      <c r="N535" s="252"/>
      <c r="O535" s="252"/>
      <c r="P535" s="252"/>
      <c r="Q535" s="252"/>
      <c r="R535" s="252"/>
      <c r="S535" s="252"/>
      <c r="T535" s="253"/>
      <c r="AT535" s="254" t="s">
        <v>152</v>
      </c>
      <c r="AU535" s="254" t="s">
        <v>82</v>
      </c>
      <c r="AV535" s="12" t="s">
        <v>82</v>
      </c>
      <c r="AW535" s="12" t="s">
        <v>35</v>
      </c>
      <c r="AX535" s="12" t="s">
        <v>72</v>
      </c>
      <c r="AY535" s="254" t="s">
        <v>143</v>
      </c>
    </row>
    <row r="536" spans="2:51" s="12" customFormat="1" ht="13.5">
      <c r="B536" s="244"/>
      <c r="C536" s="245"/>
      <c r="D536" s="235" t="s">
        <v>152</v>
      </c>
      <c r="E536" s="246" t="s">
        <v>21</v>
      </c>
      <c r="F536" s="247" t="s">
        <v>451</v>
      </c>
      <c r="G536" s="245"/>
      <c r="H536" s="248">
        <v>-385.455</v>
      </c>
      <c r="I536" s="249"/>
      <c r="J536" s="245"/>
      <c r="K536" s="245"/>
      <c r="L536" s="250"/>
      <c r="M536" s="251"/>
      <c r="N536" s="252"/>
      <c r="O536" s="252"/>
      <c r="P536" s="252"/>
      <c r="Q536" s="252"/>
      <c r="R536" s="252"/>
      <c r="S536" s="252"/>
      <c r="T536" s="253"/>
      <c r="AT536" s="254" t="s">
        <v>152</v>
      </c>
      <c r="AU536" s="254" t="s">
        <v>82</v>
      </c>
      <c r="AV536" s="12" t="s">
        <v>82</v>
      </c>
      <c r="AW536" s="12" t="s">
        <v>35</v>
      </c>
      <c r="AX536" s="12" t="s">
        <v>72</v>
      </c>
      <c r="AY536" s="254" t="s">
        <v>143</v>
      </c>
    </row>
    <row r="537" spans="2:51" s="13" customFormat="1" ht="13.5">
      <c r="B537" s="255"/>
      <c r="C537" s="256"/>
      <c r="D537" s="235" t="s">
        <v>152</v>
      </c>
      <c r="E537" s="257" t="s">
        <v>21</v>
      </c>
      <c r="F537" s="258" t="s">
        <v>157</v>
      </c>
      <c r="G537" s="256"/>
      <c r="H537" s="259">
        <v>819.504</v>
      </c>
      <c r="I537" s="260"/>
      <c r="J537" s="256"/>
      <c r="K537" s="256"/>
      <c r="L537" s="261"/>
      <c r="M537" s="262"/>
      <c r="N537" s="263"/>
      <c r="O537" s="263"/>
      <c r="P537" s="263"/>
      <c r="Q537" s="263"/>
      <c r="R537" s="263"/>
      <c r="S537" s="263"/>
      <c r="T537" s="264"/>
      <c r="AT537" s="265" t="s">
        <v>152</v>
      </c>
      <c r="AU537" s="265" t="s">
        <v>82</v>
      </c>
      <c r="AV537" s="13" t="s">
        <v>150</v>
      </c>
      <c r="AW537" s="13" t="s">
        <v>35</v>
      </c>
      <c r="AX537" s="13" t="s">
        <v>80</v>
      </c>
      <c r="AY537" s="265" t="s">
        <v>143</v>
      </c>
    </row>
    <row r="538" spans="2:65" s="1" customFormat="1" ht="16.5" customHeight="1">
      <c r="B538" s="46"/>
      <c r="C538" s="277" t="s">
        <v>452</v>
      </c>
      <c r="D538" s="277" t="s">
        <v>276</v>
      </c>
      <c r="E538" s="278" t="s">
        <v>453</v>
      </c>
      <c r="F538" s="279" t="s">
        <v>454</v>
      </c>
      <c r="G538" s="280" t="s">
        <v>249</v>
      </c>
      <c r="H538" s="281">
        <v>385.455</v>
      </c>
      <c r="I538" s="282"/>
      <c r="J538" s="283">
        <f>ROUND(I538*H538,2)</f>
        <v>0</v>
      </c>
      <c r="K538" s="279" t="s">
        <v>21</v>
      </c>
      <c r="L538" s="284"/>
      <c r="M538" s="285" t="s">
        <v>21</v>
      </c>
      <c r="N538" s="286" t="s">
        <v>43</v>
      </c>
      <c r="O538" s="47"/>
      <c r="P538" s="230">
        <f>O538*H538</f>
        <v>0</v>
      </c>
      <c r="Q538" s="230">
        <v>0.0004</v>
      </c>
      <c r="R538" s="230">
        <f>Q538*H538</f>
        <v>0.154182</v>
      </c>
      <c r="S538" s="230">
        <v>0</v>
      </c>
      <c r="T538" s="231">
        <f>S538*H538</f>
        <v>0</v>
      </c>
      <c r="AR538" s="24" t="s">
        <v>220</v>
      </c>
      <c r="AT538" s="24" t="s">
        <v>276</v>
      </c>
      <c r="AU538" s="24" t="s">
        <v>82</v>
      </c>
      <c r="AY538" s="24" t="s">
        <v>143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24" t="s">
        <v>80</v>
      </c>
      <c r="BK538" s="232">
        <f>ROUND(I538*H538,2)</f>
        <v>0</v>
      </c>
      <c r="BL538" s="24" t="s">
        <v>150</v>
      </c>
      <c r="BM538" s="24" t="s">
        <v>455</v>
      </c>
    </row>
    <row r="539" spans="2:51" s="11" customFormat="1" ht="13.5">
      <c r="B539" s="233"/>
      <c r="C539" s="234"/>
      <c r="D539" s="235" t="s">
        <v>152</v>
      </c>
      <c r="E539" s="236" t="s">
        <v>21</v>
      </c>
      <c r="F539" s="237" t="s">
        <v>456</v>
      </c>
      <c r="G539" s="234"/>
      <c r="H539" s="236" t="s">
        <v>21</v>
      </c>
      <c r="I539" s="238"/>
      <c r="J539" s="234"/>
      <c r="K539" s="234"/>
      <c r="L539" s="239"/>
      <c r="M539" s="240"/>
      <c r="N539" s="241"/>
      <c r="O539" s="241"/>
      <c r="P539" s="241"/>
      <c r="Q539" s="241"/>
      <c r="R539" s="241"/>
      <c r="S539" s="241"/>
      <c r="T539" s="242"/>
      <c r="AT539" s="243" t="s">
        <v>152</v>
      </c>
      <c r="AU539" s="243" t="s">
        <v>82</v>
      </c>
      <c r="AV539" s="11" t="s">
        <v>80</v>
      </c>
      <c r="AW539" s="11" t="s">
        <v>35</v>
      </c>
      <c r="AX539" s="11" t="s">
        <v>72</v>
      </c>
      <c r="AY539" s="243" t="s">
        <v>143</v>
      </c>
    </row>
    <row r="540" spans="2:51" s="11" customFormat="1" ht="13.5">
      <c r="B540" s="233"/>
      <c r="C540" s="234"/>
      <c r="D540" s="235" t="s">
        <v>152</v>
      </c>
      <c r="E540" s="236" t="s">
        <v>21</v>
      </c>
      <c r="F540" s="237" t="s">
        <v>261</v>
      </c>
      <c r="G540" s="234"/>
      <c r="H540" s="236" t="s">
        <v>21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152</v>
      </c>
      <c r="AU540" s="243" t="s">
        <v>82</v>
      </c>
      <c r="AV540" s="11" t="s">
        <v>80</v>
      </c>
      <c r="AW540" s="11" t="s">
        <v>35</v>
      </c>
      <c r="AX540" s="11" t="s">
        <v>72</v>
      </c>
      <c r="AY540" s="243" t="s">
        <v>143</v>
      </c>
    </row>
    <row r="541" spans="2:51" s="12" customFormat="1" ht="13.5">
      <c r="B541" s="244"/>
      <c r="C541" s="245"/>
      <c r="D541" s="235" t="s">
        <v>152</v>
      </c>
      <c r="E541" s="246" t="s">
        <v>21</v>
      </c>
      <c r="F541" s="247" t="s">
        <v>415</v>
      </c>
      <c r="G541" s="245"/>
      <c r="H541" s="248">
        <v>57.9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AT541" s="254" t="s">
        <v>152</v>
      </c>
      <c r="AU541" s="254" t="s">
        <v>82</v>
      </c>
      <c r="AV541" s="12" t="s">
        <v>82</v>
      </c>
      <c r="AW541" s="12" t="s">
        <v>35</v>
      </c>
      <c r="AX541" s="12" t="s">
        <v>72</v>
      </c>
      <c r="AY541" s="254" t="s">
        <v>143</v>
      </c>
    </row>
    <row r="542" spans="2:51" s="11" customFormat="1" ht="13.5">
      <c r="B542" s="233"/>
      <c r="C542" s="234"/>
      <c r="D542" s="235" t="s">
        <v>152</v>
      </c>
      <c r="E542" s="236" t="s">
        <v>21</v>
      </c>
      <c r="F542" s="237" t="s">
        <v>267</v>
      </c>
      <c r="G542" s="234"/>
      <c r="H542" s="236" t="s">
        <v>21</v>
      </c>
      <c r="I542" s="238"/>
      <c r="J542" s="234"/>
      <c r="K542" s="234"/>
      <c r="L542" s="239"/>
      <c r="M542" s="240"/>
      <c r="N542" s="241"/>
      <c r="O542" s="241"/>
      <c r="P542" s="241"/>
      <c r="Q542" s="241"/>
      <c r="R542" s="241"/>
      <c r="S542" s="241"/>
      <c r="T542" s="242"/>
      <c r="AT542" s="243" t="s">
        <v>152</v>
      </c>
      <c r="AU542" s="243" t="s">
        <v>82</v>
      </c>
      <c r="AV542" s="11" t="s">
        <v>80</v>
      </c>
      <c r="AW542" s="11" t="s">
        <v>35</v>
      </c>
      <c r="AX542" s="11" t="s">
        <v>72</v>
      </c>
      <c r="AY542" s="243" t="s">
        <v>143</v>
      </c>
    </row>
    <row r="543" spans="2:51" s="12" customFormat="1" ht="13.5">
      <c r="B543" s="244"/>
      <c r="C543" s="245"/>
      <c r="D543" s="235" t="s">
        <v>152</v>
      </c>
      <c r="E543" s="246" t="s">
        <v>21</v>
      </c>
      <c r="F543" s="247" t="s">
        <v>416</v>
      </c>
      <c r="G543" s="245"/>
      <c r="H543" s="248">
        <v>2.7</v>
      </c>
      <c r="I543" s="249"/>
      <c r="J543" s="245"/>
      <c r="K543" s="245"/>
      <c r="L543" s="250"/>
      <c r="M543" s="251"/>
      <c r="N543" s="252"/>
      <c r="O543" s="252"/>
      <c r="P543" s="252"/>
      <c r="Q543" s="252"/>
      <c r="R543" s="252"/>
      <c r="S543" s="252"/>
      <c r="T543" s="253"/>
      <c r="AT543" s="254" t="s">
        <v>152</v>
      </c>
      <c r="AU543" s="254" t="s">
        <v>82</v>
      </c>
      <c r="AV543" s="12" t="s">
        <v>82</v>
      </c>
      <c r="AW543" s="12" t="s">
        <v>35</v>
      </c>
      <c r="AX543" s="12" t="s">
        <v>72</v>
      </c>
      <c r="AY543" s="254" t="s">
        <v>143</v>
      </c>
    </row>
    <row r="544" spans="2:51" s="11" customFormat="1" ht="13.5">
      <c r="B544" s="233"/>
      <c r="C544" s="234"/>
      <c r="D544" s="235" t="s">
        <v>152</v>
      </c>
      <c r="E544" s="236" t="s">
        <v>21</v>
      </c>
      <c r="F544" s="237" t="s">
        <v>293</v>
      </c>
      <c r="G544" s="234"/>
      <c r="H544" s="236" t="s">
        <v>21</v>
      </c>
      <c r="I544" s="238"/>
      <c r="J544" s="234"/>
      <c r="K544" s="234"/>
      <c r="L544" s="239"/>
      <c r="M544" s="240"/>
      <c r="N544" s="241"/>
      <c r="O544" s="241"/>
      <c r="P544" s="241"/>
      <c r="Q544" s="241"/>
      <c r="R544" s="241"/>
      <c r="S544" s="241"/>
      <c r="T544" s="242"/>
      <c r="AT544" s="243" t="s">
        <v>152</v>
      </c>
      <c r="AU544" s="243" t="s">
        <v>82</v>
      </c>
      <c r="AV544" s="11" t="s">
        <v>80</v>
      </c>
      <c r="AW544" s="11" t="s">
        <v>35</v>
      </c>
      <c r="AX544" s="11" t="s">
        <v>72</v>
      </c>
      <c r="AY544" s="243" t="s">
        <v>143</v>
      </c>
    </row>
    <row r="545" spans="2:51" s="11" customFormat="1" ht="13.5">
      <c r="B545" s="233"/>
      <c r="C545" s="234"/>
      <c r="D545" s="235" t="s">
        <v>152</v>
      </c>
      <c r="E545" s="236" t="s">
        <v>21</v>
      </c>
      <c r="F545" s="237" t="s">
        <v>368</v>
      </c>
      <c r="G545" s="234"/>
      <c r="H545" s="236" t="s">
        <v>21</v>
      </c>
      <c r="I545" s="238"/>
      <c r="J545" s="234"/>
      <c r="K545" s="234"/>
      <c r="L545" s="239"/>
      <c r="M545" s="240"/>
      <c r="N545" s="241"/>
      <c r="O545" s="241"/>
      <c r="P545" s="241"/>
      <c r="Q545" s="241"/>
      <c r="R545" s="241"/>
      <c r="S545" s="241"/>
      <c r="T545" s="242"/>
      <c r="AT545" s="243" t="s">
        <v>152</v>
      </c>
      <c r="AU545" s="243" t="s">
        <v>82</v>
      </c>
      <c r="AV545" s="11" t="s">
        <v>80</v>
      </c>
      <c r="AW545" s="11" t="s">
        <v>35</v>
      </c>
      <c r="AX545" s="11" t="s">
        <v>72</v>
      </c>
      <c r="AY545" s="243" t="s">
        <v>143</v>
      </c>
    </row>
    <row r="546" spans="2:51" s="12" customFormat="1" ht="13.5">
      <c r="B546" s="244"/>
      <c r="C546" s="245"/>
      <c r="D546" s="235" t="s">
        <v>152</v>
      </c>
      <c r="E546" s="246" t="s">
        <v>21</v>
      </c>
      <c r="F546" s="247" t="s">
        <v>417</v>
      </c>
      <c r="G546" s="245"/>
      <c r="H546" s="248">
        <v>71.7</v>
      </c>
      <c r="I546" s="249"/>
      <c r="J546" s="245"/>
      <c r="K546" s="245"/>
      <c r="L546" s="250"/>
      <c r="M546" s="251"/>
      <c r="N546" s="252"/>
      <c r="O546" s="252"/>
      <c r="P546" s="252"/>
      <c r="Q546" s="252"/>
      <c r="R546" s="252"/>
      <c r="S546" s="252"/>
      <c r="T546" s="253"/>
      <c r="AT546" s="254" t="s">
        <v>152</v>
      </c>
      <c r="AU546" s="254" t="s">
        <v>82</v>
      </c>
      <c r="AV546" s="12" t="s">
        <v>82</v>
      </c>
      <c r="AW546" s="12" t="s">
        <v>35</v>
      </c>
      <c r="AX546" s="12" t="s">
        <v>72</v>
      </c>
      <c r="AY546" s="254" t="s">
        <v>143</v>
      </c>
    </row>
    <row r="547" spans="2:51" s="11" customFormat="1" ht="13.5">
      <c r="B547" s="233"/>
      <c r="C547" s="234"/>
      <c r="D547" s="235" t="s">
        <v>152</v>
      </c>
      <c r="E547" s="236" t="s">
        <v>21</v>
      </c>
      <c r="F547" s="237" t="s">
        <v>297</v>
      </c>
      <c r="G547" s="234"/>
      <c r="H547" s="236" t="s">
        <v>21</v>
      </c>
      <c r="I547" s="238"/>
      <c r="J547" s="234"/>
      <c r="K547" s="234"/>
      <c r="L547" s="239"/>
      <c r="M547" s="240"/>
      <c r="N547" s="241"/>
      <c r="O547" s="241"/>
      <c r="P547" s="241"/>
      <c r="Q547" s="241"/>
      <c r="R547" s="241"/>
      <c r="S547" s="241"/>
      <c r="T547" s="242"/>
      <c r="AT547" s="243" t="s">
        <v>152</v>
      </c>
      <c r="AU547" s="243" t="s">
        <v>82</v>
      </c>
      <c r="AV547" s="11" t="s">
        <v>80</v>
      </c>
      <c r="AW547" s="11" t="s">
        <v>35</v>
      </c>
      <c r="AX547" s="11" t="s">
        <v>72</v>
      </c>
      <c r="AY547" s="243" t="s">
        <v>143</v>
      </c>
    </row>
    <row r="548" spans="2:51" s="12" customFormat="1" ht="13.5">
      <c r="B548" s="244"/>
      <c r="C548" s="245"/>
      <c r="D548" s="235" t="s">
        <v>152</v>
      </c>
      <c r="E548" s="246" t="s">
        <v>21</v>
      </c>
      <c r="F548" s="247" t="s">
        <v>254</v>
      </c>
      <c r="G548" s="245"/>
      <c r="H548" s="248">
        <v>3</v>
      </c>
      <c r="I548" s="249"/>
      <c r="J548" s="245"/>
      <c r="K548" s="245"/>
      <c r="L548" s="250"/>
      <c r="M548" s="251"/>
      <c r="N548" s="252"/>
      <c r="O548" s="252"/>
      <c r="P548" s="252"/>
      <c r="Q548" s="252"/>
      <c r="R548" s="252"/>
      <c r="S548" s="252"/>
      <c r="T548" s="253"/>
      <c r="AT548" s="254" t="s">
        <v>152</v>
      </c>
      <c r="AU548" s="254" t="s">
        <v>82</v>
      </c>
      <c r="AV548" s="12" t="s">
        <v>82</v>
      </c>
      <c r="AW548" s="12" t="s">
        <v>35</v>
      </c>
      <c r="AX548" s="12" t="s">
        <v>72</v>
      </c>
      <c r="AY548" s="254" t="s">
        <v>143</v>
      </c>
    </row>
    <row r="549" spans="2:51" s="11" customFormat="1" ht="13.5">
      <c r="B549" s="233"/>
      <c r="C549" s="234"/>
      <c r="D549" s="235" t="s">
        <v>152</v>
      </c>
      <c r="E549" s="236" t="s">
        <v>21</v>
      </c>
      <c r="F549" s="237" t="s">
        <v>187</v>
      </c>
      <c r="G549" s="234"/>
      <c r="H549" s="236" t="s">
        <v>21</v>
      </c>
      <c r="I549" s="238"/>
      <c r="J549" s="234"/>
      <c r="K549" s="234"/>
      <c r="L549" s="239"/>
      <c r="M549" s="240"/>
      <c r="N549" s="241"/>
      <c r="O549" s="241"/>
      <c r="P549" s="241"/>
      <c r="Q549" s="241"/>
      <c r="R549" s="241"/>
      <c r="S549" s="241"/>
      <c r="T549" s="242"/>
      <c r="AT549" s="243" t="s">
        <v>152</v>
      </c>
      <c r="AU549" s="243" t="s">
        <v>82</v>
      </c>
      <c r="AV549" s="11" t="s">
        <v>80</v>
      </c>
      <c r="AW549" s="11" t="s">
        <v>35</v>
      </c>
      <c r="AX549" s="11" t="s">
        <v>72</v>
      </c>
      <c r="AY549" s="243" t="s">
        <v>143</v>
      </c>
    </row>
    <row r="550" spans="2:51" s="12" customFormat="1" ht="13.5">
      <c r="B550" s="244"/>
      <c r="C550" s="245"/>
      <c r="D550" s="235" t="s">
        <v>152</v>
      </c>
      <c r="E550" s="246" t="s">
        <v>21</v>
      </c>
      <c r="F550" s="247" t="s">
        <v>418</v>
      </c>
      <c r="G550" s="245"/>
      <c r="H550" s="248">
        <v>91.2</v>
      </c>
      <c r="I550" s="249"/>
      <c r="J550" s="245"/>
      <c r="K550" s="245"/>
      <c r="L550" s="250"/>
      <c r="M550" s="251"/>
      <c r="N550" s="252"/>
      <c r="O550" s="252"/>
      <c r="P550" s="252"/>
      <c r="Q550" s="252"/>
      <c r="R550" s="252"/>
      <c r="S550" s="252"/>
      <c r="T550" s="253"/>
      <c r="AT550" s="254" t="s">
        <v>152</v>
      </c>
      <c r="AU550" s="254" t="s">
        <v>82</v>
      </c>
      <c r="AV550" s="12" t="s">
        <v>82</v>
      </c>
      <c r="AW550" s="12" t="s">
        <v>35</v>
      </c>
      <c r="AX550" s="12" t="s">
        <v>72</v>
      </c>
      <c r="AY550" s="254" t="s">
        <v>143</v>
      </c>
    </row>
    <row r="551" spans="2:51" s="11" customFormat="1" ht="13.5">
      <c r="B551" s="233"/>
      <c r="C551" s="234"/>
      <c r="D551" s="235" t="s">
        <v>152</v>
      </c>
      <c r="E551" s="236" t="s">
        <v>21</v>
      </c>
      <c r="F551" s="237" t="s">
        <v>301</v>
      </c>
      <c r="G551" s="234"/>
      <c r="H551" s="236" t="s">
        <v>21</v>
      </c>
      <c r="I551" s="238"/>
      <c r="J551" s="234"/>
      <c r="K551" s="234"/>
      <c r="L551" s="239"/>
      <c r="M551" s="240"/>
      <c r="N551" s="241"/>
      <c r="O551" s="241"/>
      <c r="P551" s="241"/>
      <c r="Q551" s="241"/>
      <c r="R551" s="241"/>
      <c r="S551" s="241"/>
      <c r="T551" s="242"/>
      <c r="AT551" s="243" t="s">
        <v>152</v>
      </c>
      <c r="AU551" s="243" t="s">
        <v>82</v>
      </c>
      <c r="AV551" s="11" t="s">
        <v>80</v>
      </c>
      <c r="AW551" s="11" t="s">
        <v>35</v>
      </c>
      <c r="AX551" s="11" t="s">
        <v>72</v>
      </c>
      <c r="AY551" s="243" t="s">
        <v>143</v>
      </c>
    </row>
    <row r="552" spans="2:51" s="12" customFormat="1" ht="13.5">
      <c r="B552" s="244"/>
      <c r="C552" s="245"/>
      <c r="D552" s="235" t="s">
        <v>152</v>
      </c>
      <c r="E552" s="246" t="s">
        <v>21</v>
      </c>
      <c r="F552" s="247" t="s">
        <v>419</v>
      </c>
      <c r="G552" s="245"/>
      <c r="H552" s="248">
        <v>34.2</v>
      </c>
      <c r="I552" s="249"/>
      <c r="J552" s="245"/>
      <c r="K552" s="245"/>
      <c r="L552" s="250"/>
      <c r="M552" s="251"/>
      <c r="N552" s="252"/>
      <c r="O552" s="252"/>
      <c r="P552" s="252"/>
      <c r="Q552" s="252"/>
      <c r="R552" s="252"/>
      <c r="S552" s="252"/>
      <c r="T552" s="253"/>
      <c r="AT552" s="254" t="s">
        <v>152</v>
      </c>
      <c r="AU552" s="254" t="s">
        <v>82</v>
      </c>
      <c r="AV552" s="12" t="s">
        <v>82</v>
      </c>
      <c r="AW552" s="12" t="s">
        <v>35</v>
      </c>
      <c r="AX552" s="12" t="s">
        <v>72</v>
      </c>
      <c r="AY552" s="254" t="s">
        <v>143</v>
      </c>
    </row>
    <row r="553" spans="2:51" s="11" customFormat="1" ht="13.5">
      <c r="B553" s="233"/>
      <c r="C553" s="234"/>
      <c r="D553" s="235" t="s">
        <v>152</v>
      </c>
      <c r="E553" s="236" t="s">
        <v>21</v>
      </c>
      <c r="F553" s="237" t="s">
        <v>443</v>
      </c>
      <c r="G553" s="234"/>
      <c r="H553" s="236" t="s">
        <v>21</v>
      </c>
      <c r="I553" s="238"/>
      <c r="J553" s="234"/>
      <c r="K553" s="234"/>
      <c r="L553" s="239"/>
      <c r="M553" s="240"/>
      <c r="N553" s="241"/>
      <c r="O553" s="241"/>
      <c r="P553" s="241"/>
      <c r="Q553" s="241"/>
      <c r="R553" s="241"/>
      <c r="S553" s="241"/>
      <c r="T553" s="242"/>
      <c r="AT553" s="243" t="s">
        <v>152</v>
      </c>
      <c r="AU553" s="243" t="s">
        <v>82</v>
      </c>
      <c r="AV553" s="11" t="s">
        <v>80</v>
      </c>
      <c r="AW553" s="11" t="s">
        <v>35</v>
      </c>
      <c r="AX553" s="11" t="s">
        <v>72</v>
      </c>
      <c r="AY553" s="243" t="s">
        <v>143</v>
      </c>
    </row>
    <row r="554" spans="2:51" s="12" customFormat="1" ht="13.5">
      <c r="B554" s="244"/>
      <c r="C554" s="245"/>
      <c r="D554" s="235" t="s">
        <v>152</v>
      </c>
      <c r="E554" s="246" t="s">
        <v>21</v>
      </c>
      <c r="F554" s="247" t="s">
        <v>444</v>
      </c>
      <c r="G554" s="245"/>
      <c r="H554" s="248">
        <v>90</v>
      </c>
      <c r="I554" s="249"/>
      <c r="J554" s="245"/>
      <c r="K554" s="245"/>
      <c r="L554" s="250"/>
      <c r="M554" s="251"/>
      <c r="N554" s="252"/>
      <c r="O554" s="252"/>
      <c r="P554" s="252"/>
      <c r="Q554" s="252"/>
      <c r="R554" s="252"/>
      <c r="S554" s="252"/>
      <c r="T554" s="253"/>
      <c r="AT554" s="254" t="s">
        <v>152</v>
      </c>
      <c r="AU554" s="254" t="s">
        <v>82</v>
      </c>
      <c r="AV554" s="12" t="s">
        <v>82</v>
      </c>
      <c r="AW554" s="12" t="s">
        <v>35</v>
      </c>
      <c r="AX554" s="12" t="s">
        <v>72</v>
      </c>
      <c r="AY554" s="254" t="s">
        <v>143</v>
      </c>
    </row>
    <row r="555" spans="2:51" s="11" customFormat="1" ht="13.5">
      <c r="B555" s="233"/>
      <c r="C555" s="234"/>
      <c r="D555" s="235" t="s">
        <v>152</v>
      </c>
      <c r="E555" s="236" t="s">
        <v>21</v>
      </c>
      <c r="F555" s="237" t="s">
        <v>308</v>
      </c>
      <c r="G555" s="234"/>
      <c r="H555" s="236" t="s">
        <v>21</v>
      </c>
      <c r="I555" s="238"/>
      <c r="J555" s="234"/>
      <c r="K555" s="234"/>
      <c r="L555" s="239"/>
      <c r="M555" s="240"/>
      <c r="N555" s="241"/>
      <c r="O555" s="241"/>
      <c r="P555" s="241"/>
      <c r="Q555" s="241"/>
      <c r="R555" s="241"/>
      <c r="S555" s="241"/>
      <c r="T555" s="242"/>
      <c r="AT555" s="243" t="s">
        <v>152</v>
      </c>
      <c r="AU555" s="243" t="s">
        <v>82</v>
      </c>
      <c r="AV555" s="11" t="s">
        <v>80</v>
      </c>
      <c r="AW555" s="11" t="s">
        <v>35</v>
      </c>
      <c r="AX555" s="11" t="s">
        <v>72</v>
      </c>
      <c r="AY555" s="243" t="s">
        <v>143</v>
      </c>
    </row>
    <row r="556" spans="2:51" s="12" customFormat="1" ht="13.5">
      <c r="B556" s="244"/>
      <c r="C556" s="245"/>
      <c r="D556" s="235" t="s">
        <v>152</v>
      </c>
      <c r="E556" s="246" t="s">
        <v>21</v>
      </c>
      <c r="F556" s="247" t="s">
        <v>457</v>
      </c>
      <c r="G556" s="245"/>
      <c r="H556" s="248">
        <v>16.4</v>
      </c>
      <c r="I556" s="249"/>
      <c r="J556" s="245"/>
      <c r="K556" s="245"/>
      <c r="L556" s="250"/>
      <c r="M556" s="251"/>
      <c r="N556" s="252"/>
      <c r="O556" s="252"/>
      <c r="P556" s="252"/>
      <c r="Q556" s="252"/>
      <c r="R556" s="252"/>
      <c r="S556" s="252"/>
      <c r="T556" s="253"/>
      <c r="AT556" s="254" t="s">
        <v>152</v>
      </c>
      <c r="AU556" s="254" t="s">
        <v>82</v>
      </c>
      <c r="AV556" s="12" t="s">
        <v>82</v>
      </c>
      <c r="AW556" s="12" t="s">
        <v>35</v>
      </c>
      <c r="AX556" s="12" t="s">
        <v>72</v>
      </c>
      <c r="AY556" s="254" t="s">
        <v>143</v>
      </c>
    </row>
    <row r="557" spans="2:51" s="14" customFormat="1" ht="13.5">
      <c r="B557" s="266"/>
      <c r="C557" s="267"/>
      <c r="D557" s="235" t="s">
        <v>152</v>
      </c>
      <c r="E557" s="268" t="s">
        <v>21</v>
      </c>
      <c r="F557" s="269" t="s">
        <v>196</v>
      </c>
      <c r="G557" s="267"/>
      <c r="H557" s="270">
        <v>367.1</v>
      </c>
      <c r="I557" s="271"/>
      <c r="J557" s="267"/>
      <c r="K557" s="267"/>
      <c r="L557" s="272"/>
      <c r="M557" s="273"/>
      <c r="N557" s="274"/>
      <c r="O557" s="274"/>
      <c r="P557" s="274"/>
      <c r="Q557" s="274"/>
      <c r="R557" s="274"/>
      <c r="S557" s="274"/>
      <c r="T557" s="275"/>
      <c r="AT557" s="276" t="s">
        <v>152</v>
      </c>
      <c r="AU557" s="276" t="s">
        <v>82</v>
      </c>
      <c r="AV557" s="14" t="s">
        <v>158</v>
      </c>
      <c r="AW557" s="14" t="s">
        <v>35</v>
      </c>
      <c r="AX557" s="14" t="s">
        <v>72</v>
      </c>
      <c r="AY557" s="276" t="s">
        <v>143</v>
      </c>
    </row>
    <row r="558" spans="2:51" s="12" customFormat="1" ht="13.5">
      <c r="B558" s="244"/>
      <c r="C558" s="245"/>
      <c r="D558" s="235" t="s">
        <v>152</v>
      </c>
      <c r="E558" s="246" t="s">
        <v>21</v>
      </c>
      <c r="F558" s="247" t="s">
        <v>458</v>
      </c>
      <c r="G558" s="245"/>
      <c r="H558" s="248">
        <v>385.455</v>
      </c>
      <c r="I558" s="249"/>
      <c r="J558" s="245"/>
      <c r="K558" s="245"/>
      <c r="L558" s="250"/>
      <c r="M558" s="251"/>
      <c r="N558" s="252"/>
      <c r="O558" s="252"/>
      <c r="P558" s="252"/>
      <c r="Q558" s="252"/>
      <c r="R558" s="252"/>
      <c r="S558" s="252"/>
      <c r="T558" s="253"/>
      <c r="AT558" s="254" t="s">
        <v>152</v>
      </c>
      <c r="AU558" s="254" t="s">
        <v>82</v>
      </c>
      <c r="AV558" s="12" t="s">
        <v>82</v>
      </c>
      <c r="AW558" s="12" t="s">
        <v>35</v>
      </c>
      <c r="AX558" s="12" t="s">
        <v>80</v>
      </c>
      <c r="AY558" s="254" t="s">
        <v>143</v>
      </c>
    </row>
    <row r="559" spans="2:65" s="1" customFormat="1" ht="25.5" customHeight="1">
      <c r="B559" s="46"/>
      <c r="C559" s="221" t="s">
        <v>459</v>
      </c>
      <c r="D559" s="221" t="s">
        <v>145</v>
      </c>
      <c r="E559" s="222" t="s">
        <v>460</v>
      </c>
      <c r="F559" s="223" t="s">
        <v>461</v>
      </c>
      <c r="G559" s="224" t="s">
        <v>148</v>
      </c>
      <c r="H559" s="225">
        <v>7.065</v>
      </c>
      <c r="I559" s="226"/>
      <c r="J559" s="227">
        <f>ROUND(I559*H559,2)</f>
        <v>0</v>
      </c>
      <c r="K559" s="223" t="s">
        <v>149</v>
      </c>
      <c r="L559" s="72"/>
      <c r="M559" s="228" t="s">
        <v>21</v>
      </c>
      <c r="N559" s="229" t="s">
        <v>43</v>
      </c>
      <c r="O559" s="47"/>
      <c r="P559" s="230">
        <f>O559*H559</f>
        <v>0</v>
      </c>
      <c r="Q559" s="230">
        <v>0.00228</v>
      </c>
      <c r="R559" s="230">
        <f>Q559*H559</f>
        <v>0.0161082</v>
      </c>
      <c r="S559" s="230">
        <v>0</v>
      </c>
      <c r="T559" s="231">
        <f>S559*H559</f>
        <v>0</v>
      </c>
      <c r="AR559" s="24" t="s">
        <v>150</v>
      </c>
      <c r="AT559" s="24" t="s">
        <v>145</v>
      </c>
      <c r="AU559" s="24" t="s">
        <v>82</v>
      </c>
      <c r="AY559" s="24" t="s">
        <v>143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24" t="s">
        <v>80</v>
      </c>
      <c r="BK559" s="232">
        <f>ROUND(I559*H559,2)</f>
        <v>0</v>
      </c>
      <c r="BL559" s="24" t="s">
        <v>150</v>
      </c>
      <c r="BM559" s="24" t="s">
        <v>462</v>
      </c>
    </row>
    <row r="560" spans="2:51" s="11" customFormat="1" ht="13.5">
      <c r="B560" s="233"/>
      <c r="C560" s="234"/>
      <c r="D560" s="235" t="s">
        <v>152</v>
      </c>
      <c r="E560" s="236" t="s">
        <v>21</v>
      </c>
      <c r="F560" s="237" t="s">
        <v>235</v>
      </c>
      <c r="G560" s="234"/>
      <c r="H560" s="236" t="s">
        <v>21</v>
      </c>
      <c r="I560" s="238"/>
      <c r="J560" s="234"/>
      <c r="K560" s="234"/>
      <c r="L560" s="239"/>
      <c r="M560" s="240"/>
      <c r="N560" s="241"/>
      <c r="O560" s="241"/>
      <c r="P560" s="241"/>
      <c r="Q560" s="241"/>
      <c r="R560" s="241"/>
      <c r="S560" s="241"/>
      <c r="T560" s="242"/>
      <c r="AT560" s="243" t="s">
        <v>152</v>
      </c>
      <c r="AU560" s="243" t="s">
        <v>82</v>
      </c>
      <c r="AV560" s="11" t="s">
        <v>80</v>
      </c>
      <c r="AW560" s="11" t="s">
        <v>35</v>
      </c>
      <c r="AX560" s="11" t="s">
        <v>72</v>
      </c>
      <c r="AY560" s="243" t="s">
        <v>143</v>
      </c>
    </row>
    <row r="561" spans="2:51" s="11" customFormat="1" ht="13.5">
      <c r="B561" s="233"/>
      <c r="C561" s="234"/>
      <c r="D561" s="235" t="s">
        <v>152</v>
      </c>
      <c r="E561" s="236" t="s">
        <v>21</v>
      </c>
      <c r="F561" s="237" t="s">
        <v>308</v>
      </c>
      <c r="G561" s="234"/>
      <c r="H561" s="236" t="s">
        <v>21</v>
      </c>
      <c r="I561" s="238"/>
      <c r="J561" s="234"/>
      <c r="K561" s="234"/>
      <c r="L561" s="239"/>
      <c r="M561" s="240"/>
      <c r="N561" s="241"/>
      <c r="O561" s="241"/>
      <c r="P561" s="241"/>
      <c r="Q561" s="241"/>
      <c r="R561" s="241"/>
      <c r="S561" s="241"/>
      <c r="T561" s="242"/>
      <c r="AT561" s="243" t="s">
        <v>152</v>
      </c>
      <c r="AU561" s="243" t="s">
        <v>82</v>
      </c>
      <c r="AV561" s="11" t="s">
        <v>80</v>
      </c>
      <c r="AW561" s="11" t="s">
        <v>35</v>
      </c>
      <c r="AX561" s="11" t="s">
        <v>72</v>
      </c>
      <c r="AY561" s="243" t="s">
        <v>143</v>
      </c>
    </row>
    <row r="562" spans="2:51" s="12" customFormat="1" ht="13.5">
      <c r="B562" s="244"/>
      <c r="C562" s="245"/>
      <c r="D562" s="235" t="s">
        <v>152</v>
      </c>
      <c r="E562" s="246" t="s">
        <v>21</v>
      </c>
      <c r="F562" s="247" t="s">
        <v>309</v>
      </c>
      <c r="G562" s="245"/>
      <c r="H562" s="248">
        <v>7.065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AT562" s="254" t="s">
        <v>152</v>
      </c>
      <c r="AU562" s="254" t="s">
        <v>82</v>
      </c>
      <c r="AV562" s="12" t="s">
        <v>82</v>
      </c>
      <c r="AW562" s="12" t="s">
        <v>35</v>
      </c>
      <c r="AX562" s="12" t="s">
        <v>80</v>
      </c>
      <c r="AY562" s="254" t="s">
        <v>143</v>
      </c>
    </row>
    <row r="563" spans="2:65" s="1" customFormat="1" ht="25.5" customHeight="1">
      <c r="B563" s="46"/>
      <c r="C563" s="221" t="s">
        <v>463</v>
      </c>
      <c r="D563" s="221" t="s">
        <v>145</v>
      </c>
      <c r="E563" s="222" t="s">
        <v>464</v>
      </c>
      <c r="F563" s="223" t="s">
        <v>465</v>
      </c>
      <c r="G563" s="224" t="s">
        <v>148</v>
      </c>
      <c r="H563" s="225">
        <v>1175.138</v>
      </c>
      <c r="I563" s="226"/>
      <c r="J563" s="227">
        <f>ROUND(I563*H563,2)</f>
        <v>0</v>
      </c>
      <c r="K563" s="223" t="s">
        <v>149</v>
      </c>
      <c r="L563" s="72"/>
      <c r="M563" s="228" t="s">
        <v>21</v>
      </c>
      <c r="N563" s="229" t="s">
        <v>43</v>
      </c>
      <c r="O563" s="47"/>
      <c r="P563" s="230">
        <f>O563*H563</f>
        <v>0</v>
      </c>
      <c r="Q563" s="230">
        <v>0.00228</v>
      </c>
      <c r="R563" s="230">
        <f>Q563*H563</f>
        <v>2.67931464</v>
      </c>
      <c r="S563" s="230">
        <v>0</v>
      </c>
      <c r="T563" s="231">
        <f>S563*H563</f>
        <v>0</v>
      </c>
      <c r="AR563" s="24" t="s">
        <v>150</v>
      </c>
      <c r="AT563" s="24" t="s">
        <v>145</v>
      </c>
      <c r="AU563" s="24" t="s">
        <v>82</v>
      </c>
      <c r="AY563" s="24" t="s">
        <v>143</v>
      </c>
      <c r="BE563" s="232">
        <f>IF(N563="základní",J563,0)</f>
        <v>0</v>
      </c>
      <c r="BF563" s="232">
        <f>IF(N563="snížená",J563,0)</f>
        <v>0</v>
      </c>
      <c r="BG563" s="232">
        <f>IF(N563="zákl. přenesená",J563,0)</f>
        <v>0</v>
      </c>
      <c r="BH563" s="232">
        <f>IF(N563="sníž. přenesená",J563,0)</f>
        <v>0</v>
      </c>
      <c r="BI563" s="232">
        <f>IF(N563="nulová",J563,0)</f>
        <v>0</v>
      </c>
      <c r="BJ563" s="24" t="s">
        <v>80</v>
      </c>
      <c r="BK563" s="232">
        <f>ROUND(I563*H563,2)</f>
        <v>0</v>
      </c>
      <c r="BL563" s="24" t="s">
        <v>150</v>
      </c>
      <c r="BM563" s="24" t="s">
        <v>466</v>
      </c>
    </row>
    <row r="564" spans="2:51" s="11" customFormat="1" ht="13.5">
      <c r="B564" s="233"/>
      <c r="C564" s="234"/>
      <c r="D564" s="235" t="s">
        <v>152</v>
      </c>
      <c r="E564" s="236" t="s">
        <v>21</v>
      </c>
      <c r="F564" s="237" t="s">
        <v>467</v>
      </c>
      <c r="G564" s="234"/>
      <c r="H564" s="236" t="s">
        <v>21</v>
      </c>
      <c r="I564" s="238"/>
      <c r="J564" s="234"/>
      <c r="K564" s="234"/>
      <c r="L564" s="239"/>
      <c r="M564" s="240"/>
      <c r="N564" s="241"/>
      <c r="O564" s="241"/>
      <c r="P564" s="241"/>
      <c r="Q564" s="241"/>
      <c r="R564" s="241"/>
      <c r="S564" s="241"/>
      <c r="T564" s="242"/>
      <c r="AT564" s="243" t="s">
        <v>152</v>
      </c>
      <c r="AU564" s="243" t="s">
        <v>82</v>
      </c>
      <c r="AV564" s="11" t="s">
        <v>80</v>
      </c>
      <c r="AW564" s="11" t="s">
        <v>35</v>
      </c>
      <c r="AX564" s="11" t="s">
        <v>72</v>
      </c>
      <c r="AY564" s="243" t="s">
        <v>143</v>
      </c>
    </row>
    <row r="565" spans="2:51" s="12" customFormat="1" ht="13.5">
      <c r="B565" s="244"/>
      <c r="C565" s="245"/>
      <c r="D565" s="235" t="s">
        <v>152</v>
      </c>
      <c r="E565" s="246" t="s">
        <v>21</v>
      </c>
      <c r="F565" s="247" t="s">
        <v>468</v>
      </c>
      <c r="G565" s="245"/>
      <c r="H565" s="248">
        <v>86.76</v>
      </c>
      <c r="I565" s="249"/>
      <c r="J565" s="245"/>
      <c r="K565" s="245"/>
      <c r="L565" s="250"/>
      <c r="M565" s="251"/>
      <c r="N565" s="252"/>
      <c r="O565" s="252"/>
      <c r="P565" s="252"/>
      <c r="Q565" s="252"/>
      <c r="R565" s="252"/>
      <c r="S565" s="252"/>
      <c r="T565" s="253"/>
      <c r="AT565" s="254" t="s">
        <v>152</v>
      </c>
      <c r="AU565" s="254" t="s">
        <v>82</v>
      </c>
      <c r="AV565" s="12" t="s">
        <v>82</v>
      </c>
      <c r="AW565" s="12" t="s">
        <v>35</v>
      </c>
      <c r="AX565" s="12" t="s">
        <v>72</v>
      </c>
      <c r="AY565" s="254" t="s">
        <v>143</v>
      </c>
    </row>
    <row r="566" spans="2:51" s="12" customFormat="1" ht="13.5">
      <c r="B566" s="244"/>
      <c r="C566" s="245"/>
      <c r="D566" s="235" t="s">
        <v>152</v>
      </c>
      <c r="E566" s="246" t="s">
        <v>21</v>
      </c>
      <c r="F566" s="247" t="s">
        <v>469</v>
      </c>
      <c r="G566" s="245"/>
      <c r="H566" s="248">
        <v>977.949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AT566" s="254" t="s">
        <v>152</v>
      </c>
      <c r="AU566" s="254" t="s">
        <v>82</v>
      </c>
      <c r="AV566" s="12" t="s">
        <v>82</v>
      </c>
      <c r="AW566" s="12" t="s">
        <v>35</v>
      </c>
      <c r="AX566" s="12" t="s">
        <v>72</v>
      </c>
      <c r="AY566" s="254" t="s">
        <v>143</v>
      </c>
    </row>
    <row r="567" spans="2:51" s="11" customFormat="1" ht="13.5">
      <c r="B567" s="233"/>
      <c r="C567" s="234"/>
      <c r="D567" s="235" t="s">
        <v>152</v>
      </c>
      <c r="E567" s="236" t="s">
        <v>21</v>
      </c>
      <c r="F567" s="237" t="s">
        <v>456</v>
      </c>
      <c r="G567" s="234"/>
      <c r="H567" s="236" t="s">
        <v>21</v>
      </c>
      <c r="I567" s="238"/>
      <c r="J567" s="234"/>
      <c r="K567" s="234"/>
      <c r="L567" s="239"/>
      <c r="M567" s="240"/>
      <c r="N567" s="241"/>
      <c r="O567" s="241"/>
      <c r="P567" s="241"/>
      <c r="Q567" s="241"/>
      <c r="R567" s="241"/>
      <c r="S567" s="241"/>
      <c r="T567" s="242"/>
      <c r="AT567" s="243" t="s">
        <v>152</v>
      </c>
      <c r="AU567" s="243" t="s">
        <v>82</v>
      </c>
      <c r="AV567" s="11" t="s">
        <v>80</v>
      </c>
      <c r="AW567" s="11" t="s">
        <v>35</v>
      </c>
      <c r="AX567" s="11" t="s">
        <v>72</v>
      </c>
      <c r="AY567" s="243" t="s">
        <v>143</v>
      </c>
    </row>
    <row r="568" spans="2:51" s="12" customFormat="1" ht="13.5">
      <c r="B568" s="244"/>
      <c r="C568" s="245"/>
      <c r="D568" s="235" t="s">
        <v>152</v>
      </c>
      <c r="E568" s="246" t="s">
        <v>21</v>
      </c>
      <c r="F568" s="247" t="s">
        <v>470</v>
      </c>
      <c r="G568" s="245"/>
      <c r="H568" s="248">
        <v>2.203</v>
      </c>
      <c r="I568" s="249"/>
      <c r="J568" s="245"/>
      <c r="K568" s="245"/>
      <c r="L568" s="250"/>
      <c r="M568" s="251"/>
      <c r="N568" s="252"/>
      <c r="O568" s="252"/>
      <c r="P568" s="252"/>
      <c r="Q568" s="252"/>
      <c r="R568" s="252"/>
      <c r="S568" s="252"/>
      <c r="T568" s="253"/>
      <c r="AT568" s="254" t="s">
        <v>152</v>
      </c>
      <c r="AU568" s="254" t="s">
        <v>82</v>
      </c>
      <c r="AV568" s="12" t="s">
        <v>82</v>
      </c>
      <c r="AW568" s="12" t="s">
        <v>35</v>
      </c>
      <c r="AX568" s="12" t="s">
        <v>72</v>
      </c>
      <c r="AY568" s="254" t="s">
        <v>143</v>
      </c>
    </row>
    <row r="569" spans="2:51" s="12" customFormat="1" ht="13.5">
      <c r="B569" s="244"/>
      <c r="C569" s="245"/>
      <c r="D569" s="235" t="s">
        <v>152</v>
      </c>
      <c r="E569" s="246" t="s">
        <v>21</v>
      </c>
      <c r="F569" s="247" t="s">
        <v>471</v>
      </c>
      <c r="G569" s="245"/>
      <c r="H569" s="248">
        <v>108.226</v>
      </c>
      <c r="I569" s="249"/>
      <c r="J569" s="245"/>
      <c r="K569" s="245"/>
      <c r="L569" s="250"/>
      <c r="M569" s="251"/>
      <c r="N569" s="252"/>
      <c r="O569" s="252"/>
      <c r="P569" s="252"/>
      <c r="Q569" s="252"/>
      <c r="R569" s="252"/>
      <c r="S569" s="252"/>
      <c r="T569" s="253"/>
      <c r="AT569" s="254" t="s">
        <v>152</v>
      </c>
      <c r="AU569" s="254" t="s">
        <v>82</v>
      </c>
      <c r="AV569" s="12" t="s">
        <v>82</v>
      </c>
      <c r="AW569" s="12" t="s">
        <v>35</v>
      </c>
      <c r="AX569" s="12" t="s">
        <v>72</v>
      </c>
      <c r="AY569" s="254" t="s">
        <v>143</v>
      </c>
    </row>
    <row r="570" spans="2:51" s="13" customFormat="1" ht="13.5">
      <c r="B570" s="255"/>
      <c r="C570" s="256"/>
      <c r="D570" s="235" t="s">
        <v>152</v>
      </c>
      <c r="E570" s="257" t="s">
        <v>21</v>
      </c>
      <c r="F570" s="258" t="s">
        <v>157</v>
      </c>
      <c r="G570" s="256"/>
      <c r="H570" s="259">
        <v>1175.138</v>
      </c>
      <c r="I570" s="260"/>
      <c r="J570" s="256"/>
      <c r="K570" s="256"/>
      <c r="L570" s="261"/>
      <c r="M570" s="262"/>
      <c r="N570" s="263"/>
      <c r="O570" s="263"/>
      <c r="P570" s="263"/>
      <c r="Q570" s="263"/>
      <c r="R570" s="263"/>
      <c r="S570" s="263"/>
      <c r="T570" s="264"/>
      <c r="AT570" s="265" t="s">
        <v>152</v>
      </c>
      <c r="AU570" s="265" t="s">
        <v>82</v>
      </c>
      <c r="AV570" s="13" t="s">
        <v>150</v>
      </c>
      <c r="AW570" s="13" t="s">
        <v>35</v>
      </c>
      <c r="AX570" s="13" t="s">
        <v>80</v>
      </c>
      <c r="AY570" s="265" t="s">
        <v>143</v>
      </c>
    </row>
    <row r="571" spans="2:65" s="1" customFormat="1" ht="25.5" customHeight="1">
      <c r="B571" s="46"/>
      <c r="C571" s="221" t="s">
        <v>472</v>
      </c>
      <c r="D571" s="221" t="s">
        <v>145</v>
      </c>
      <c r="E571" s="222" t="s">
        <v>473</v>
      </c>
      <c r="F571" s="223" t="s">
        <v>474</v>
      </c>
      <c r="G571" s="224" t="s">
        <v>148</v>
      </c>
      <c r="H571" s="225">
        <v>454.822</v>
      </c>
      <c r="I571" s="226"/>
      <c r="J571" s="227">
        <f>ROUND(I571*H571,2)</f>
        <v>0</v>
      </c>
      <c r="K571" s="223" t="s">
        <v>149</v>
      </c>
      <c r="L571" s="72"/>
      <c r="M571" s="228" t="s">
        <v>21</v>
      </c>
      <c r="N571" s="229" t="s">
        <v>43</v>
      </c>
      <c r="O571" s="47"/>
      <c r="P571" s="230">
        <f>O571*H571</f>
        <v>0</v>
      </c>
      <c r="Q571" s="230">
        <v>0.000121</v>
      </c>
      <c r="R571" s="230">
        <f>Q571*H571</f>
        <v>0.055033462</v>
      </c>
      <c r="S571" s="230">
        <v>0</v>
      </c>
      <c r="T571" s="231">
        <f>S571*H571</f>
        <v>0</v>
      </c>
      <c r="AR571" s="24" t="s">
        <v>150</v>
      </c>
      <c r="AT571" s="24" t="s">
        <v>145</v>
      </c>
      <c r="AU571" s="24" t="s">
        <v>82</v>
      </c>
      <c r="AY571" s="24" t="s">
        <v>143</v>
      </c>
      <c r="BE571" s="232">
        <f>IF(N571="základní",J571,0)</f>
        <v>0</v>
      </c>
      <c r="BF571" s="232">
        <f>IF(N571="snížená",J571,0)</f>
        <v>0</v>
      </c>
      <c r="BG571" s="232">
        <f>IF(N571="zákl. přenesená",J571,0)</f>
        <v>0</v>
      </c>
      <c r="BH571" s="232">
        <f>IF(N571="sníž. přenesená",J571,0)</f>
        <v>0</v>
      </c>
      <c r="BI571" s="232">
        <f>IF(N571="nulová",J571,0)</f>
        <v>0</v>
      </c>
      <c r="BJ571" s="24" t="s">
        <v>80</v>
      </c>
      <c r="BK571" s="232">
        <f>ROUND(I571*H571,2)</f>
        <v>0</v>
      </c>
      <c r="BL571" s="24" t="s">
        <v>150</v>
      </c>
      <c r="BM571" s="24" t="s">
        <v>475</v>
      </c>
    </row>
    <row r="572" spans="2:51" s="11" customFormat="1" ht="13.5">
      <c r="B572" s="233"/>
      <c r="C572" s="234"/>
      <c r="D572" s="235" t="s">
        <v>152</v>
      </c>
      <c r="E572" s="236" t="s">
        <v>21</v>
      </c>
      <c r="F572" s="237" t="s">
        <v>176</v>
      </c>
      <c r="G572" s="234"/>
      <c r="H572" s="236" t="s">
        <v>21</v>
      </c>
      <c r="I572" s="238"/>
      <c r="J572" s="234"/>
      <c r="K572" s="234"/>
      <c r="L572" s="239"/>
      <c r="M572" s="240"/>
      <c r="N572" s="241"/>
      <c r="O572" s="241"/>
      <c r="P572" s="241"/>
      <c r="Q572" s="241"/>
      <c r="R572" s="241"/>
      <c r="S572" s="241"/>
      <c r="T572" s="242"/>
      <c r="AT572" s="243" t="s">
        <v>152</v>
      </c>
      <c r="AU572" s="243" t="s">
        <v>82</v>
      </c>
      <c r="AV572" s="11" t="s">
        <v>80</v>
      </c>
      <c r="AW572" s="11" t="s">
        <v>35</v>
      </c>
      <c r="AX572" s="11" t="s">
        <v>72</v>
      </c>
      <c r="AY572" s="243" t="s">
        <v>143</v>
      </c>
    </row>
    <row r="573" spans="2:51" s="12" customFormat="1" ht="13.5">
      <c r="B573" s="244"/>
      <c r="C573" s="245"/>
      <c r="D573" s="235" t="s">
        <v>152</v>
      </c>
      <c r="E573" s="246" t="s">
        <v>21</v>
      </c>
      <c r="F573" s="247" t="s">
        <v>476</v>
      </c>
      <c r="G573" s="245"/>
      <c r="H573" s="248">
        <v>140.744</v>
      </c>
      <c r="I573" s="249"/>
      <c r="J573" s="245"/>
      <c r="K573" s="245"/>
      <c r="L573" s="250"/>
      <c r="M573" s="251"/>
      <c r="N573" s="252"/>
      <c r="O573" s="252"/>
      <c r="P573" s="252"/>
      <c r="Q573" s="252"/>
      <c r="R573" s="252"/>
      <c r="S573" s="252"/>
      <c r="T573" s="253"/>
      <c r="AT573" s="254" t="s">
        <v>152</v>
      </c>
      <c r="AU573" s="254" t="s">
        <v>82</v>
      </c>
      <c r="AV573" s="12" t="s">
        <v>82</v>
      </c>
      <c r="AW573" s="12" t="s">
        <v>35</v>
      </c>
      <c r="AX573" s="12" t="s">
        <v>72</v>
      </c>
      <c r="AY573" s="254" t="s">
        <v>143</v>
      </c>
    </row>
    <row r="574" spans="2:51" s="12" customFormat="1" ht="13.5">
      <c r="B574" s="244"/>
      <c r="C574" s="245"/>
      <c r="D574" s="235" t="s">
        <v>152</v>
      </c>
      <c r="E574" s="246" t="s">
        <v>21</v>
      </c>
      <c r="F574" s="247" t="s">
        <v>477</v>
      </c>
      <c r="G574" s="245"/>
      <c r="H574" s="248">
        <v>7.398</v>
      </c>
      <c r="I574" s="249"/>
      <c r="J574" s="245"/>
      <c r="K574" s="245"/>
      <c r="L574" s="250"/>
      <c r="M574" s="251"/>
      <c r="N574" s="252"/>
      <c r="O574" s="252"/>
      <c r="P574" s="252"/>
      <c r="Q574" s="252"/>
      <c r="R574" s="252"/>
      <c r="S574" s="252"/>
      <c r="T574" s="253"/>
      <c r="AT574" s="254" t="s">
        <v>152</v>
      </c>
      <c r="AU574" s="254" t="s">
        <v>82</v>
      </c>
      <c r="AV574" s="12" t="s">
        <v>82</v>
      </c>
      <c r="AW574" s="12" t="s">
        <v>35</v>
      </c>
      <c r="AX574" s="12" t="s">
        <v>72</v>
      </c>
      <c r="AY574" s="254" t="s">
        <v>143</v>
      </c>
    </row>
    <row r="575" spans="2:51" s="12" customFormat="1" ht="13.5">
      <c r="B575" s="244"/>
      <c r="C575" s="245"/>
      <c r="D575" s="235" t="s">
        <v>152</v>
      </c>
      <c r="E575" s="246" t="s">
        <v>21</v>
      </c>
      <c r="F575" s="247" t="s">
        <v>478</v>
      </c>
      <c r="G575" s="245"/>
      <c r="H575" s="248">
        <v>19.98</v>
      </c>
      <c r="I575" s="249"/>
      <c r="J575" s="245"/>
      <c r="K575" s="245"/>
      <c r="L575" s="250"/>
      <c r="M575" s="251"/>
      <c r="N575" s="252"/>
      <c r="O575" s="252"/>
      <c r="P575" s="252"/>
      <c r="Q575" s="252"/>
      <c r="R575" s="252"/>
      <c r="S575" s="252"/>
      <c r="T575" s="253"/>
      <c r="AT575" s="254" t="s">
        <v>152</v>
      </c>
      <c r="AU575" s="254" t="s">
        <v>82</v>
      </c>
      <c r="AV575" s="12" t="s">
        <v>82</v>
      </c>
      <c r="AW575" s="12" t="s">
        <v>35</v>
      </c>
      <c r="AX575" s="12" t="s">
        <v>72</v>
      </c>
      <c r="AY575" s="254" t="s">
        <v>143</v>
      </c>
    </row>
    <row r="576" spans="2:51" s="11" customFormat="1" ht="13.5">
      <c r="B576" s="233"/>
      <c r="C576" s="234"/>
      <c r="D576" s="235" t="s">
        <v>152</v>
      </c>
      <c r="E576" s="236" t="s">
        <v>21</v>
      </c>
      <c r="F576" s="237" t="s">
        <v>187</v>
      </c>
      <c r="G576" s="234"/>
      <c r="H576" s="236" t="s">
        <v>21</v>
      </c>
      <c r="I576" s="238"/>
      <c r="J576" s="234"/>
      <c r="K576" s="234"/>
      <c r="L576" s="239"/>
      <c r="M576" s="240"/>
      <c r="N576" s="241"/>
      <c r="O576" s="241"/>
      <c r="P576" s="241"/>
      <c r="Q576" s="241"/>
      <c r="R576" s="241"/>
      <c r="S576" s="241"/>
      <c r="T576" s="242"/>
      <c r="AT576" s="243" t="s">
        <v>152</v>
      </c>
      <c r="AU576" s="243" t="s">
        <v>82</v>
      </c>
      <c r="AV576" s="11" t="s">
        <v>80</v>
      </c>
      <c r="AW576" s="11" t="s">
        <v>35</v>
      </c>
      <c r="AX576" s="11" t="s">
        <v>72</v>
      </c>
      <c r="AY576" s="243" t="s">
        <v>143</v>
      </c>
    </row>
    <row r="577" spans="2:51" s="12" customFormat="1" ht="13.5">
      <c r="B577" s="244"/>
      <c r="C577" s="245"/>
      <c r="D577" s="235" t="s">
        <v>152</v>
      </c>
      <c r="E577" s="246" t="s">
        <v>21</v>
      </c>
      <c r="F577" s="247" t="s">
        <v>479</v>
      </c>
      <c r="G577" s="245"/>
      <c r="H577" s="248">
        <v>161.73</v>
      </c>
      <c r="I577" s="249"/>
      <c r="J577" s="245"/>
      <c r="K577" s="245"/>
      <c r="L577" s="250"/>
      <c r="M577" s="251"/>
      <c r="N577" s="252"/>
      <c r="O577" s="252"/>
      <c r="P577" s="252"/>
      <c r="Q577" s="252"/>
      <c r="R577" s="252"/>
      <c r="S577" s="252"/>
      <c r="T577" s="253"/>
      <c r="AT577" s="254" t="s">
        <v>152</v>
      </c>
      <c r="AU577" s="254" t="s">
        <v>82</v>
      </c>
      <c r="AV577" s="12" t="s">
        <v>82</v>
      </c>
      <c r="AW577" s="12" t="s">
        <v>35</v>
      </c>
      <c r="AX577" s="12" t="s">
        <v>72</v>
      </c>
      <c r="AY577" s="254" t="s">
        <v>143</v>
      </c>
    </row>
    <row r="578" spans="2:51" s="12" customFormat="1" ht="13.5">
      <c r="B578" s="244"/>
      <c r="C578" s="245"/>
      <c r="D578" s="235" t="s">
        <v>152</v>
      </c>
      <c r="E578" s="246" t="s">
        <v>21</v>
      </c>
      <c r="F578" s="247" t="s">
        <v>480</v>
      </c>
      <c r="G578" s="245"/>
      <c r="H578" s="248">
        <v>20.52</v>
      </c>
      <c r="I578" s="249"/>
      <c r="J578" s="245"/>
      <c r="K578" s="245"/>
      <c r="L578" s="250"/>
      <c r="M578" s="251"/>
      <c r="N578" s="252"/>
      <c r="O578" s="252"/>
      <c r="P578" s="252"/>
      <c r="Q578" s="252"/>
      <c r="R578" s="252"/>
      <c r="S578" s="252"/>
      <c r="T578" s="253"/>
      <c r="AT578" s="254" t="s">
        <v>152</v>
      </c>
      <c r="AU578" s="254" t="s">
        <v>82</v>
      </c>
      <c r="AV578" s="12" t="s">
        <v>82</v>
      </c>
      <c r="AW578" s="12" t="s">
        <v>35</v>
      </c>
      <c r="AX578" s="12" t="s">
        <v>72</v>
      </c>
      <c r="AY578" s="254" t="s">
        <v>143</v>
      </c>
    </row>
    <row r="579" spans="2:51" s="11" customFormat="1" ht="13.5">
      <c r="B579" s="233"/>
      <c r="C579" s="234"/>
      <c r="D579" s="235" t="s">
        <v>152</v>
      </c>
      <c r="E579" s="236" t="s">
        <v>21</v>
      </c>
      <c r="F579" s="237" t="s">
        <v>297</v>
      </c>
      <c r="G579" s="234"/>
      <c r="H579" s="236" t="s">
        <v>21</v>
      </c>
      <c r="I579" s="238"/>
      <c r="J579" s="234"/>
      <c r="K579" s="234"/>
      <c r="L579" s="239"/>
      <c r="M579" s="240"/>
      <c r="N579" s="241"/>
      <c r="O579" s="241"/>
      <c r="P579" s="241"/>
      <c r="Q579" s="241"/>
      <c r="R579" s="241"/>
      <c r="S579" s="241"/>
      <c r="T579" s="242"/>
      <c r="AT579" s="243" t="s">
        <v>152</v>
      </c>
      <c r="AU579" s="243" t="s">
        <v>82</v>
      </c>
      <c r="AV579" s="11" t="s">
        <v>80</v>
      </c>
      <c r="AW579" s="11" t="s">
        <v>35</v>
      </c>
      <c r="AX579" s="11" t="s">
        <v>72</v>
      </c>
      <c r="AY579" s="243" t="s">
        <v>143</v>
      </c>
    </row>
    <row r="580" spans="2:51" s="12" customFormat="1" ht="13.5">
      <c r="B580" s="244"/>
      <c r="C580" s="245"/>
      <c r="D580" s="235" t="s">
        <v>152</v>
      </c>
      <c r="E580" s="246" t="s">
        <v>21</v>
      </c>
      <c r="F580" s="247" t="s">
        <v>481</v>
      </c>
      <c r="G580" s="245"/>
      <c r="H580" s="248">
        <v>9.9</v>
      </c>
      <c r="I580" s="249"/>
      <c r="J580" s="245"/>
      <c r="K580" s="245"/>
      <c r="L580" s="250"/>
      <c r="M580" s="251"/>
      <c r="N580" s="252"/>
      <c r="O580" s="252"/>
      <c r="P580" s="252"/>
      <c r="Q580" s="252"/>
      <c r="R580" s="252"/>
      <c r="S580" s="252"/>
      <c r="T580" s="253"/>
      <c r="AT580" s="254" t="s">
        <v>152</v>
      </c>
      <c r="AU580" s="254" t="s">
        <v>82</v>
      </c>
      <c r="AV580" s="12" t="s">
        <v>82</v>
      </c>
      <c r="AW580" s="12" t="s">
        <v>35</v>
      </c>
      <c r="AX580" s="12" t="s">
        <v>72</v>
      </c>
      <c r="AY580" s="254" t="s">
        <v>143</v>
      </c>
    </row>
    <row r="581" spans="2:51" s="11" customFormat="1" ht="13.5">
      <c r="B581" s="233"/>
      <c r="C581" s="234"/>
      <c r="D581" s="235" t="s">
        <v>152</v>
      </c>
      <c r="E581" s="236" t="s">
        <v>21</v>
      </c>
      <c r="F581" s="237" t="s">
        <v>191</v>
      </c>
      <c r="G581" s="234"/>
      <c r="H581" s="236" t="s">
        <v>21</v>
      </c>
      <c r="I581" s="238"/>
      <c r="J581" s="234"/>
      <c r="K581" s="234"/>
      <c r="L581" s="239"/>
      <c r="M581" s="240"/>
      <c r="N581" s="241"/>
      <c r="O581" s="241"/>
      <c r="P581" s="241"/>
      <c r="Q581" s="241"/>
      <c r="R581" s="241"/>
      <c r="S581" s="241"/>
      <c r="T581" s="242"/>
      <c r="AT581" s="243" t="s">
        <v>152</v>
      </c>
      <c r="AU581" s="243" t="s">
        <v>82</v>
      </c>
      <c r="AV581" s="11" t="s">
        <v>80</v>
      </c>
      <c r="AW581" s="11" t="s">
        <v>35</v>
      </c>
      <c r="AX581" s="11" t="s">
        <v>72</v>
      </c>
      <c r="AY581" s="243" t="s">
        <v>143</v>
      </c>
    </row>
    <row r="582" spans="2:51" s="12" customFormat="1" ht="13.5">
      <c r="B582" s="244"/>
      <c r="C582" s="245"/>
      <c r="D582" s="235" t="s">
        <v>152</v>
      </c>
      <c r="E582" s="246" t="s">
        <v>21</v>
      </c>
      <c r="F582" s="247" t="s">
        <v>482</v>
      </c>
      <c r="G582" s="245"/>
      <c r="H582" s="248">
        <v>61.56</v>
      </c>
      <c r="I582" s="249"/>
      <c r="J582" s="245"/>
      <c r="K582" s="245"/>
      <c r="L582" s="250"/>
      <c r="M582" s="251"/>
      <c r="N582" s="252"/>
      <c r="O582" s="252"/>
      <c r="P582" s="252"/>
      <c r="Q582" s="252"/>
      <c r="R582" s="252"/>
      <c r="S582" s="252"/>
      <c r="T582" s="253"/>
      <c r="AT582" s="254" t="s">
        <v>152</v>
      </c>
      <c r="AU582" s="254" t="s">
        <v>82</v>
      </c>
      <c r="AV582" s="12" t="s">
        <v>82</v>
      </c>
      <c r="AW582" s="12" t="s">
        <v>35</v>
      </c>
      <c r="AX582" s="12" t="s">
        <v>72</v>
      </c>
      <c r="AY582" s="254" t="s">
        <v>143</v>
      </c>
    </row>
    <row r="583" spans="2:51" s="12" customFormat="1" ht="13.5">
      <c r="B583" s="244"/>
      <c r="C583" s="245"/>
      <c r="D583" s="235" t="s">
        <v>152</v>
      </c>
      <c r="E583" s="246" t="s">
        <v>21</v>
      </c>
      <c r="F583" s="247" t="s">
        <v>483</v>
      </c>
      <c r="G583" s="245"/>
      <c r="H583" s="248">
        <v>7.83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AT583" s="254" t="s">
        <v>152</v>
      </c>
      <c r="AU583" s="254" t="s">
        <v>82</v>
      </c>
      <c r="AV583" s="12" t="s">
        <v>82</v>
      </c>
      <c r="AW583" s="12" t="s">
        <v>35</v>
      </c>
      <c r="AX583" s="12" t="s">
        <v>72</v>
      </c>
      <c r="AY583" s="254" t="s">
        <v>143</v>
      </c>
    </row>
    <row r="584" spans="2:51" s="12" customFormat="1" ht="13.5">
      <c r="B584" s="244"/>
      <c r="C584" s="245"/>
      <c r="D584" s="235" t="s">
        <v>152</v>
      </c>
      <c r="E584" s="246" t="s">
        <v>21</v>
      </c>
      <c r="F584" s="247" t="s">
        <v>484</v>
      </c>
      <c r="G584" s="245"/>
      <c r="H584" s="248">
        <v>21.56</v>
      </c>
      <c r="I584" s="249"/>
      <c r="J584" s="245"/>
      <c r="K584" s="245"/>
      <c r="L584" s="250"/>
      <c r="M584" s="251"/>
      <c r="N584" s="252"/>
      <c r="O584" s="252"/>
      <c r="P584" s="252"/>
      <c r="Q584" s="252"/>
      <c r="R584" s="252"/>
      <c r="S584" s="252"/>
      <c r="T584" s="253"/>
      <c r="AT584" s="254" t="s">
        <v>152</v>
      </c>
      <c r="AU584" s="254" t="s">
        <v>82</v>
      </c>
      <c r="AV584" s="12" t="s">
        <v>82</v>
      </c>
      <c r="AW584" s="12" t="s">
        <v>35</v>
      </c>
      <c r="AX584" s="12" t="s">
        <v>72</v>
      </c>
      <c r="AY584" s="254" t="s">
        <v>143</v>
      </c>
    </row>
    <row r="585" spans="2:51" s="12" customFormat="1" ht="13.5">
      <c r="B585" s="244"/>
      <c r="C585" s="245"/>
      <c r="D585" s="235" t="s">
        <v>152</v>
      </c>
      <c r="E585" s="246" t="s">
        <v>21</v>
      </c>
      <c r="F585" s="247" t="s">
        <v>485</v>
      </c>
      <c r="G585" s="245"/>
      <c r="H585" s="248">
        <v>3.6</v>
      </c>
      <c r="I585" s="249"/>
      <c r="J585" s="245"/>
      <c r="K585" s="245"/>
      <c r="L585" s="250"/>
      <c r="M585" s="251"/>
      <c r="N585" s="252"/>
      <c r="O585" s="252"/>
      <c r="P585" s="252"/>
      <c r="Q585" s="252"/>
      <c r="R585" s="252"/>
      <c r="S585" s="252"/>
      <c r="T585" s="253"/>
      <c r="AT585" s="254" t="s">
        <v>152</v>
      </c>
      <c r="AU585" s="254" t="s">
        <v>82</v>
      </c>
      <c r="AV585" s="12" t="s">
        <v>82</v>
      </c>
      <c r="AW585" s="12" t="s">
        <v>35</v>
      </c>
      <c r="AX585" s="12" t="s">
        <v>72</v>
      </c>
      <c r="AY585" s="254" t="s">
        <v>143</v>
      </c>
    </row>
    <row r="586" spans="2:51" s="13" customFormat="1" ht="13.5">
      <c r="B586" s="255"/>
      <c r="C586" s="256"/>
      <c r="D586" s="235" t="s">
        <v>152</v>
      </c>
      <c r="E586" s="257" t="s">
        <v>21</v>
      </c>
      <c r="F586" s="258" t="s">
        <v>157</v>
      </c>
      <c r="G586" s="256"/>
      <c r="H586" s="259">
        <v>454.822</v>
      </c>
      <c r="I586" s="260"/>
      <c r="J586" s="256"/>
      <c r="K586" s="256"/>
      <c r="L586" s="261"/>
      <c r="M586" s="262"/>
      <c r="N586" s="263"/>
      <c r="O586" s="263"/>
      <c r="P586" s="263"/>
      <c r="Q586" s="263"/>
      <c r="R586" s="263"/>
      <c r="S586" s="263"/>
      <c r="T586" s="264"/>
      <c r="AT586" s="265" t="s">
        <v>152</v>
      </c>
      <c r="AU586" s="265" t="s">
        <v>82</v>
      </c>
      <c r="AV586" s="13" t="s">
        <v>150</v>
      </c>
      <c r="AW586" s="13" t="s">
        <v>35</v>
      </c>
      <c r="AX586" s="13" t="s">
        <v>80</v>
      </c>
      <c r="AY586" s="265" t="s">
        <v>143</v>
      </c>
    </row>
    <row r="587" spans="2:65" s="1" customFormat="1" ht="16.5" customHeight="1">
      <c r="B587" s="46"/>
      <c r="C587" s="221" t="s">
        <v>486</v>
      </c>
      <c r="D587" s="221" t="s">
        <v>145</v>
      </c>
      <c r="E587" s="222" t="s">
        <v>487</v>
      </c>
      <c r="F587" s="223" t="s">
        <v>488</v>
      </c>
      <c r="G587" s="224" t="s">
        <v>148</v>
      </c>
      <c r="H587" s="225">
        <v>1075.593</v>
      </c>
      <c r="I587" s="226"/>
      <c r="J587" s="227">
        <f>ROUND(I587*H587,2)</f>
        <v>0</v>
      </c>
      <c r="K587" s="223" t="s">
        <v>149</v>
      </c>
      <c r="L587" s="72"/>
      <c r="M587" s="228" t="s">
        <v>21</v>
      </c>
      <c r="N587" s="229" t="s">
        <v>43</v>
      </c>
      <c r="O587" s="47"/>
      <c r="P587" s="230">
        <f>O587*H587</f>
        <v>0</v>
      </c>
      <c r="Q587" s="230">
        <v>0</v>
      </c>
      <c r="R587" s="230">
        <f>Q587*H587</f>
        <v>0</v>
      </c>
      <c r="S587" s="230">
        <v>0</v>
      </c>
      <c r="T587" s="231">
        <f>S587*H587</f>
        <v>0</v>
      </c>
      <c r="AR587" s="24" t="s">
        <v>150</v>
      </c>
      <c r="AT587" s="24" t="s">
        <v>145</v>
      </c>
      <c r="AU587" s="24" t="s">
        <v>82</v>
      </c>
      <c r="AY587" s="24" t="s">
        <v>143</v>
      </c>
      <c r="BE587" s="232">
        <f>IF(N587="základní",J587,0)</f>
        <v>0</v>
      </c>
      <c r="BF587" s="232">
        <f>IF(N587="snížená",J587,0)</f>
        <v>0</v>
      </c>
      <c r="BG587" s="232">
        <f>IF(N587="zákl. přenesená",J587,0)</f>
        <v>0</v>
      </c>
      <c r="BH587" s="232">
        <f>IF(N587="sníž. přenesená",J587,0)</f>
        <v>0</v>
      </c>
      <c r="BI587" s="232">
        <f>IF(N587="nulová",J587,0)</f>
        <v>0</v>
      </c>
      <c r="BJ587" s="24" t="s">
        <v>80</v>
      </c>
      <c r="BK587" s="232">
        <f>ROUND(I587*H587,2)</f>
        <v>0</v>
      </c>
      <c r="BL587" s="24" t="s">
        <v>150</v>
      </c>
      <c r="BM587" s="24" t="s">
        <v>489</v>
      </c>
    </row>
    <row r="588" spans="2:51" s="11" customFormat="1" ht="13.5">
      <c r="B588" s="233"/>
      <c r="C588" s="234"/>
      <c r="D588" s="235" t="s">
        <v>152</v>
      </c>
      <c r="E588" s="236" t="s">
        <v>21</v>
      </c>
      <c r="F588" s="237" t="s">
        <v>176</v>
      </c>
      <c r="G588" s="234"/>
      <c r="H588" s="236" t="s">
        <v>21</v>
      </c>
      <c r="I588" s="238"/>
      <c r="J588" s="234"/>
      <c r="K588" s="234"/>
      <c r="L588" s="239"/>
      <c r="M588" s="240"/>
      <c r="N588" s="241"/>
      <c r="O588" s="241"/>
      <c r="P588" s="241"/>
      <c r="Q588" s="241"/>
      <c r="R588" s="241"/>
      <c r="S588" s="241"/>
      <c r="T588" s="242"/>
      <c r="AT588" s="243" t="s">
        <v>152</v>
      </c>
      <c r="AU588" s="243" t="s">
        <v>82</v>
      </c>
      <c r="AV588" s="11" t="s">
        <v>80</v>
      </c>
      <c r="AW588" s="11" t="s">
        <v>35</v>
      </c>
      <c r="AX588" s="11" t="s">
        <v>72</v>
      </c>
      <c r="AY588" s="243" t="s">
        <v>143</v>
      </c>
    </row>
    <row r="589" spans="2:51" s="12" customFormat="1" ht="13.5">
      <c r="B589" s="244"/>
      <c r="C589" s="245"/>
      <c r="D589" s="235" t="s">
        <v>152</v>
      </c>
      <c r="E589" s="246" t="s">
        <v>21</v>
      </c>
      <c r="F589" s="247" t="s">
        <v>347</v>
      </c>
      <c r="G589" s="245"/>
      <c r="H589" s="248">
        <v>20.4</v>
      </c>
      <c r="I589" s="249"/>
      <c r="J589" s="245"/>
      <c r="K589" s="245"/>
      <c r="L589" s="250"/>
      <c r="M589" s="251"/>
      <c r="N589" s="252"/>
      <c r="O589" s="252"/>
      <c r="P589" s="252"/>
      <c r="Q589" s="252"/>
      <c r="R589" s="252"/>
      <c r="S589" s="252"/>
      <c r="T589" s="253"/>
      <c r="AT589" s="254" t="s">
        <v>152</v>
      </c>
      <c r="AU589" s="254" t="s">
        <v>82</v>
      </c>
      <c r="AV589" s="12" t="s">
        <v>82</v>
      </c>
      <c r="AW589" s="12" t="s">
        <v>35</v>
      </c>
      <c r="AX589" s="12" t="s">
        <v>72</v>
      </c>
      <c r="AY589" s="254" t="s">
        <v>143</v>
      </c>
    </row>
    <row r="590" spans="2:51" s="12" customFormat="1" ht="13.5">
      <c r="B590" s="244"/>
      <c r="C590" s="245"/>
      <c r="D590" s="235" t="s">
        <v>152</v>
      </c>
      <c r="E590" s="246" t="s">
        <v>21</v>
      </c>
      <c r="F590" s="247" t="s">
        <v>348</v>
      </c>
      <c r="G590" s="245"/>
      <c r="H590" s="248">
        <v>402.21</v>
      </c>
      <c r="I590" s="249"/>
      <c r="J590" s="245"/>
      <c r="K590" s="245"/>
      <c r="L590" s="250"/>
      <c r="M590" s="251"/>
      <c r="N590" s="252"/>
      <c r="O590" s="252"/>
      <c r="P590" s="252"/>
      <c r="Q590" s="252"/>
      <c r="R590" s="252"/>
      <c r="S590" s="252"/>
      <c r="T590" s="253"/>
      <c r="AT590" s="254" t="s">
        <v>152</v>
      </c>
      <c r="AU590" s="254" t="s">
        <v>82</v>
      </c>
      <c r="AV590" s="12" t="s">
        <v>82</v>
      </c>
      <c r="AW590" s="12" t="s">
        <v>35</v>
      </c>
      <c r="AX590" s="12" t="s">
        <v>72</v>
      </c>
      <c r="AY590" s="254" t="s">
        <v>143</v>
      </c>
    </row>
    <row r="591" spans="2:51" s="12" customFormat="1" ht="13.5">
      <c r="B591" s="244"/>
      <c r="C591" s="245"/>
      <c r="D591" s="235" t="s">
        <v>152</v>
      </c>
      <c r="E591" s="246" t="s">
        <v>21</v>
      </c>
      <c r="F591" s="247" t="s">
        <v>349</v>
      </c>
      <c r="G591" s="245"/>
      <c r="H591" s="248">
        <v>24.3</v>
      </c>
      <c r="I591" s="249"/>
      <c r="J591" s="245"/>
      <c r="K591" s="245"/>
      <c r="L591" s="250"/>
      <c r="M591" s="251"/>
      <c r="N591" s="252"/>
      <c r="O591" s="252"/>
      <c r="P591" s="252"/>
      <c r="Q591" s="252"/>
      <c r="R591" s="252"/>
      <c r="S591" s="252"/>
      <c r="T591" s="253"/>
      <c r="AT591" s="254" t="s">
        <v>152</v>
      </c>
      <c r="AU591" s="254" t="s">
        <v>82</v>
      </c>
      <c r="AV591" s="12" t="s">
        <v>82</v>
      </c>
      <c r="AW591" s="12" t="s">
        <v>35</v>
      </c>
      <c r="AX591" s="12" t="s">
        <v>72</v>
      </c>
      <c r="AY591" s="254" t="s">
        <v>143</v>
      </c>
    </row>
    <row r="592" spans="2:51" s="12" customFormat="1" ht="13.5">
      <c r="B592" s="244"/>
      <c r="C592" s="245"/>
      <c r="D592" s="235" t="s">
        <v>152</v>
      </c>
      <c r="E592" s="246" t="s">
        <v>21</v>
      </c>
      <c r="F592" s="247" t="s">
        <v>350</v>
      </c>
      <c r="G592" s="245"/>
      <c r="H592" s="248">
        <v>3.153</v>
      </c>
      <c r="I592" s="249"/>
      <c r="J592" s="245"/>
      <c r="K592" s="245"/>
      <c r="L592" s="250"/>
      <c r="M592" s="251"/>
      <c r="N592" s="252"/>
      <c r="O592" s="252"/>
      <c r="P592" s="252"/>
      <c r="Q592" s="252"/>
      <c r="R592" s="252"/>
      <c r="S592" s="252"/>
      <c r="T592" s="253"/>
      <c r="AT592" s="254" t="s">
        <v>152</v>
      </c>
      <c r="AU592" s="254" t="s">
        <v>82</v>
      </c>
      <c r="AV592" s="12" t="s">
        <v>82</v>
      </c>
      <c r="AW592" s="12" t="s">
        <v>35</v>
      </c>
      <c r="AX592" s="12" t="s">
        <v>72</v>
      </c>
      <c r="AY592" s="254" t="s">
        <v>143</v>
      </c>
    </row>
    <row r="593" spans="2:51" s="12" customFormat="1" ht="13.5">
      <c r="B593" s="244"/>
      <c r="C593" s="245"/>
      <c r="D593" s="235" t="s">
        <v>152</v>
      </c>
      <c r="E593" s="246" t="s">
        <v>21</v>
      </c>
      <c r="F593" s="247" t="s">
        <v>351</v>
      </c>
      <c r="G593" s="245"/>
      <c r="H593" s="248">
        <v>-140.744</v>
      </c>
      <c r="I593" s="249"/>
      <c r="J593" s="245"/>
      <c r="K593" s="245"/>
      <c r="L593" s="250"/>
      <c r="M593" s="251"/>
      <c r="N593" s="252"/>
      <c r="O593" s="252"/>
      <c r="P593" s="252"/>
      <c r="Q593" s="252"/>
      <c r="R593" s="252"/>
      <c r="S593" s="252"/>
      <c r="T593" s="253"/>
      <c r="AT593" s="254" t="s">
        <v>152</v>
      </c>
      <c r="AU593" s="254" t="s">
        <v>82</v>
      </c>
      <c r="AV593" s="12" t="s">
        <v>82</v>
      </c>
      <c r="AW593" s="12" t="s">
        <v>35</v>
      </c>
      <c r="AX593" s="12" t="s">
        <v>72</v>
      </c>
      <c r="AY593" s="254" t="s">
        <v>143</v>
      </c>
    </row>
    <row r="594" spans="2:51" s="14" customFormat="1" ht="13.5">
      <c r="B594" s="266"/>
      <c r="C594" s="267"/>
      <c r="D594" s="235" t="s">
        <v>152</v>
      </c>
      <c r="E594" s="268" t="s">
        <v>21</v>
      </c>
      <c r="F594" s="269" t="s">
        <v>196</v>
      </c>
      <c r="G594" s="267"/>
      <c r="H594" s="270">
        <v>309.319</v>
      </c>
      <c r="I594" s="271"/>
      <c r="J594" s="267"/>
      <c r="K594" s="267"/>
      <c r="L594" s="272"/>
      <c r="M594" s="273"/>
      <c r="N594" s="274"/>
      <c r="O594" s="274"/>
      <c r="P594" s="274"/>
      <c r="Q594" s="274"/>
      <c r="R594" s="274"/>
      <c r="S594" s="274"/>
      <c r="T594" s="275"/>
      <c r="AT594" s="276" t="s">
        <v>152</v>
      </c>
      <c r="AU594" s="276" t="s">
        <v>82</v>
      </c>
      <c r="AV594" s="14" t="s">
        <v>158</v>
      </c>
      <c r="AW594" s="14" t="s">
        <v>35</v>
      </c>
      <c r="AX594" s="14" t="s">
        <v>72</v>
      </c>
      <c r="AY594" s="276" t="s">
        <v>143</v>
      </c>
    </row>
    <row r="595" spans="2:51" s="11" customFormat="1" ht="13.5">
      <c r="B595" s="233"/>
      <c r="C595" s="234"/>
      <c r="D595" s="235" t="s">
        <v>152</v>
      </c>
      <c r="E595" s="236" t="s">
        <v>21</v>
      </c>
      <c r="F595" s="237" t="s">
        <v>187</v>
      </c>
      <c r="G595" s="234"/>
      <c r="H595" s="236" t="s">
        <v>21</v>
      </c>
      <c r="I595" s="238"/>
      <c r="J595" s="234"/>
      <c r="K595" s="234"/>
      <c r="L595" s="239"/>
      <c r="M595" s="240"/>
      <c r="N595" s="241"/>
      <c r="O595" s="241"/>
      <c r="P595" s="241"/>
      <c r="Q595" s="241"/>
      <c r="R595" s="241"/>
      <c r="S595" s="241"/>
      <c r="T595" s="242"/>
      <c r="AT595" s="243" t="s">
        <v>152</v>
      </c>
      <c r="AU595" s="243" t="s">
        <v>82</v>
      </c>
      <c r="AV595" s="11" t="s">
        <v>80</v>
      </c>
      <c r="AW595" s="11" t="s">
        <v>35</v>
      </c>
      <c r="AX595" s="11" t="s">
        <v>72</v>
      </c>
      <c r="AY595" s="243" t="s">
        <v>143</v>
      </c>
    </row>
    <row r="596" spans="2:51" s="12" customFormat="1" ht="13.5">
      <c r="B596" s="244"/>
      <c r="C596" s="245"/>
      <c r="D596" s="235" t="s">
        <v>152</v>
      </c>
      <c r="E596" s="246" t="s">
        <v>21</v>
      </c>
      <c r="F596" s="247" t="s">
        <v>348</v>
      </c>
      <c r="G596" s="245"/>
      <c r="H596" s="248">
        <v>402.21</v>
      </c>
      <c r="I596" s="249"/>
      <c r="J596" s="245"/>
      <c r="K596" s="245"/>
      <c r="L596" s="250"/>
      <c r="M596" s="251"/>
      <c r="N596" s="252"/>
      <c r="O596" s="252"/>
      <c r="P596" s="252"/>
      <c r="Q596" s="252"/>
      <c r="R596" s="252"/>
      <c r="S596" s="252"/>
      <c r="T596" s="253"/>
      <c r="AT596" s="254" t="s">
        <v>152</v>
      </c>
      <c r="AU596" s="254" t="s">
        <v>82</v>
      </c>
      <c r="AV596" s="12" t="s">
        <v>82</v>
      </c>
      <c r="AW596" s="12" t="s">
        <v>35</v>
      </c>
      <c r="AX596" s="12" t="s">
        <v>72</v>
      </c>
      <c r="AY596" s="254" t="s">
        <v>143</v>
      </c>
    </row>
    <row r="597" spans="2:51" s="12" customFormat="1" ht="13.5">
      <c r="B597" s="244"/>
      <c r="C597" s="245"/>
      <c r="D597" s="235" t="s">
        <v>152</v>
      </c>
      <c r="E597" s="246" t="s">
        <v>21</v>
      </c>
      <c r="F597" s="247" t="s">
        <v>352</v>
      </c>
      <c r="G597" s="245"/>
      <c r="H597" s="248">
        <v>30.6</v>
      </c>
      <c r="I597" s="249"/>
      <c r="J597" s="245"/>
      <c r="K597" s="245"/>
      <c r="L597" s="250"/>
      <c r="M597" s="251"/>
      <c r="N597" s="252"/>
      <c r="O597" s="252"/>
      <c r="P597" s="252"/>
      <c r="Q597" s="252"/>
      <c r="R597" s="252"/>
      <c r="S597" s="252"/>
      <c r="T597" s="253"/>
      <c r="AT597" s="254" t="s">
        <v>152</v>
      </c>
      <c r="AU597" s="254" t="s">
        <v>82</v>
      </c>
      <c r="AV597" s="12" t="s">
        <v>82</v>
      </c>
      <c r="AW597" s="12" t="s">
        <v>35</v>
      </c>
      <c r="AX597" s="12" t="s">
        <v>72</v>
      </c>
      <c r="AY597" s="254" t="s">
        <v>143</v>
      </c>
    </row>
    <row r="598" spans="2:51" s="12" customFormat="1" ht="13.5">
      <c r="B598" s="244"/>
      <c r="C598" s="245"/>
      <c r="D598" s="235" t="s">
        <v>152</v>
      </c>
      <c r="E598" s="246" t="s">
        <v>21</v>
      </c>
      <c r="F598" s="247" t="s">
        <v>353</v>
      </c>
      <c r="G598" s="245"/>
      <c r="H598" s="248">
        <v>6.54</v>
      </c>
      <c r="I598" s="249"/>
      <c r="J598" s="245"/>
      <c r="K598" s="245"/>
      <c r="L598" s="250"/>
      <c r="M598" s="251"/>
      <c r="N598" s="252"/>
      <c r="O598" s="252"/>
      <c r="P598" s="252"/>
      <c r="Q598" s="252"/>
      <c r="R598" s="252"/>
      <c r="S598" s="252"/>
      <c r="T598" s="253"/>
      <c r="AT598" s="254" t="s">
        <v>152</v>
      </c>
      <c r="AU598" s="254" t="s">
        <v>82</v>
      </c>
      <c r="AV598" s="12" t="s">
        <v>82</v>
      </c>
      <c r="AW598" s="12" t="s">
        <v>35</v>
      </c>
      <c r="AX598" s="12" t="s">
        <v>72</v>
      </c>
      <c r="AY598" s="254" t="s">
        <v>143</v>
      </c>
    </row>
    <row r="599" spans="2:51" s="12" customFormat="1" ht="13.5">
      <c r="B599" s="244"/>
      <c r="C599" s="245"/>
      <c r="D599" s="235" t="s">
        <v>152</v>
      </c>
      <c r="E599" s="246" t="s">
        <v>21</v>
      </c>
      <c r="F599" s="247" t="s">
        <v>354</v>
      </c>
      <c r="G599" s="245"/>
      <c r="H599" s="248">
        <v>-161.73</v>
      </c>
      <c r="I599" s="249"/>
      <c r="J599" s="245"/>
      <c r="K599" s="245"/>
      <c r="L599" s="250"/>
      <c r="M599" s="251"/>
      <c r="N599" s="252"/>
      <c r="O599" s="252"/>
      <c r="P599" s="252"/>
      <c r="Q599" s="252"/>
      <c r="R599" s="252"/>
      <c r="S599" s="252"/>
      <c r="T599" s="253"/>
      <c r="AT599" s="254" t="s">
        <v>152</v>
      </c>
      <c r="AU599" s="254" t="s">
        <v>82</v>
      </c>
      <c r="AV599" s="12" t="s">
        <v>82</v>
      </c>
      <c r="AW599" s="12" t="s">
        <v>35</v>
      </c>
      <c r="AX599" s="12" t="s">
        <v>72</v>
      </c>
      <c r="AY599" s="254" t="s">
        <v>143</v>
      </c>
    </row>
    <row r="600" spans="2:51" s="14" customFormat="1" ht="13.5">
      <c r="B600" s="266"/>
      <c r="C600" s="267"/>
      <c r="D600" s="235" t="s">
        <v>152</v>
      </c>
      <c r="E600" s="268" t="s">
        <v>21</v>
      </c>
      <c r="F600" s="269" t="s">
        <v>196</v>
      </c>
      <c r="G600" s="267"/>
      <c r="H600" s="270">
        <v>277.62</v>
      </c>
      <c r="I600" s="271"/>
      <c r="J600" s="267"/>
      <c r="K600" s="267"/>
      <c r="L600" s="272"/>
      <c r="M600" s="273"/>
      <c r="N600" s="274"/>
      <c r="O600" s="274"/>
      <c r="P600" s="274"/>
      <c r="Q600" s="274"/>
      <c r="R600" s="274"/>
      <c r="S600" s="274"/>
      <c r="T600" s="275"/>
      <c r="AT600" s="276" t="s">
        <v>152</v>
      </c>
      <c r="AU600" s="276" t="s">
        <v>82</v>
      </c>
      <c r="AV600" s="14" t="s">
        <v>158</v>
      </c>
      <c r="AW600" s="14" t="s">
        <v>35</v>
      </c>
      <c r="AX600" s="14" t="s">
        <v>72</v>
      </c>
      <c r="AY600" s="276" t="s">
        <v>143</v>
      </c>
    </row>
    <row r="601" spans="2:51" s="11" customFormat="1" ht="13.5">
      <c r="B601" s="233"/>
      <c r="C601" s="234"/>
      <c r="D601" s="235" t="s">
        <v>152</v>
      </c>
      <c r="E601" s="236" t="s">
        <v>21</v>
      </c>
      <c r="F601" s="237" t="s">
        <v>297</v>
      </c>
      <c r="G601" s="234"/>
      <c r="H601" s="236" t="s">
        <v>21</v>
      </c>
      <c r="I601" s="238"/>
      <c r="J601" s="234"/>
      <c r="K601" s="234"/>
      <c r="L601" s="239"/>
      <c r="M601" s="240"/>
      <c r="N601" s="241"/>
      <c r="O601" s="241"/>
      <c r="P601" s="241"/>
      <c r="Q601" s="241"/>
      <c r="R601" s="241"/>
      <c r="S601" s="241"/>
      <c r="T601" s="242"/>
      <c r="AT601" s="243" t="s">
        <v>152</v>
      </c>
      <c r="AU601" s="243" t="s">
        <v>82</v>
      </c>
      <c r="AV601" s="11" t="s">
        <v>80</v>
      </c>
      <c r="AW601" s="11" t="s">
        <v>35</v>
      </c>
      <c r="AX601" s="11" t="s">
        <v>72</v>
      </c>
      <c r="AY601" s="243" t="s">
        <v>143</v>
      </c>
    </row>
    <row r="602" spans="2:51" s="12" customFormat="1" ht="13.5">
      <c r="B602" s="244"/>
      <c r="C602" s="245"/>
      <c r="D602" s="235" t="s">
        <v>152</v>
      </c>
      <c r="E602" s="246" t="s">
        <v>21</v>
      </c>
      <c r="F602" s="247" t="s">
        <v>355</v>
      </c>
      <c r="G602" s="245"/>
      <c r="H602" s="248">
        <v>166.77</v>
      </c>
      <c r="I602" s="249"/>
      <c r="J602" s="245"/>
      <c r="K602" s="245"/>
      <c r="L602" s="250"/>
      <c r="M602" s="251"/>
      <c r="N602" s="252"/>
      <c r="O602" s="252"/>
      <c r="P602" s="252"/>
      <c r="Q602" s="252"/>
      <c r="R602" s="252"/>
      <c r="S602" s="252"/>
      <c r="T602" s="253"/>
      <c r="AT602" s="254" t="s">
        <v>152</v>
      </c>
      <c r="AU602" s="254" t="s">
        <v>82</v>
      </c>
      <c r="AV602" s="12" t="s">
        <v>82</v>
      </c>
      <c r="AW602" s="12" t="s">
        <v>35</v>
      </c>
      <c r="AX602" s="12" t="s">
        <v>72</v>
      </c>
      <c r="AY602" s="254" t="s">
        <v>143</v>
      </c>
    </row>
    <row r="603" spans="2:51" s="12" customFormat="1" ht="13.5">
      <c r="B603" s="244"/>
      <c r="C603" s="245"/>
      <c r="D603" s="235" t="s">
        <v>152</v>
      </c>
      <c r="E603" s="246" t="s">
        <v>21</v>
      </c>
      <c r="F603" s="247" t="s">
        <v>356</v>
      </c>
      <c r="G603" s="245"/>
      <c r="H603" s="248">
        <v>1.53</v>
      </c>
      <c r="I603" s="249"/>
      <c r="J603" s="245"/>
      <c r="K603" s="245"/>
      <c r="L603" s="250"/>
      <c r="M603" s="251"/>
      <c r="N603" s="252"/>
      <c r="O603" s="252"/>
      <c r="P603" s="252"/>
      <c r="Q603" s="252"/>
      <c r="R603" s="252"/>
      <c r="S603" s="252"/>
      <c r="T603" s="253"/>
      <c r="AT603" s="254" t="s">
        <v>152</v>
      </c>
      <c r="AU603" s="254" t="s">
        <v>82</v>
      </c>
      <c r="AV603" s="12" t="s">
        <v>82</v>
      </c>
      <c r="AW603" s="12" t="s">
        <v>35</v>
      </c>
      <c r="AX603" s="12" t="s">
        <v>72</v>
      </c>
      <c r="AY603" s="254" t="s">
        <v>143</v>
      </c>
    </row>
    <row r="604" spans="2:51" s="12" customFormat="1" ht="13.5">
      <c r="B604" s="244"/>
      <c r="C604" s="245"/>
      <c r="D604" s="235" t="s">
        <v>152</v>
      </c>
      <c r="E604" s="246" t="s">
        <v>21</v>
      </c>
      <c r="F604" s="247" t="s">
        <v>357</v>
      </c>
      <c r="G604" s="245"/>
      <c r="H604" s="248">
        <v>4.875</v>
      </c>
      <c r="I604" s="249"/>
      <c r="J604" s="245"/>
      <c r="K604" s="245"/>
      <c r="L604" s="250"/>
      <c r="M604" s="251"/>
      <c r="N604" s="252"/>
      <c r="O604" s="252"/>
      <c r="P604" s="252"/>
      <c r="Q604" s="252"/>
      <c r="R604" s="252"/>
      <c r="S604" s="252"/>
      <c r="T604" s="253"/>
      <c r="AT604" s="254" t="s">
        <v>152</v>
      </c>
      <c r="AU604" s="254" t="s">
        <v>82</v>
      </c>
      <c r="AV604" s="12" t="s">
        <v>82</v>
      </c>
      <c r="AW604" s="12" t="s">
        <v>35</v>
      </c>
      <c r="AX604" s="12" t="s">
        <v>72</v>
      </c>
      <c r="AY604" s="254" t="s">
        <v>143</v>
      </c>
    </row>
    <row r="605" spans="2:51" s="12" customFormat="1" ht="13.5">
      <c r="B605" s="244"/>
      <c r="C605" s="245"/>
      <c r="D605" s="235" t="s">
        <v>152</v>
      </c>
      <c r="E605" s="246" t="s">
        <v>21</v>
      </c>
      <c r="F605" s="247" t="s">
        <v>358</v>
      </c>
      <c r="G605" s="245"/>
      <c r="H605" s="248">
        <v>-9.9</v>
      </c>
      <c r="I605" s="249"/>
      <c r="J605" s="245"/>
      <c r="K605" s="245"/>
      <c r="L605" s="250"/>
      <c r="M605" s="251"/>
      <c r="N605" s="252"/>
      <c r="O605" s="252"/>
      <c r="P605" s="252"/>
      <c r="Q605" s="252"/>
      <c r="R605" s="252"/>
      <c r="S605" s="252"/>
      <c r="T605" s="253"/>
      <c r="AT605" s="254" t="s">
        <v>152</v>
      </c>
      <c r="AU605" s="254" t="s">
        <v>82</v>
      </c>
      <c r="AV605" s="12" t="s">
        <v>82</v>
      </c>
      <c r="AW605" s="12" t="s">
        <v>35</v>
      </c>
      <c r="AX605" s="12" t="s">
        <v>72</v>
      </c>
      <c r="AY605" s="254" t="s">
        <v>143</v>
      </c>
    </row>
    <row r="606" spans="2:51" s="14" customFormat="1" ht="13.5">
      <c r="B606" s="266"/>
      <c r="C606" s="267"/>
      <c r="D606" s="235" t="s">
        <v>152</v>
      </c>
      <c r="E606" s="268" t="s">
        <v>21</v>
      </c>
      <c r="F606" s="269" t="s">
        <v>196</v>
      </c>
      <c r="G606" s="267"/>
      <c r="H606" s="270">
        <v>163.275</v>
      </c>
      <c r="I606" s="271"/>
      <c r="J606" s="267"/>
      <c r="K606" s="267"/>
      <c r="L606" s="272"/>
      <c r="M606" s="273"/>
      <c r="N606" s="274"/>
      <c r="O606" s="274"/>
      <c r="P606" s="274"/>
      <c r="Q606" s="274"/>
      <c r="R606" s="274"/>
      <c r="S606" s="274"/>
      <c r="T606" s="275"/>
      <c r="AT606" s="276" t="s">
        <v>152</v>
      </c>
      <c r="AU606" s="276" t="s">
        <v>82</v>
      </c>
      <c r="AV606" s="14" t="s">
        <v>158</v>
      </c>
      <c r="AW606" s="14" t="s">
        <v>35</v>
      </c>
      <c r="AX606" s="14" t="s">
        <v>72</v>
      </c>
      <c r="AY606" s="276" t="s">
        <v>143</v>
      </c>
    </row>
    <row r="607" spans="2:51" s="11" customFormat="1" ht="13.5">
      <c r="B607" s="233"/>
      <c r="C607" s="234"/>
      <c r="D607" s="235" t="s">
        <v>152</v>
      </c>
      <c r="E607" s="236" t="s">
        <v>21</v>
      </c>
      <c r="F607" s="237" t="s">
        <v>191</v>
      </c>
      <c r="G607" s="234"/>
      <c r="H607" s="236" t="s">
        <v>21</v>
      </c>
      <c r="I607" s="238"/>
      <c r="J607" s="234"/>
      <c r="K607" s="234"/>
      <c r="L607" s="239"/>
      <c r="M607" s="240"/>
      <c r="N607" s="241"/>
      <c r="O607" s="241"/>
      <c r="P607" s="241"/>
      <c r="Q607" s="241"/>
      <c r="R607" s="241"/>
      <c r="S607" s="241"/>
      <c r="T607" s="242"/>
      <c r="AT607" s="243" t="s">
        <v>152</v>
      </c>
      <c r="AU607" s="243" t="s">
        <v>82</v>
      </c>
      <c r="AV607" s="11" t="s">
        <v>80</v>
      </c>
      <c r="AW607" s="11" t="s">
        <v>35</v>
      </c>
      <c r="AX607" s="11" t="s">
        <v>72</v>
      </c>
      <c r="AY607" s="243" t="s">
        <v>143</v>
      </c>
    </row>
    <row r="608" spans="2:51" s="12" customFormat="1" ht="13.5">
      <c r="B608" s="244"/>
      <c r="C608" s="245"/>
      <c r="D608" s="235" t="s">
        <v>152</v>
      </c>
      <c r="E608" s="246" t="s">
        <v>21</v>
      </c>
      <c r="F608" s="247" t="s">
        <v>359</v>
      </c>
      <c r="G608" s="245"/>
      <c r="H608" s="248">
        <v>223.38</v>
      </c>
      <c r="I608" s="249"/>
      <c r="J608" s="245"/>
      <c r="K608" s="245"/>
      <c r="L608" s="250"/>
      <c r="M608" s="251"/>
      <c r="N608" s="252"/>
      <c r="O608" s="252"/>
      <c r="P608" s="252"/>
      <c r="Q608" s="252"/>
      <c r="R608" s="252"/>
      <c r="S608" s="252"/>
      <c r="T608" s="253"/>
      <c r="AT608" s="254" t="s">
        <v>152</v>
      </c>
      <c r="AU608" s="254" t="s">
        <v>82</v>
      </c>
      <c r="AV608" s="12" t="s">
        <v>82</v>
      </c>
      <c r="AW608" s="12" t="s">
        <v>35</v>
      </c>
      <c r="AX608" s="12" t="s">
        <v>72</v>
      </c>
      <c r="AY608" s="254" t="s">
        <v>143</v>
      </c>
    </row>
    <row r="609" spans="2:51" s="12" customFormat="1" ht="13.5">
      <c r="B609" s="244"/>
      <c r="C609" s="245"/>
      <c r="D609" s="235" t="s">
        <v>152</v>
      </c>
      <c r="E609" s="246" t="s">
        <v>21</v>
      </c>
      <c r="F609" s="247" t="s">
        <v>360</v>
      </c>
      <c r="G609" s="245"/>
      <c r="H609" s="248">
        <v>3.3</v>
      </c>
      <c r="I609" s="249"/>
      <c r="J609" s="245"/>
      <c r="K609" s="245"/>
      <c r="L609" s="250"/>
      <c r="M609" s="251"/>
      <c r="N609" s="252"/>
      <c r="O609" s="252"/>
      <c r="P609" s="252"/>
      <c r="Q609" s="252"/>
      <c r="R609" s="252"/>
      <c r="S609" s="252"/>
      <c r="T609" s="253"/>
      <c r="AT609" s="254" t="s">
        <v>152</v>
      </c>
      <c r="AU609" s="254" t="s">
        <v>82</v>
      </c>
      <c r="AV609" s="12" t="s">
        <v>82</v>
      </c>
      <c r="AW609" s="12" t="s">
        <v>35</v>
      </c>
      <c r="AX609" s="12" t="s">
        <v>72</v>
      </c>
      <c r="AY609" s="254" t="s">
        <v>143</v>
      </c>
    </row>
    <row r="610" spans="2:51" s="12" customFormat="1" ht="13.5">
      <c r="B610" s="244"/>
      <c r="C610" s="245"/>
      <c r="D610" s="235" t="s">
        <v>152</v>
      </c>
      <c r="E610" s="246" t="s">
        <v>21</v>
      </c>
      <c r="F610" s="247" t="s">
        <v>361</v>
      </c>
      <c r="G610" s="245"/>
      <c r="H610" s="248">
        <v>10.8</v>
      </c>
      <c r="I610" s="249"/>
      <c r="J610" s="245"/>
      <c r="K610" s="245"/>
      <c r="L610" s="250"/>
      <c r="M610" s="251"/>
      <c r="N610" s="252"/>
      <c r="O610" s="252"/>
      <c r="P610" s="252"/>
      <c r="Q610" s="252"/>
      <c r="R610" s="252"/>
      <c r="S610" s="252"/>
      <c r="T610" s="253"/>
      <c r="AT610" s="254" t="s">
        <v>152</v>
      </c>
      <c r="AU610" s="254" t="s">
        <v>82</v>
      </c>
      <c r="AV610" s="12" t="s">
        <v>82</v>
      </c>
      <c r="AW610" s="12" t="s">
        <v>35</v>
      </c>
      <c r="AX610" s="12" t="s">
        <v>72</v>
      </c>
      <c r="AY610" s="254" t="s">
        <v>143</v>
      </c>
    </row>
    <row r="611" spans="2:51" s="12" customFormat="1" ht="13.5">
      <c r="B611" s="244"/>
      <c r="C611" s="245"/>
      <c r="D611" s="235" t="s">
        <v>152</v>
      </c>
      <c r="E611" s="246" t="s">
        <v>21</v>
      </c>
      <c r="F611" s="247" t="s">
        <v>362</v>
      </c>
      <c r="G611" s="245"/>
      <c r="H611" s="248">
        <v>2.43</v>
      </c>
      <c r="I611" s="249"/>
      <c r="J611" s="245"/>
      <c r="K611" s="245"/>
      <c r="L611" s="250"/>
      <c r="M611" s="251"/>
      <c r="N611" s="252"/>
      <c r="O611" s="252"/>
      <c r="P611" s="252"/>
      <c r="Q611" s="252"/>
      <c r="R611" s="252"/>
      <c r="S611" s="252"/>
      <c r="T611" s="253"/>
      <c r="AT611" s="254" t="s">
        <v>152</v>
      </c>
      <c r="AU611" s="254" t="s">
        <v>82</v>
      </c>
      <c r="AV611" s="12" t="s">
        <v>82</v>
      </c>
      <c r="AW611" s="12" t="s">
        <v>35</v>
      </c>
      <c r="AX611" s="12" t="s">
        <v>72</v>
      </c>
      <c r="AY611" s="254" t="s">
        <v>143</v>
      </c>
    </row>
    <row r="612" spans="2:51" s="12" customFormat="1" ht="13.5">
      <c r="B612" s="244"/>
      <c r="C612" s="245"/>
      <c r="D612" s="235" t="s">
        <v>152</v>
      </c>
      <c r="E612" s="246" t="s">
        <v>21</v>
      </c>
      <c r="F612" s="247" t="s">
        <v>363</v>
      </c>
      <c r="G612" s="245"/>
      <c r="H612" s="248">
        <v>-61.56</v>
      </c>
      <c r="I612" s="249"/>
      <c r="J612" s="245"/>
      <c r="K612" s="245"/>
      <c r="L612" s="250"/>
      <c r="M612" s="251"/>
      <c r="N612" s="252"/>
      <c r="O612" s="252"/>
      <c r="P612" s="252"/>
      <c r="Q612" s="252"/>
      <c r="R612" s="252"/>
      <c r="S612" s="252"/>
      <c r="T612" s="253"/>
      <c r="AT612" s="254" t="s">
        <v>152</v>
      </c>
      <c r="AU612" s="254" t="s">
        <v>82</v>
      </c>
      <c r="AV612" s="12" t="s">
        <v>82</v>
      </c>
      <c r="AW612" s="12" t="s">
        <v>35</v>
      </c>
      <c r="AX612" s="12" t="s">
        <v>72</v>
      </c>
      <c r="AY612" s="254" t="s">
        <v>143</v>
      </c>
    </row>
    <row r="613" spans="2:51" s="14" customFormat="1" ht="13.5">
      <c r="B613" s="266"/>
      <c r="C613" s="267"/>
      <c r="D613" s="235" t="s">
        <v>152</v>
      </c>
      <c r="E613" s="268" t="s">
        <v>21</v>
      </c>
      <c r="F613" s="269" t="s">
        <v>196</v>
      </c>
      <c r="G613" s="267"/>
      <c r="H613" s="270">
        <v>178.35</v>
      </c>
      <c r="I613" s="271"/>
      <c r="J613" s="267"/>
      <c r="K613" s="267"/>
      <c r="L613" s="272"/>
      <c r="M613" s="273"/>
      <c r="N613" s="274"/>
      <c r="O613" s="274"/>
      <c r="P613" s="274"/>
      <c r="Q613" s="274"/>
      <c r="R613" s="274"/>
      <c r="S613" s="274"/>
      <c r="T613" s="275"/>
      <c r="AT613" s="276" t="s">
        <v>152</v>
      </c>
      <c r="AU613" s="276" t="s">
        <v>82</v>
      </c>
      <c r="AV613" s="14" t="s">
        <v>158</v>
      </c>
      <c r="AW613" s="14" t="s">
        <v>35</v>
      </c>
      <c r="AX613" s="14" t="s">
        <v>72</v>
      </c>
      <c r="AY613" s="276" t="s">
        <v>143</v>
      </c>
    </row>
    <row r="614" spans="2:51" s="11" customFormat="1" ht="13.5">
      <c r="B614" s="233"/>
      <c r="C614" s="234"/>
      <c r="D614" s="235" t="s">
        <v>152</v>
      </c>
      <c r="E614" s="236" t="s">
        <v>21</v>
      </c>
      <c r="F614" s="237" t="s">
        <v>364</v>
      </c>
      <c r="G614" s="234"/>
      <c r="H614" s="236" t="s">
        <v>21</v>
      </c>
      <c r="I614" s="238"/>
      <c r="J614" s="234"/>
      <c r="K614" s="234"/>
      <c r="L614" s="239"/>
      <c r="M614" s="240"/>
      <c r="N614" s="241"/>
      <c r="O614" s="241"/>
      <c r="P614" s="241"/>
      <c r="Q614" s="241"/>
      <c r="R614" s="241"/>
      <c r="S614" s="241"/>
      <c r="T614" s="242"/>
      <c r="AT614" s="243" t="s">
        <v>152</v>
      </c>
      <c r="AU614" s="243" t="s">
        <v>82</v>
      </c>
      <c r="AV614" s="11" t="s">
        <v>80</v>
      </c>
      <c r="AW614" s="11" t="s">
        <v>35</v>
      </c>
      <c r="AX614" s="11" t="s">
        <v>72</v>
      </c>
      <c r="AY614" s="243" t="s">
        <v>143</v>
      </c>
    </row>
    <row r="615" spans="2:51" s="12" customFormat="1" ht="13.5">
      <c r="B615" s="244"/>
      <c r="C615" s="245"/>
      <c r="D615" s="235" t="s">
        <v>152</v>
      </c>
      <c r="E615" s="246" t="s">
        <v>21</v>
      </c>
      <c r="F615" s="247" t="s">
        <v>365</v>
      </c>
      <c r="G615" s="245"/>
      <c r="H615" s="248">
        <v>147.029</v>
      </c>
      <c r="I615" s="249"/>
      <c r="J615" s="245"/>
      <c r="K615" s="245"/>
      <c r="L615" s="250"/>
      <c r="M615" s="251"/>
      <c r="N615" s="252"/>
      <c r="O615" s="252"/>
      <c r="P615" s="252"/>
      <c r="Q615" s="252"/>
      <c r="R615" s="252"/>
      <c r="S615" s="252"/>
      <c r="T615" s="253"/>
      <c r="AT615" s="254" t="s">
        <v>152</v>
      </c>
      <c r="AU615" s="254" t="s">
        <v>82</v>
      </c>
      <c r="AV615" s="12" t="s">
        <v>82</v>
      </c>
      <c r="AW615" s="12" t="s">
        <v>35</v>
      </c>
      <c r="AX615" s="12" t="s">
        <v>72</v>
      </c>
      <c r="AY615" s="254" t="s">
        <v>143</v>
      </c>
    </row>
    <row r="616" spans="2:51" s="13" customFormat="1" ht="13.5">
      <c r="B616" s="255"/>
      <c r="C616" s="256"/>
      <c r="D616" s="235" t="s">
        <v>152</v>
      </c>
      <c r="E616" s="257" t="s">
        <v>21</v>
      </c>
      <c r="F616" s="258" t="s">
        <v>157</v>
      </c>
      <c r="G616" s="256"/>
      <c r="H616" s="259">
        <v>1075.593</v>
      </c>
      <c r="I616" s="260"/>
      <c r="J616" s="256"/>
      <c r="K616" s="256"/>
      <c r="L616" s="261"/>
      <c r="M616" s="262"/>
      <c r="N616" s="263"/>
      <c r="O616" s="263"/>
      <c r="P616" s="263"/>
      <c r="Q616" s="263"/>
      <c r="R616" s="263"/>
      <c r="S616" s="263"/>
      <c r="T616" s="264"/>
      <c r="AT616" s="265" t="s">
        <v>152</v>
      </c>
      <c r="AU616" s="265" t="s">
        <v>82</v>
      </c>
      <c r="AV616" s="13" t="s">
        <v>150</v>
      </c>
      <c r="AW616" s="13" t="s">
        <v>35</v>
      </c>
      <c r="AX616" s="13" t="s">
        <v>80</v>
      </c>
      <c r="AY616" s="265" t="s">
        <v>143</v>
      </c>
    </row>
    <row r="617" spans="2:63" s="10" customFormat="1" ht="29.85" customHeight="1">
      <c r="B617" s="205"/>
      <c r="C617" s="206"/>
      <c r="D617" s="207" t="s">
        <v>71</v>
      </c>
      <c r="E617" s="219" t="s">
        <v>490</v>
      </c>
      <c r="F617" s="219" t="s">
        <v>491</v>
      </c>
      <c r="G617" s="206"/>
      <c r="H617" s="206"/>
      <c r="I617" s="209"/>
      <c r="J617" s="220">
        <f>BK617</f>
        <v>0</v>
      </c>
      <c r="K617" s="206"/>
      <c r="L617" s="211"/>
      <c r="M617" s="212"/>
      <c r="N617" s="213"/>
      <c r="O617" s="213"/>
      <c r="P617" s="214">
        <f>SUM(P618:P623)</f>
        <v>0</v>
      </c>
      <c r="Q617" s="213"/>
      <c r="R617" s="214">
        <f>SUM(R618:R623)</f>
        <v>8.100187199999999</v>
      </c>
      <c r="S617" s="213"/>
      <c r="T617" s="215">
        <f>SUM(T618:T623)</f>
        <v>0</v>
      </c>
      <c r="AR617" s="216" t="s">
        <v>80</v>
      </c>
      <c r="AT617" s="217" t="s">
        <v>71</v>
      </c>
      <c r="AU617" s="217" t="s">
        <v>80</v>
      </c>
      <c r="AY617" s="216" t="s">
        <v>143</v>
      </c>
      <c r="BK617" s="218">
        <f>SUM(BK618:BK623)</f>
        <v>0</v>
      </c>
    </row>
    <row r="618" spans="2:65" s="1" customFormat="1" ht="25.5" customHeight="1">
      <c r="B618" s="46"/>
      <c r="C618" s="221" t="s">
        <v>492</v>
      </c>
      <c r="D618" s="221" t="s">
        <v>145</v>
      </c>
      <c r="E618" s="222" t="s">
        <v>493</v>
      </c>
      <c r="F618" s="223" t="s">
        <v>494</v>
      </c>
      <c r="G618" s="224" t="s">
        <v>148</v>
      </c>
      <c r="H618" s="225">
        <v>28.56</v>
      </c>
      <c r="I618" s="226"/>
      <c r="J618" s="227">
        <f>ROUND(I618*H618,2)</f>
        <v>0</v>
      </c>
      <c r="K618" s="223" t="s">
        <v>21</v>
      </c>
      <c r="L618" s="72"/>
      <c r="M618" s="228" t="s">
        <v>21</v>
      </c>
      <c r="N618" s="229" t="s">
        <v>43</v>
      </c>
      <c r="O618" s="47"/>
      <c r="P618" s="230">
        <f>O618*H618</f>
        <v>0</v>
      </c>
      <c r="Q618" s="230">
        <v>0.28362</v>
      </c>
      <c r="R618" s="230">
        <f>Q618*H618</f>
        <v>8.100187199999999</v>
      </c>
      <c r="S618" s="230">
        <v>0</v>
      </c>
      <c r="T618" s="231">
        <f>S618*H618</f>
        <v>0</v>
      </c>
      <c r="AR618" s="24" t="s">
        <v>150</v>
      </c>
      <c r="AT618" s="24" t="s">
        <v>145</v>
      </c>
      <c r="AU618" s="24" t="s">
        <v>82</v>
      </c>
      <c r="AY618" s="24" t="s">
        <v>143</v>
      </c>
      <c r="BE618" s="232">
        <f>IF(N618="základní",J618,0)</f>
        <v>0</v>
      </c>
      <c r="BF618" s="232">
        <f>IF(N618="snížená",J618,0)</f>
        <v>0</v>
      </c>
      <c r="BG618" s="232">
        <f>IF(N618="zákl. přenesená",J618,0)</f>
        <v>0</v>
      </c>
      <c r="BH618" s="232">
        <f>IF(N618="sníž. přenesená",J618,0)</f>
        <v>0</v>
      </c>
      <c r="BI618" s="232">
        <f>IF(N618="nulová",J618,0)</f>
        <v>0</v>
      </c>
      <c r="BJ618" s="24" t="s">
        <v>80</v>
      </c>
      <c r="BK618" s="232">
        <f>ROUND(I618*H618,2)</f>
        <v>0</v>
      </c>
      <c r="BL618" s="24" t="s">
        <v>150</v>
      </c>
      <c r="BM618" s="24" t="s">
        <v>495</v>
      </c>
    </row>
    <row r="619" spans="2:51" s="11" customFormat="1" ht="13.5">
      <c r="B619" s="233"/>
      <c r="C619" s="234"/>
      <c r="D619" s="235" t="s">
        <v>152</v>
      </c>
      <c r="E619" s="236" t="s">
        <v>21</v>
      </c>
      <c r="F619" s="237" t="s">
        <v>496</v>
      </c>
      <c r="G619" s="234"/>
      <c r="H619" s="236" t="s">
        <v>21</v>
      </c>
      <c r="I619" s="238"/>
      <c r="J619" s="234"/>
      <c r="K619" s="234"/>
      <c r="L619" s="239"/>
      <c r="M619" s="240"/>
      <c r="N619" s="241"/>
      <c r="O619" s="241"/>
      <c r="P619" s="241"/>
      <c r="Q619" s="241"/>
      <c r="R619" s="241"/>
      <c r="S619" s="241"/>
      <c r="T619" s="242"/>
      <c r="AT619" s="243" t="s">
        <v>152</v>
      </c>
      <c r="AU619" s="243" t="s">
        <v>82</v>
      </c>
      <c r="AV619" s="11" t="s">
        <v>80</v>
      </c>
      <c r="AW619" s="11" t="s">
        <v>35</v>
      </c>
      <c r="AX619" s="11" t="s">
        <v>72</v>
      </c>
      <c r="AY619" s="243" t="s">
        <v>143</v>
      </c>
    </row>
    <row r="620" spans="2:51" s="12" customFormat="1" ht="13.5">
      <c r="B620" s="244"/>
      <c r="C620" s="245"/>
      <c r="D620" s="235" t="s">
        <v>152</v>
      </c>
      <c r="E620" s="246" t="s">
        <v>21</v>
      </c>
      <c r="F620" s="247" t="s">
        <v>497</v>
      </c>
      <c r="G620" s="245"/>
      <c r="H620" s="248">
        <v>11.79</v>
      </c>
      <c r="I620" s="249"/>
      <c r="J620" s="245"/>
      <c r="K620" s="245"/>
      <c r="L620" s="250"/>
      <c r="M620" s="251"/>
      <c r="N620" s="252"/>
      <c r="O620" s="252"/>
      <c r="P620" s="252"/>
      <c r="Q620" s="252"/>
      <c r="R620" s="252"/>
      <c r="S620" s="252"/>
      <c r="T620" s="253"/>
      <c r="AT620" s="254" t="s">
        <v>152</v>
      </c>
      <c r="AU620" s="254" t="s">
        <v>82</v>
      </c>
      <c r="AV620" s="12" t="s">
        <v>82</v>
      </c>
      <c r="AW620" s="12" t="s">
        <v>35</v>
      </c>
      <c r="AX620" s="12" t="s">
        <v>72</v>
      </c>
      <c r="AY620" s="254" t="s">
        <v>143</v>
      </c>
    </row>
    <row r="621" spans="2:51" s="12" customFormat="1" ht="13.5">
      <c r="B621" s="244"/>
      <c r="C621" s="245"/>
      <c r="D621" s="235" t="s">
        <v>152</v>
      </c>
      <c r="E621" s="246" t="s">
        <v>21</v>
      </c>
      <c r="F621" s="247" t="s">
        <v>498</v>
      </c>
      <c r="G621" s="245"/>
      <c r="H621" s="248">
        <v>11.79</v>
      </c>
      <c r="I621" s="249"/>
      <c r="J621" s="245"/>
      <c r="K621" s="245"/>
      <c r="L621" s="250"/>
      <c r="M621" s="251"/>
      <c r="N621" s="252"/>
      <c r="O621" s="252"/>
      <c r="P621" s="252"/>
      <c r="Q621" s="252"/>
      <c r="R621" s="252"/>
      <c r="S621" s="252"/>
      <c r="T621" s="253"/>
      <c r="AT621" s="254" t="s">
        <v>152</v>
      </c>
      <c r="AU621" s="254" t="s">
        <v>82</v>
      </c>
      <c r="AV621" s="12" t="s">
        <v>82</v>
      </c>
      <c r="AW621" s="12" t="s">
        <v>35</v>
      </c>
      <c r="AX621" s="12" t="s">
        <v>72</v>
      </c>
      <c r="AY621" s="254" t="s">
        <v>143</v>
      </c>
    </row>
    <row r="622" spans="2:51" s="12" customFormat="1" ht="13.5">
      <c r="B622" s="244"/>
      <c r="C622" s="245"/>
      <c r="D622" s="235" t="s">
        <v>152</v>
      </c>
      <c r="E622" s="246" t="s">
        <v>21</v>
      </c>
      <c r="F622" s="247" t="s">
        <v>499</v>
      </c>
      <c r="G622" s="245"/>
      <c r="H622" s="248">
        <v>4.98</v>
      </c>
      <c r="I622" s="249"/>
      <c r="J622" s="245"/>
      <c r="K622" s="245"/>
      <c r="L622" s="250"/>
      <c r="M622" s="251"/>
      <c r="N622" s="252"/>
      <c r="O622" s="252"/>
      <c r="P622" s="252"/>
      <c r="Q622" s="252"/>
      <c r="R622" s="252"/>
      <c r="S622" s="252"/>
      <c r="T622" s="253"/>
      <c r="AT622" s="254" t="s">
        <v>152</v>
      </c>
      <c r="AU622" s="254" t="s">
        <v>82</v>
      </c>
      <c r="AV622" s="12" t="s">
        <v>82</v>
      </c>
      <c r="AW622" s="12" t="s">
        <v>35</v>
      </c>
      <c r="AX622" s="12" t="s">
        <v>72</v>
      </c>
      <c r="AY622" s="254" t="s">
        <v>143</v>
      </c>
    </row>
    <row r="623" spans="2:51" s="13" customFormat="1" ht="13.5">
      <c r="B623" s="255"/>
      <c r="C623" s="256"/>
      <c r="D623" s="235" t="s">
        <v>152</v>
      </c>
      <c r="E623" s="257" t="s">
        <v>21</v>
      </c>
      <c r="F623" s="258" t="s">
        <v>157</v>
      </c>
      <c r="G623" s="256"/>
      <c r="H623" s="259">
        <v>28.56</v>
      </c>
      <c r="I623" s="260"/>
      <c r="J623" s="256"/>
      <c r="K623" s="256"/>
      <c r="L623" s="261"/>
      <c r="M623" s="262"/>
      <c r="N623" s="263"/>
      <c r="O623" s="263"/>
      <c r="P623" s="263"/>
      <c r="Q623" s="263"/>
      <c r="R623" s="263"/>
      <c r="S623" s="263"/>
      <c r="T623" s="264"/>
      <c r="AT623" s="265" t="s">
        <v>152</v>
      </c>
      <c r="AU623" s="265" t="s">
        <v>82</v>
      </c>
      <c r="AV623" s="13" t="s">
        <v>150</v>
      </c>
      <c r="AW623" s="13" t="s">
        <v>35</v>
      </c>
      <c r="AX623" s="13" t="s">
        <v>80</v>
      </c>
      <c r="AY623" s="265" t="s">
        <v>143</v>
      </c>
    </row>
    <row r="624" spans="2:63" s="10" customFormat="1" ht="29.85" customHeight="1">
      <c r="B624" s="205"/>
      <c r="C624" s="206"/>
      <c r="D624" s="207" t="s">
        <v>71</v>
      </c>
      <c r="E624" s="219" t="s">
        <v>224</v>
      </c>
      <c r="F624" s="219" t="s">
        <v>500</v>
      </c>
      <c r="G624" s="206"/>
      <c r="H624" s="206"/>
      <c r="I624" s="209"/>
      <c r="J624" s="220">
        <f>BK624</f>
        <v>0</v>
      </c>
      <c r="K624" s="206"/>
      <c r="L624" s="211"/>
      <c r="M624" s="212"/>
      <c r="N624" s="213"/>
      <c r="O624" s="213"/>
      <c r="P624" s="214">
        <f>SUM(P625:P640)</f>
        <v>0</v>
      </c>
      <c r="Q624" s="213"/>
      <c r="R624" s="214">
        <f>SUM(R625:R640)</f>
        <v>0.007839994224999999</v>
      </c>
      <c r="S624" s="213"/>
      <c r="T624" s="215">
        <f>SUM(T625:T640)</f>
        <v>0</v>
      </c>
      <c r="AR624" s="216" t="s">
        <v>80</v>
      </c>
      <c r="AT624" s="217" t="s">
        <v>71</v>
      </c>
      <c r="AU624" s="217" t="s">
        <v>80</v>
      </c>
      <c r="AY624" s="216" t="s">
        <v>143</v>
      </c>
      <c r="BK624" s="218">
        <f>SUM(BK625:BK640)</f>
        <v>0</v>
      </c>
    </row>
    <row r="625" spans="2:65" s="1" customFormat="1" ht="25.5" customHeight="1">
      <c r="B625" s="46"/>
      <c r="C625" s="221" t="s">
        <v>501</v>
      </c>
      <c r="D625" s="221" t="s">
        <v>145</v>
      </c>
      <c r="E625" s="222" t="s">
        <v>502</v>
      </c>
      <c r="F625" s="223" t="s">
        <v>503</v>
      </c>
      <c r="G625" s="224" t="s">
        <v>148</v>
      </c>
      <c r="H625" s="225">
        <v>454.822</v>
      </c>
      <c r="I625" s="226"/>
      <c r="J625" s="227">
        <f>ROUND(I625*H625,2)</f>
        <v>0</v>
      </c>
      <c r="K625" s="223" t="s">
        <v>149</v>
      </c>
      <c r="L625" s="72"/>
      <c r="M625" s="228" t="s">
        <v>21</v>
      </c>
      <c r="N625" s="229" t="s">
        <v>43</v>
      </c>
      <c r="O625" s="47"/>
      <c r="P625" s="230">
        <f>O625*H625</f>
        <v>0</v>
      </c>
      <c r="Q625" s="230">
        <v>1.72375E-05</v>
      </c>
      <c r="R625" s="230">
        <f>Q625*H625</f>
        <v>0.007839994224999999</v>
      </c>
      <c r="S625" s="230">
        <v>0</v>
      </c>
      <c r="T625" s="231">
        <f>S625*H625</f>
        <v>0</v>
      </c>
      <c r="AR625" s="24" t="s">
        <v>150</v>
      </c>
      <c r="AT625" s="24" t="s">
        <v>145</v>
      </c>
      <c r="AU625" s="24" t="s">
        <v>82</v>
      </c>
      <c r="AY625" s="24" t="s">
        <v>143</v>
      </c>
      <c r="BE625" s="232">
        <f>IF(N625="základní",J625,0)</f>
        <v>0</v>
      </c>
      <c r="BF625" s="232">
        <f>IF(N625="snížená",J625,0)</f>
        <v>0</v>
      </c>
      <c r="BG625" s="232">
        <f>IF(N625="zákl. přenesená",J625,0)</f>
        <v>0</v>
      </c>
      <c r="BH625" s="232">
        <f>IF(N625="sníž. přenesená",J625,0)</f>
        <v>0</v>
      </c>
      <c r="BI625" s="232">
        <f>IF(N625="nulová",J625,0)</f>
        <v>0</v>
      </c>
      <c r="BJ625" s="24" t="s">
        <v>80</v>
      </c>
      <c r="BK625" s="232">
        <f>ROUND(I625*H625,2)</f>
        <v>0</v>
      </c>
      <c r="BL625" s="24" t="s">
        <v>150</v>
      </c>
      <c r="BM625" s="24" t="s">
        <v>504</v>
      </c>
    </row>
    <row r="626" spans="2:51" s="11" customFormat="1" ht="13.5">
      <c r="B626" s="233"/>
      <c r="C626" s="234"/>
      <c r="D626" s="235" t="s">
        <v>152</v>
      </c>
      <c r="E626" s="236" t="s">
        <v>21</v>
      </c>
      <c r="F626" s="237" t="s">
        <v>176</v>
      </c>
      <c r="G626" s="234"/>
      <c r="H626" s="236" t="s">
        <v>21</v>
      </c>
      <c r="I626" s="238"/>
      <c r="J626" s="234"/>
      <c r="K626" s="234"/>
      <c r="L626" s="239"/>
      <c r="M626" s="240"/>
      <c r="N626" s="241"/>
      <c r="O626" s="241"/>
      <c r="P626" s="241"/>
      <c r="Q626" s="241"/>
      <c r="R626" s="241"/>
      <c r="S626" s="241"/>
      <c r="T626" s="242"/>
      <c r="AT626" s="243" t="s">
        <v>152</v>
      </c>
      <c r="AU626" s="243" t="s">
        <v>82</v>
      </c>
      <c r="AV626" s="11" t="s">
        <v>80</v>
      </c>
      <c r="AW626" s="11" t="s">
        <v>35</v>
      </c>
      <c r="AX626" s="11" t="s">
        <v>72</v>
      </c>
      <c r="AY626" s="243" t="s">
        <v>143</v>
      </c>
    </row>
    <row r="627" spans="2:51" s="12" customFormat="1" ht="13.5">
      <c r="B627" s="244"/>
      <c r="C627" s="245"/>
      <c r="D627" s="235" t="s">
        <v>152</v>
      </c>
      <c r="E627" s="246" t="s">
        <v>21</v>
      </c>
      <c r="F627" s="247" t="s">
        <v>476</v>
      </c>
      <c r="G627" s="245"/>
      <c r="H627" s="248">
        <v>140.744</v>
      </c>
      <c r="I627" s="249"/>
      <c r="J627" s="245"/>
      <c r="K627" s="245"/>
      <c r="L627" s="250"/>
      <c r="M627" s="251"/>
      <c r="N627" s="252"/>
      <c r="O627" s="252"/>
      <c r="P627" s="252"/>
      <c r="Q627" s="252"/>
      <c r="R627" s="252"/>
      <c r="S627" s="252"/>
      <c r="T627" s="253"/>
      <c r="AT627" s="254" t="s">
        <v>152</v>
      </c>
      <c r="AU627" s="254" t="s">
        <v>82</v>
      </c>
      <c r="AV627" s="12" t="s">
        <v>82</v>
      </c>
      <c r="AW627" s="12" t="s">
        <v>35</v>
      </c>
      <c r="AX627" s="12" t="s">
        <v>72</v>
      </c>
      <c r="AY627" s="254" t="s">
        <v>143</v>
      </c>
    </row>
    <row r="628" spans="2:51" s="12" customFormat="1" ht="13.5">
      <c r="B628" s="244"/>
      <c r="C628" s="245"/>
      <c r="D628" s="235" t="s">
        <v>152</v>
      </c>
      <c r="E628" s="246" t="s">
        <v>21</v>
      </c>
      <c r="F628" s="247" t="s">
        <v>477</v>
      </c>
      <c r="G628" s="245"/>
      <c r="H628" s="248">
        <v>7.398</v>
      </c>
      <c r="I628" s="249"/>
      <c r="J628" s="245"/>
      <c r="K628" s="245"/>
      <c r="L628" s="250"/>
      <c r="M628" s="251"/>
      <c r="N628" s="252"/>
      <c r="O628" s="252"/>
      <c r="P628" s="252"/>
      <c r="Q628" s="252"/>
      <c r="R628" s="252"/>
      <c r="S628" s="252"/>
      <c r="T628" s="253"/>
      <c r="AT628" s="254" t="s">
        <v>152</v>
      </c>
      <c r="AU628" s="254" t="s">
        <v>82</v>
      </c>
      <c r="AV628" s="12" t="s">
        <v>82</v>
      </c>
      <c r="AW628" s="12" t="s">
        <v>35</v>
      </c>
      <c r="AX628" s="12" t="s">
        <v>72</v>
      </c>
      <c r="AY628" s="254" t="s">
        <v>143</v>
      </c>
    </row>
    <row r="629" spans="2:51" s="12" customFormat="1" ht="13.5">
      <c r="B629" s="244"/>
      <c r="C629" s="245"/>
      <c r="D629" s="235" t="s">
        <v>152</v>
      </c>
      <c r="E629" s="246" t="s">
        <v>21</v>
      </c>
      <c r="F629" s="247" t="s">
        <v>478</v>
      </c>
      <c r="G629" s="245"/>
      <c r="H629" s="248">
        <v>19.98</v>
      </c>
      <c r="I629" s="249"/>
      <c r="J629" s="245"/>
      <c r="K629" s="245"/>
      <c r="L629" s="250"/>
      <c r="M629" s="251"/>
      <c r="N629" s="252"/>
      <c r="O629" s="252"/>
      <c r="P629" s="252"/>
      <c r="Q629" s="252"/>
      <c r="R629" s="252"/>
      <c r="S629" s="252"/>
      <c r="T629" s="253"/>
      <c r="AT629" s="254" t="s">
        <v>152</v>
      </c>
      <c r="AU629" s="254" t="s">
        <v>82</v>
      </c>
      <c r="AV629" s="12" t="s">
        <v>82</v>
      </c>
      <c r="AW629" s="12" t="s">
        <v>35</v>
      </c>
      <c r="AX629" s="12" t="s">
        <v>72</v>
      </c>
      <c r="AY629" s="254" t="s">
        <v>143</v>
      </c>
    </row>
    <row r="630" spans="2:51" s="11" customFormat="1" ht="13.5">
      <c r="B630" s="233"/>
      <c r="C630" s="234"/>
      <c r="D630" s="235" t="s">
        <v>152</v>
      </c>
      <c r="E630" s="236" t="s">
        <v>21</v>
      </c>
      <c r="F630" s="237" t="s">
        <v>187</v>
      </c>
      <c r="G630" s="234"/>
      <c r="H630" s="236" t="s">
        <v>21</v>
      </c>
      <c r="I630" s="238"/>
      <c r="J630" s="234"/>
      <c r="K630" s="234"/>
      <c r="L630" s="239"/>
      <c r="M630" s="240"/>
      <c r="N630" s="241"/>
      <c r="O630" s="241"/>
      <c r="P630" s="241"/>
      <c r="Q630" s="241"/>
      <c r="R630" s="241"/>
      <c r="S630" s="241"/>
      <c r="T630" s="242"/>
      <c r="AT630" s="243" t="s">
        <v>152</v>
      </c>
      <c r="AU630" s="243" t="s">
        <v>82</v>
      </c>
      <c r="AV630" s="11" t="s">
        <v>80</v>
      </c>
      <c r="AW630" s="11" t="s">
        <v>35</v>
      </c>
      <c r="AX630" s="11" t="s">
        <v>72</v>
      </c>
      <c r="AY630" s="243" t="s">
        <v>143</v>
      </c>
    </row>
    <row r="631" spans="2:51" s="12" customFormat="1" ht="13.5">
      <c r="B631" s="244"/>
      <c r="C631" s="245"/>
      <c r="D631" s="235" t="s">
        <v>152</v>
      </c>
      <c r="E631" s="246" t="s">
        <v>21</v>
      </c>
      <c r="F631" s="247" t="s">
        <v>479</v>
      </c>
      <c r="G631" s="245"/>
      <c r="H631" s="248">
        <v>161.73</v>
      </c>
      <c r="I631" s="249"/>
      <c r="J631" s="245"/>
      <c r="K631" s="245"/>
      <c r="L631" s="250"/>
      <c r="M631" s="251"/>
      <c r="N631" s="252"/>
      <c r="O631" s="252"/>
      <c r="P631" s="252"/>
      <c r="Q631" s="252"/>
      <c r="R631" s="252"/>
      <c r="S631" s="252"/>
      <c r="T631" s="253"/>
      <c r="AT631" s="254" t="s">
        <v>152</v>
      </c>
      <c r="AU631" s="254" t="s">
        <v>82</v>
      </c>
      <c r="AV631" s="12" t="s">
        <v>82</v>
      </c>
      <c r="AW631" s="12" t="s">
        <v>35</v>
      </c>
      <c r="AX631" s="12" t="s">
        <v>72</v>
      </c>
      <c r="AY631" s="254" t="s">
        <v>143</v>
      </c>
    </row>
    <row r="632" spans="2:51" s="12" customFormat="1" ht="13.5">
      <c r="B632" s="244"/>
      <c r="C632" s="245"/>
      <c r="D632" s="235" t="s">
        <v>152</v>
      </c>
      <c r="E632" s="246" t="s">
        <v>21</v>
      </c>
      <c r="F632" s="247" t="s">
        <v>480</v>
      </c>
      <c r="G632" s="245"/>
      <c r="H632" s="248">
        <v>20.52</v>
      </c>
      <c r="I632" s="249"/>
      <c r="J632" s="245"/>
      <c r="K632" s="245"/>
      <c r="L632" s="250"/>
      <c r="M632" s="251"/>
      <c r="N632" s="252"/>
      <c r="O632" s="252"/>
      <c r="P632" s="252"/>
      <c r="Q632" s="252"/>
      <c r="R632" s="252"/>
      <c r="S632" s="252"/>
      <c r="T632" s="253"/>
      <c r="AT632" s="254" t="s">
        <v>152</v>
      </c>
      <c r="AU632" s="254" t="s">
        <v>82</v>
      </c>
      <c r="AV632" s="12" t="s">
        <v>82</v>
      </c>
      <c r="AW632" s="12" t="s">
        <v>35</v>
      </c>
      <c r="AX632" s="12" t="s">
        <v>72</v>
      </c>
      <c r="AY632" s="254" t="s">
        <v>143</v>
      </c>
    </row>
    <row r="633" spans="2:51" s="11" customFormat="1" ht="13.5">
      <c r="B633" s="233"/>
      <c r="C633" s="234"/>
      <c r="D633" s="235" t="s">
        <v>152</v>
      </c>
      <c r="E633" s="236" t="s">
        <v>21</v>
      </c>
      <c r="F633" s="237" t="s">
        <v>297</v>
      </c>
      <c r="G633" s="234"/>
      <c r="H633" s="236" t="s">
        <v>21</v>
      </c>
      <c r="I633" s="238"/>
      <c r="J633" s="234"/>
      <c r="K633" s="234"/>
      <c r="L633" s="239"/>
      <c r="M633" s="240"/>
      <c r="N633" s="241"/>
      <c r="O633" s="241"/>
      <c r="P633" s="241"/>
      <c r="Q633" s="241"/>
      <c r="R633" s="241"/>
      <c r="S633" s="241"/>
      <c r="T633" s="242"/>
      <c r="AT633" s="243" t="s">
        <v>152</v>
      </c>
      <c r="AU633" s="243" t="s">
        <v>82</v>
      </c>
      <c r="AV633" s="11" t="s">
        <v>80</v>
      </c>
      <c r="AW633" s="11" t="s">
        <v>35</v>
      </c>
      <c r="AX633" s="11" t="s">
        <v>72</v>
      </c>
      <c r="AY633" s="243" t="s">
        <v>143</v>
      </c>
    </row>
    <row r="634" spans="2:51" s="12" customFormat="1" ht="13.5">
      <c r="B634" s="244"/>
      <c r="C634" s="245"/>
      <c r="D634" s="235" t="s">
        <v>152</v>
      </c>
      <c r="E634" s="246" t="s">
        <v>21</v>
      </c>
      <c r="F634" s="247" t="s">
        <v>481</v>
      </c>
      <c r="G634" s="245"/>
      <c r="H634" s="248">
        <v>9.9</v>
      </c>
      <c r="I634" s="249"/>
      <c r="J634" s="245"/>
      <c r="K634" s="245"/>
      <c r="L634" s="250"/>
      <c r="M634" s="251"/>
      <c r="N634" s="252"/>
      <c r="O634" s="252"/>
      <c r="P634" s="252"/>
      <c r="Q634" s="252"/>
      <c r="R634" s="252"/>
      <c r="S634" s="252"/>
      <c r="T634" s="253"/>
      <c r="AT634" s="254" t="s">
        <v>152</v>
      </c>
      <c r="AU634" s="254" t="s">
        <v>82</v>
      </c>
      <c r="AV634" s="12" t="s">
        <v>82</v>
      </c>
      <c r="AW634" s="12" t="s">
        <v>35</v>
      </c>
      <c r="AX634" s="12" t="s">
        <v>72</v>
      </c>
      <c r="AY634" s="254" t="s">
        <v>143</v>
      </c>
    </row>
    <row r="635" spans="2:51" s="11" customFormat="1" ht="13.5">
      <c r="B635" s="233"/>
      <c r="C635" s="234"/>
      <c r="D635" s="235" t="s">
        <v>152</v>
      </c>
      <c r="E635" s="236" t="s">
        <v>21</v>
      </c>
      <c r="F635" s="237" t="s">
        <v>191</v>
      </c>
      <c r="G635" s="234"/>
      <c r="H635" s="236" t="s">
        <v>21</v>
      </c>
      <c r="I635" s="238"/>
      <c r="J635" s="234"/>
      <c r="K635" s="234"/>
      <c r="L635" s="239"/>
      <c r="M635" s="240"/>
      <c r="N635" s="241"/>
      <c r="O635" s="241"/>
      <c r="P635" s="241"/>
      <c r="Q635" s="241"/>
      <c r="R635" s="241"/>
      <c r="S635" s="241"/>
      <c r="T635" s="242"/>
      <c r="AT635" s="243" t="s">
        <v>152</v>
      </c>
      <c r="AU635" s="243" t="s">
        <v>82</v>
      </c>
      <c r="AV635" s="11" t="s">
        <v>80</v>
      </c>
      <c r="AW635" s="11" t="s">
        <v>35</v>
      </c>
      <c r="AX635" s="11" t="s">
        <v>72</v>
      </c>
      <c r="AY635" s="243" t="s">
        <v>143</v>
      </c>
    </row>
    <row r="636" spans="2:51" s="12" customFormat="1" ht="13.5">
      <c r="B636" s="244"/>
      <c r="C636" s="245"/>
      <c r="D636" s="235" t="s">
        <v>152</v>
      </c>
      <c r="E636" s="246" t="s">
        <v>21</v>
      </c>
      <c r="F636" s="247" t="s">
        <v>482</v>
      </c>
      <c r="G636" s="245"/>
      <c r="H636" s="248">
        <v>61.56</v>
      </c>
      <c r="I636" s="249"/>
      <c r="J636" s="245"/>
      <c r="K636" s="245"/>
      <c r="L636" s="250"/>
      <c r="M636" s="251"/>
      <c r="N636" s="252"/>
      <c r="O636" s="252"/>
      <c r="P636" s="252"/>
      <c r="Q636" s="252"/>
      <c r="R636" s="252"/>
      <c r="S636" s="252"/>
      <c r="T636" s="253"/>
      <c r="AT636" s="254" t="s">
        <v>152</v>
      </c>
      <c r="AU636" s="254" t="s">
        <v>82</v>
      </c>
      <c r="AV636" s="12" t="s">
        <v>82</v>
      </c>
      <c r="AW636" s="12" t="s">
        <v>35</v>
      </c>
      <c r="AX636" s="12" t="s">
        <v>72</v>
      </c>
      <c r="AY636" s="254" t="s">
        <v>143</v>
      </c>
    </row>
    <row r="637" spans="2:51" s="12" customFormat="1" ht="13.5">
      <c r="B637" s="244"/>
      <c r="C637" s="245"/>
      <c r="D637" s="235" t="s">
        <v>152</v>
      </c>
      <c r="E637" s="246" t="s">
        <v>21</v>
      </c>
      <c r="F637" s="247" t="s">
        <v>483</v>
      </c>
      <c r="G637" s="245"/>
      <c r="H637" s="248">
        <v>7.83</v>
      </c>
      <c r="I637" s="249"/>
      <c r="J637" s="245"/>
      <c r="K637" s="245"/>
      <c r="L637" s="250"/>
      <c r="M637" s="251"/>
      <c r="N637" s="252"/>
      <c r="O637" s="252"/>
      <c r="P637" s="252"/>
      <c r="Q637" s="252"/>
      <c r="R637" s="252"/>
      <c r="S637" s="252"/>
      <c r="T637" s="253"/>
      <c r="AT637" s="254" t="s">
        <v>152</v>
      </c>
      <c r="AU637" s="254" t="s">
        <v>82</v>
      </c>
      <c r="AV637" s="12" t="s">
        <v>82</v>
      </c>
      <c r="AW637" s="12" t="s">
        <v>35</v>
      </c>
      <c r="AX637" s="12" t="s">
        <v>72</v>
      </c>
      <c r="AY637" s="254" t="s">
        <v>143</v>
      </c>
    </row>
    <row r="638" spans="2:51" s="12" customFormat="1" ht="13.5">
      <c r="B638" s="244"/>
      <c r="C638" s="245"/>
      <c r="D638" s="235" t="s">
        <v>152</v>
      </c>
      <c r="E638" s="246" t="s">
        <v>21</v>
      </c>
      <c r="F638" s="247" t="s">
        <v>484</v>
      </c>
      <c r="G638" s="245"/>
      <c r="H638" s="248">
        <v>21.56</v>
      </c>
      <c r="I638" s="249"/>
      <c r="J638" s="245"/>
      <c r="K638" s="245"/>
      <c r="L638" s="250"/>
      <c r="M638" s="251"/>
      <c r="N638" s="252"/>
      <c r="O638" s="252"/>
      <c r="P638" s="252"/>
      <c r="Q638" s="252"/>
      <c r="R638" s="252"/>
      <c r="S638" s="252"/>
      <c r="T638" s="253"/>
      <c r="AT638" s="254" t="s">
        <v>152</v>
      </c>
      <c r="AU638" s="254" t="s">
        <v>82</v>
      </c>
      <c r="AV638" s="12" t="s">
        <v>82</v>
      </c>
      <c r="AW638" s="12" t="s">
        <v>35</v>
      </c>
      <c r="AX638" s="12" t="s">
        <v>72</v>
      </c>
      <c r="AY638" s="254" t="s">
        <v>143</v>
      </c>
    </row>
    <row r="639" spans="2:51" s="12" customFormat="1" ht="13.5">
      <c r="B639" s="244"/>
      <c r="C639" s="245"/>
      <c r="D639" s="235" t="s">
        <v>152</v>
      </c>
      <c r="E639" s="246" t="s">
        <v>21</v>
      </c>
      <c r="F639" s="247" t="s">
        <v>485</v>
      </c>
      <c r="G639" s="245"/>
      <c r="H639" s="248">
        <v>3.6</v>
      </c>
      <c r="I639" s="249"/>
      <c r="J639" s="245"/>
      <c r="K639" s="245"/>
      <c r="L639" s="250"/>
      <c r="M639" s="251"/>
      <c r="N639" s="252"/>
      <c r="O639" s="252"/>
      <c r="P639" s="252"/>
      <c r="Q639" s="252"/>
      <c r="R639" s="252"/>
      <c r="S639" s="252"/>
      <c r="T639" s="253"/>
      <c r="AT639" s="254" t="s">
        <v>152</v>
      </c>
      <c r="AU639" s="254" t="s">
        <v>82</v>
      </c>
      <c r="AV639" s="12" t="s">
        <v>82</v>
      </c>
      <c r="AW639" s="12" t="s">
        <v>35</v>
      </c>
      <c r="AX639" s="12" t="s">
        <v>72</v>
      </c>
      <c r="AY639" s="254" t="s">
        <v>143</v>
      </c>
    </row>
    <row r="640" spans="2:51" s="13" customFormat="1" ht="13.5">
      <c r="B640" s="255"/>
      <c r="C640" s="256"/>
      <c r="D640" s="235" t="s">
        <v>152</v>
      </c>
      <c r="E640" s="257" t="s">
        <v>21</v>
      </c>
      <c r="F640" s="258" t="s">
        <v>157</v>
      </c>
      <c r="G640" s="256"/>
      <c r="H640" s="259">
        <v>454.822</v>
      </c>
      <c r="I640" s="260"/>
      <c r="J640" s="256"/>
      <c r="K640" s="256"/>
      <c r="L640" s="261"/>
      <c r="M640" s="262"/>
      <c r="N640" s="263"/>
      <c r="O640" s="263"/>
      <c r="P640" s="263"/>
      <c r="Q640" s="263"/>
      <c r="R640" s="263"/>
      <c r="S640" s="263"/>
      <c r="T640" s="264"/>
      <c r="AT640" s="265" t="s">
        <v>152</v>
      </c>
      <c r="AU640" s="265" t="s">
        <v>82</v>
      </c>
      <c r="AV640" s="13" t="s">
        <v>150</v>
      </c>
      <c r="AW640" s="13" t="s">
        <v>35</v>
      </c>
      <c r="AX640" s="13" t="s">
        <v>80</v>
      </c>
      <c r="AY640" s="265" t="s">
        <v>143</v>
      </c>
    </row>
    <row r="641" spans="2:63" s="10" customFormat="1" ht="29.85" customHeight="1">
      <c r="B641" s="205"/>
      <c r="C641" s="206"/>
      <c r="D641" s="207" t="s">
        <v>71</v>
      </c>
      <c r="E641" s="219" t="s">
        <v>505</v>
      </c>
      <c r="F641" s="219" t="s">
        <v>506</v>
      </c>
      <c r="G641" s="206"/>
      <c r="H641" s="206"/>
      <c r="I641" s="209"/>
      <c r="J641" s="220">
        <f>BK641</f>
        <v>0</v>
      </c>
      <c r="K641" s="206"/>
      <c r="L641" s="211"/>
      <c r="M641" s="212"/>
      <c r="N641" s="213"/>
      <c r="O641" s="213"/>
      <c r="P641" s="214">
        <f>SUM(P642:P701)</f>
        <v>0</v>
      </c>
      <c r="Q641" s="213"/>
      <c r="R641" s="214">
        <f>SUM(R642:R701)</f>
        <v>0.022710999999999995</v>
      </c>
      <c r="S641" s="213"/>
      <c r="T641" s="215">
        <f>SUM(T642:T701)</f>
        <v>0</v>
      </c>
      <c r="AR641" s="216" t="s">
        <v>80</v>
      </c>
      <c r="AT641" s="217" t="s">
        <v>71</v>
      </c>
      <c r="AU641" s="217" t="s">
        <v>80</v>
      </c>
      <c r="AY641" s="216" t="s">
        <v>143</v>
      </c>
      <c r="BK641" s="218">
        <f>SUM(BK642:BK701)</f>
        <v>0</v>
      </c>
    </row>
    <row r="642" spans="2:65" s="1" customFormat="1" ht="38.25" customHeight="1">
      <c r="B642" s="46"/>
      <c r="C642" s="221" t="s">
        <v>507</v>
      </c>
      <c r="D642" s="221" t="s">
        <v>145</v>
      </c>
      <c r="E642" s="222" t="s">
        <v>508</v>
      </c>
      <c r="F642" s="223" t="s">
        <v>509</v>
      </c>
      <c r="G642" s="224" t="s">
        <v>148</v>
      </c>
      <c r="H642" s="225">
        <v>1343.988</v>
      </c>
      <c r="I642" s="226"/>
      <c r="J642" s="227">
        <f>ROUND(I642*H642,2)</f>
        <v>0</v>
      </c>
      <c r="K642" s="223" t="s">
        <v>149</v>
      </c>
      <c r="L642" s="72"/>
      <c r="M642" s="228" t="s">
        <v>21</v>
      </c>
      <c r="N642" s="229" t="s">
        <v>43</v>
      </c>
      <c r="O642" s="47"/>
      <c r="P642" s="230">
        <f>O642*H642</f>
        <v>0</v>
      </c>
      <c r="Q642" s="230">
        <v>0</v>
      </c>
      <c r="R642" s="230">
        <f>Q642*H642</f>
        <v>0</v>
      </c>
      <c r="S642" s="230">
        <v>0</v>
      </c>
      <c r="T642" s="231">
        <f>S642*H642</f>
        <v>0</v>
      </c>
      <c r="AR642" s="24" t="s">
        <v>150</v>
      </c>
      <c r="AT642" s="24" t="s">
        <v>145</v>
      </c>
      <c r="AU642" s="24" t="s">
        <v>82</v>
      </c>
      <c r="AY642" s="24" t="s">
        <v>143</v>
      </c>
      <c r="BE642" s="232">
        <f>IF(N642="základní",J642,0)</f>
        <v>0</v>
      </c>
      <c r="BF642" s="232">
        <f>IF(N642="snížená",J642,0)</f>
        <v>0</v>
      </c>
      <c r="BG642" s="232">
        <f>IF(N642="zákl. přenesená",J642,0)</f>
        <v>0</v>
      </c>
      <c r="BH642" s="232">
        <f>IF(N642="sníž. přenesená",J642,0)</f>
        <v>0</v>
      </c>
      <c r="BI642" s="232">
        <f>IF(N642="nulová",J642,0)</f>
        <v>0</v>
      </c>
      <c r="BJ642" s="24" t="s">
        <v>80</v>
      </c>
      <c r="BK642" s="232">
        <f>ROUND(I642*H642,2)</f>
        <v>0</v>
      </c>
      <c r="BL642" s="24" t="s">
        <v>150</v>
      </c>
      <c r="BM642" s="24" t="s">
        <v>510</v>
      </c>
    </row>
    <row r="643" spans="2:51" s="12" customFormat="1" ht="13.5">
      <c r="B643" s="244"/>
      <c r="C643" s="245"/>
      <c r="D643" s="235" t="s">
        <v>152</v>
      </c>
      <c r="E643" s="246" t="s">
        <v>21</v>
      </c>
      <c r="F643" s="247" t="s">
        <v>511</v>
      </c>
      <c r="G643" s="245"/>
      <c r="H643" s="248">
        <v>1274.908</v>
      </c>
      <c r="I643" s="249"/>
      <c r="J643" s="245"/>
      <c r="K643" s="245"/>
      <c r="L643" s="250"/>
      <c r="M643" s="251"/>
      <c r="N643" s="252"/>
      <c r="O643" s="252"/>
      <c r="P643" s="252"/>
      <c r="Q643" s="252"/>
      <c r="R643" s="252"/>
      <c r="S643" s="252"/>
      <c r="T643" s="253"/>
      <c r="AT643" s="254" t="s">
        <v>152</v>
      </c>
      <c r="AU643" s="254" t="s">
        <v>82</v>
      </c>
      <c r="AV643" s="12" t="s">
        <v>82</v>
      </c>
      <c r="AW643" s="12" t="s">
        <v>35</v>
      </c>
      <c r="AX643" s="12" t="s">
        <v>72</v>
      </c>
      <c r="AY643" s="254" t="s">
        <v>143</v>
      </c>
    </row>
    <row r="644" spans="2:51" s="12" customFormat="1" ht="13.5">
      <c r="B644" s="244"/>
      <c r="C644" s="245"/>
      <c r="D644" s="235" t="s">
        <v>152</v>
      </c>
      <c r="E644" s="246" t="s">
        <v>21</v>
      </c>
      <c r="F644" s="247" t="s">
        <v>512</v>
      </c>
      <c r="G644" s="245"/>
      <c r="H644" s="248">
        <v>44.88</v>
      </c>
      <c r="I644" s="249"/>
      <c r="J644" s="245"/>
      <c r="K644" s="245"/>
      <c r="L644" s="250"/>
      <c r="M644" s="251"/>
      <c r="N644" s="252"/>
      <c r="O644" s="252"/>
      <c r="P644" s="252"/>
      <c r="Q644" s="252"/>
      <c r="R644" s="252"/>
      <c r="S644" s="252"/>
      <c r="T644" s="253"/>
      <c r="AT644" s="254" t="s">
        <v>152</v>
      </c>
      <c r="AU644" s="254" t="s">
        <v>82</v>
      </c>
      <c r="AV644" s="12" t="s">
        <v>82</v>
      </c>
      <c r="AW644" s="12" t="s">
        <v>35</v>
      </c>
      <c r="AX644" s="12" t="s">
        <v>72</v>
      </c>
      <c r="AY644" s="254" t="s">
        <v>143</v>
      </c>
    </row>
    <row r="645" spans="2:51" s="12" customFormat="1" ht="13.5">
      <c r="B645" s="244"/>
      <c r="C645" s="245"/>
      <c r="D645" s="235" t="s">
        <v>152</v>
      </c>
      <c r="E645" s="246" t="s">
        <v>21</v>
      </c>
      <c r="F645" s="247" t="s">
        <v>513</v>
      </c>
      <c r="G645" s="245"/>
      <c r="H645" s="248">
        <v>24.2</v>
      </c>
      <c r="I645" s="249"/>
      <c r="J645" s="245"/>
      <c r="K645" s="245"/>
      <c r="L645" s="250"/>
      <c r="M645" s="251"/>
      <c r="N645" s="252"/>
      <c r="O645" s="252"/>
      <c r="P645" s="252"/>
      <c r="Q645" s="252"/>
      <c r="R645" s="252"/>
      <c r="S645" s="252"/>
      <c r="T645" s="253"/>
      <c r="AT645" s="254" t="s">
        <v>152</v>
      </c>
      <c r="AU645" s="254" t="s">
        <v>82</v>
      </c>
      <c r="AV645" s="12" t="s">
        <v>82</v>
      </c>
      <c r="AW645" s="12" t="s">
        <v>35</v>
      </c>
      <c r="AX645" s="12" t="s">
        <v>72</v>
      </c>
      <c r="AY645" s="254" t="s">
        <v>143</v>
      </c>
    </row>
    <row r="646" spans="2:51" s="13" customFormat="1" ht="13.5">
      <c r="B646" s="255"/>
      <c r="C646" s="256"/>
      <c r="D646" s="235" t="s">
        <v>152</v>
      </c>
      <c r="E646" s="257" t="s">
        <v>21</v>
      </c>
      <c r="F646" s="258" t="s">
        <v>157</v>
      </c>
      <c r="G646" s="256"/>
      <c r="H646" s="259">
        <v>1343.988</v>
      </c>
      <c r="I646" s="260"/>
      <c r="J646" s="256"/>
      <c r="K646" s="256"/>
      <c r="L646" s="261"/>
      <c r="M646" s="262"/>
      <c r="N646" s="263"/>
      <c r="O646" s="263"/>
      <c r="P646" s="263"/>
      <c r="Q646" s="263"/>
      <c r="R646" s="263"/>
      <c r="S646" s="263"/>
      <c r="T646" s="264"/>
      <c r="AT646" s="265" t="s">
        <v>152</v>
      </c>
      <c r="AU646" s="265" t="s">
        <v>82</v>
      </c>
      <c r="AV646" s="13" t="s">
        <v>150</v>
      </c>
      <c r="AW646" s="13" t="s">
        <v>35</v>
      </c>
      <c r="AX646" s="13" t="s">
        <v>80</v>
      </c>
      <c r="AY646" s="265" t="s">
        <v>143</v>
      </c>
    </row>
    <row r="647" spans="2:65" s="1" customFormat="1" ht="38.25" customHeight="1">
      <c r="B647" s="46"/>
      <c r="C647" s="221" t="s">
        <v>514</v>
      </c>
      <c r="D647" s="221" t="s">
        <v>145</v>
      </c>
      <c r="E647" s="222" t="s">
        <v>515</v>
      </c>
      <c r="F647" s="223" t="s">
        <v>516</v>
      </c>
      <c r="G647" s="224" t="s">
        <v>148</v>
      </c>
      <c r="H647" s="225">
        <v>120958.92</v>
      </c>
      <c r="I647" s="226"/>
      <c r="J647" s="227">
        <f>ROUND(I647*H647,2)</f>
        <v>0</v>
      </c>
      <c r="K647" s="223" t="s">
        <v>149</v>
      </c>
      <c r="L647" s="72"/>
      <c r="M647" s="228" t="s">
        <v>21</v>
      </c>
      <c r="N647" s="229" t="s">
        <v>43</v>
      </c>
      <c r="O647" s="47"/>
      <c r="P647" s="230">
        <f>O647*H647</f>
        <v>0</v>
      </c>
      <c r="Q647" s="230">
        <v>0</v>
      </c>
      <c r="R647" s="230">
        <f>Q647*H647</f>
        <v>0</v>
      </c>
      <c r="S647" s="230">
        <v>0</v>
      </c>
      <c r="T647" s="231">
        <f>S647*H647</f>
        <v>0</v>
      </c>
      <c r="AR647" s="24" t="s">
        <v>150</v>
      </c>
      <c r="AT647" s="24" t="s">
        <v>145</v>
      </c>
      <c r="AU647" s="24" t="s">
        <v>82</v>
      </c>
      <c r="AY647" s="24" t="s">
        <v>143</v>
      </c>
      <c r="BE647" s="232">
        <f>IF(N647="základní",J647,0)</f>
        <v>0</v>
      </c>
      <c r="BF647" s="232">
        <f>IF(N647="snížená",J647,0)</f>
        <v>0</v>
      </c>
      <c r="BG647" s="232">
        <f>IF(N647="zákl. přenesená",J647,0)</f>
        <v>0</v>
      </c>
      <c r="BH647" s="232">
        <f>IF(N647="sníž. přenesená",J647,0)</f>
        <v>0</v>
      </c>
      <c r="BI647" s="232">
        <f>IF(N647="nulová",J647,0)</f>
        <v>0</v>
      </c>
      <c r="BJ647" s="24" t="s">
        <v>80</v>
      </c>
      <c r="BK647" s="232">
        <f>ROUND(I647*H647,2)</f>
        <v>0</v>
      </c>
      <c r="BL647" s="24" t="s">
        <v>150</v>
      </c>
      <c r="BM647" s="24" t="s">
        <v>517</v>
      </c>
    </row>
    <row r="648" spans="2:51" s="11" customFormat="1" ht="13.5">
      <c r="B648" s="233"/>
      <c r="C648" s="234"/>
      <c r="D648" s="235" t="s">
        <v>152</v>
      </c>
      <c r="E648" s="236" t="s">
        <v>21</v>
      </c>
      <c r="F648" s="237" t="s">
        <v>518</v>
      </c>
      <c r="G648" s="234"/>
      <c r="H648" s="236" t="s">
        <v>21</v>
      </c>
      <c r="I648" s="238"/>
      <c r="J648" s="234"/>
      <c r="K648" s="234"/>
      <c r="L648" s="239"/>
      <c r="M648" s="240"/>
      <c r="N648" s="241"/>
      <c r="O648" s="241"/>
      <c r="P648" s="241"/>
      <c r="Q648" s="241"/>
      <c r="R648" s="241"/>
      <c r="S648" s="241"/>
      <c r="T648" s="242"/>
      <c r="AT648" s="243" t="s">
        <v>152</v>
      </c>
      <c r="AU648" s="243" t="s">
        <v>82</v>
      </c>
      <c r="AV648" s="11" t="s">
        <v>80</v>
      </c>
      <c r="AW648" s="11" t="s">
        <v>35</v>
      </c>
      <c r="AX648" s="11" t="s">
        <v>72</v>
      </c>
      <c r="AY648" s="243" t="s">
        <v>143</v>
      </c>
    </row>
    <row r="649" spans="2:51" s="12" customFormat="1" ht="13.5">
      <c r="B649" s="244"/>
      <c r="C649" s="245"/>
      <c r="D649" s="235" t="s">
        <v>152</v>
      </c>
      <c r="E649" s="246" t="s">
        <v>21</v>
      </c>
      <c r="F649" s="247" t="s">
        <v>511</v>
      </c>
      <c r="G649" s="245"/>
      <c r="H649" s="248">
        <v>1274.908</v>
      </c>
      <c r="I649" s="249"/>
      <c r="J649" s="245"/>
      <c r="K649" s="245"/>
      <c r="L649" s="250"/>
      <c r="M649" s="251"/>
      <c r="N649" s="252"/>
      <c r="O649" s="252"/>
      <c r="P649" s="252"/>
      <c r="Q649" s="252"/>
      <c r="R649" s="252"/>
      <c r="S649" s="252"/>
      <c r="T649" s="253"/>
      <c r="AT649" s="254" t="s">
        <v>152</v>
      </c>
      <c r="AU649" s="254" t="s">
        <v>82</v>
      </c>
      <c r="AV649" s="12" t="s">
        <v>82</v>
      </c>
      <c r="AW649" s="12" t="s">
        <v>35</v>
      </c>
      <c r="AX649" s="12" t="s">
        <v>72</v>
      </c>
      <c r="AY649" s="254" t="s">
        <v>143</v>
      </c>
    </row>
    <row r="650" spans="2:51" s="12" customFormat="1" ht="13.5">
      <c r="B650" s="244"/>
      <c r="C650" s="245"/>
      <c r="D650" s="235" t="s">
        <v>152</v>
      </c>
      <c r="E650" s="246" t="s">
        <v>21</v>
      </c>
      <c r="F650" s="247" t="s">
        <v>512</v>
      </c>
      <c r="G650" s="245"/>
      <c r="H650" s="248">
        <v>44.88</v>
      </c>
      <c r="I650" s="249"/>
      <c r="J650" s="245"/>
      <c r="K650" s="245"/>
      <c r="L650" s="250"/>
      <c r="M650" s="251"/>
      <c r="N650" s="252"/>
      <c r="O650" s="252"/>
      <c r="P650" s="252"/>
      <c r="Q650" s="252"/>
      <c r="R650" s="252"/>
      <c r="S650" s="252"/>
      <c r="T650" s="253"/>
      <c r="AT650" s="254" t="s">
        <v>152</v>
      </c>
      <c r="AU650" s="254" t="s">
        <v>82</v>
      </c>
      <c r="AV650" s="12" t="s">
        <v>82</v>
      </c>
      <c r="AW650" s="12" t="s">
        <v>35</v>
      </c>
      <c r="AX650" s="12" t="s">
        <v>72</v>
      </c>
      <c r="AY650" s="254" t="s">
        <v>143</v>
      </c>
    </row>
    <row r="651" spans="2:51" s="12" customFormat="1" ht="13.5">
      <c r="B651" s="244"/>
      <c r="C651" s="245"/>
      <c r="D651" s="235" t="s">
        <v>152</v>
      </c>
      <c r="E651" s="246" t="s">
        <v>21</v>
      </c>
      <c r="F651" s="247" t="s">
        <v>513</v>
      </c>
      <c r="G651" s="245"/>
      <c r="H651" s="248">
        <v>24.2</v>
      </c>
      <c r="I651" s="249"/>
      <c r="J651" s="245"/>
      <c r="K651" s="245"/>
      <c r="L651" s="250"/>
      <c r="M651" s="251"/>
      <c r="N651" s="252"/>
      <c r="O651" s="252"/>
      <c r="P651" s="252"/>
      <c r="Q651" s="252"/>
      <c r="R651" s="252"/>
      <c r="S651" s="252"/>
      <c r="T651" s="253"/>
      <c r="AT651" s="254" t="s">
        <v>152</v>
      </c>
      <c r="AU651" s="254" t="s">
        <v>82</v>
      </c>
      <c r="AV651" s="12" t="s">
        <v>82</v>
      </c>
      <c r="AW651" s="12" t="s">
        <v>35</v>
      </c>
      <c r="AX651" s="12" t="s">
        <v>72</v>
      </c>
      <c r="AY651" s="254" t="s">
        <v>143</v>
      </c>
    </row>
    <row r="652" spans="2:51" s="14" customFormat="1" ht="13.5">
      <c r="B652" s="266"/>
      <c r="C652" s="267"/>
      <c r="D652" s="235" t="s">
        <v>152</v>
      </c>
      <c r="E652" s="268" t="s">
        <v>21</v>
      </c>
      <c r="F652" s="269" t="s">
        <v>196</v>
      </c>
      <c r="G652" s="267"/>
      <c r="H652" s="270">
        <v>1343.988</v>
      </c>
      <c r="I652" s="271"/>
      <c r="J652" s="267"/>
      <c r="K652" s="267"/>
      <c r="L652" s="272"/>
      <c r="M652" s="273"/>
      <c r="N652" s="274"/>
      <c r="O652" s="274"/>
      <c r="P652" s="274"/>
      <c r="Q652" s="274"/>
      <c r="R652" s="274"/>
      <c r="S652" s="274"/>
      <c r="T652" s="275"/>
      <c r="AT652" s="276" t="s">
        <v>152</v>
      </c>
      <c r="AU652" s="276" t="s">
        <v>82</v>
      </c>
      <c r="AV652" s="14" t="s">
        <v>158</v>
      </c>
      <c r="AW652" s="14" t="s">
        <v>35</v>
      </c>
      <c r="AX652" s="14" t="s">
        <v>72</v>
      </c>
      <c r="AY652" s="276" t="s">
        <v>143</v>
      </c>
    </row>
    <row r="653" spans="2:51" s="12" customFormat="1" ht="13.5">
      <c r="B653" s="244"/>
      <c r="C653" s="245"/>
      <c r="D653" s="235" t="s">
        <v>152</v>
      </c>
      <c r="E653" s="246" t="s">
        <v>21</v>
      </c>
      <c r="F653" s="247" t="s">
        <v>519</v>
      </c>
      <c r="G653" s="245"/>
      <c r="H653" s="248">
        <v>120958.92</v>
      </c>
      <c r="I653" s="249"/>
      <c r="J653" s="245"/>
      <c r="K653" s="245"/>
      <c r="L653" s="250"/>
      <c r="M653" s="251"/>
      <c r="N653" s="252"/>
      <c r="O653" s="252"/>
      <c r="P653" s="252"/>
      <c r="Q653" s="252"/>
      <c r="R653" s="252"/>
      <c r="S653" s="252"/>
      <c r="T653" s="253"/>
      <c r="AT653" s="254" t="s">
        <v>152</v>
      </c>
      <c r="AU653" s="254" t="s">
        <v>82</v>
      </c>
      <c r="AV653" s="12" t="s">
        <v>82</v>
      </c>
      <c r="AW653" s="12" t="s">
        <v>35</v>
      </c>
      <c r="AX653" s="12" t="s">
        <v>80</v>
      </c>
      <c r="AY653" s="254" t="s">
        <v>143</v>
      </c>
    </row>
    <row r="654" spans="2:65" s="1" customFormat="1" ht="38.25" customHeight="1">
      <c r="B654" s="46"/>
      <c r="C654" s="221" t="s">
        <v>520</v>
      </c>
      <c r="D654" s="221" t="s">
        <v>145</v>
      </c>
      <c r="E654" s="222" t="s">
        <v>521</v>
      </c>
      <c r="F654" s="223" t="s">
        <v>522</v>
      </c>
      <c r="G654" s="224" t="s">
        <v>148</v>
      </c>
      <c r="H654" s="225">
        <v>1343.988</v>
      </c>
      <c r="I654" s="226"/>
      <c r="J654" s="227">
        <f>ROUND(I654*H654,2)</f>
        <v>0</v>
      </c>
      <c r="K654" s="223" t="s">
        <v>149</v>
      </c>
      <c r="L654" s="72"/>
      <c r="M654" s="228" t="s">
        <v>21</v>
      </c>
      <c r="N654" s="229" t="s">
        <v>43</v>
      </c>
      <c r="O654" s="47"/>
      <c r="P654" s="230">
        <f>O654*H654</f>
        <v>0</v>
      </c>
      <c r="Q654" s="230">
        <v>0</v>
      </c>
      <c r="R654" s="230">
        <f>Q654*H654</f>
        <v>0</v>
      </c>
      <c r="S654" s="230">
        <v>0</v>
      </c>
      <c r="T654" s="231">
        <f>S654*H654</f>
        <v>0</v>
      </c>
      <c r="AR654" s="24" t="s">
        <v>150</v>
      </c>
      <c r="AT654" s="24" t="s">
        <v>145</v>
      </c>
      <c r="AU654" s="24" t="s">
        <v>82</v>
      </c>
      <c r="AY654" s="24" t="s">
        <v>143</v>
      </c>
      <c r="BE654" s="232">
        <f>IF(N654="základní",J654,0)</f>
        <v>0</v>
      </c>
      <c r="BF654" s="232">
        <f>IF(N654="snížená",J654,0)</f>
        <v>0</v>
      </c>
      <c r="BG654" s="232">
        <f>IF(N654="zákl. přenesená",J654,0)</f>
        <v>0</v>
      </c>
      <c r="BH654" s="232">
        <f>IF(N654="sníž. přenesená",J654,0)</f>
        <v>0</v>
      </c>
      <c r="BI654" s="232">
        <f>IF(N654="nulová",J654,0)</f>
        <v>0</v>
      </c>
      <c r="BJ654" s="24" t="s">
        <v>80</v>
      </c>
      <c r="BK654" s="232">
        <f>ROUND(I654*H654,2)</f>
        <v>0</v>
      </c>
      <c r="BL654" s="24" t="s">
        <v>150</v>
      </c>
      <c r="BM654" s="24" t="s">
        <v>523</v>
      </c>
    </row>
    <row r="655" spans="2:51" s="12" customFormat="1" ht="13.5">
      <c r="B655" s="244"/>
      <c r="C655" s="245"/>
      <c r="D655" s="235" t="s">
        <v>152</v>
      </c>
      <c r="E655" s="246" t="s">
        <v>21</v>
      </c>
      <c r="F655" s="247" t="s">
        <v>511</v>
      </c>
      <c r="G655" s="245"/>
      <c r="H655" s="248">
        <v>1274.908</v>
      </c>
      <c r="I655" s="249"/>
      <c r="J655" s="245"/>
      <c r="K655" s="245"/>
      <c r="L655" s="250"/>
      <c r="M655" s="251"/>
      <c r="N655" s="252"/>
      <c r="O655" s="252"/>
      <c r="P655" s="252"/>
      <c r="Q655" s="252"/>
      <c r="R655" s="252"/>
      <c r="S655" s="252"/>
      <c r="T655" s="253"/>
      <c r="AT655" s="254" t="s">
        <v>152</v>
      </c>
      <c r="AU655" s="254" t="s">
        <v>82</v>
      </c>
      <c r="AV655" s="12" t="s">
        <v>82</v>
      </c>
      <c r="AW655" s="12" t="s">
        <v>35</v>
      </c>
      <c r="AX655" s="12" t="s">
        <v>72</v>
      </c>
      <c r="AY655" s="254" t="s">
        <v>143</v>
      </c>
    </row>
    <row r="656" spans="2:51" s="12" customFormat="1" ht="13.5">
      <c r="B656" s="244"/>
      <c r="C656" s="245"/>
      <c r="D656" s="235" t="s">
        <v>152</v>
      </c>
      <c r="E656" s="246" t="s">
        <v>21</v>
      </c>
      <c r="F656" s="247" t="s">
        <v>512</v>
      </c>
      <c r="G656" s="245"/>
      <c r="H656" s="248">
        <v>44.88</v>
      </c>
      <c r="I656" s="249"/>
      <c r="J656" s="245"/>
      <c r="K656" s="245"/>
      <c r="L656" s="250"/>
      <c r="M656" s="251"/>
      <c r="N656" s="252"/>
      <c r="O656" s="252"/>
      <c r="P656" s="252"/>
      <c r="Q656" s="252"/>
      <c r="R656" s="252"/>
      <c r="S656" s="252"/>
      <c r="T656" s="253"/>
      <c r="AT656" s="254" t="s">
        <v>152</v>
      </c>
      <c r="AU656" s="254" t="s">
        <v>82</v>
      </c>
      <c r="AV656" s="12" t="s">
        <v>82</v>
      </c>
      <c r="AW656" s="12" t="s">
        <v>35</v>
      </c>
      <c r="AX656" s="12" t="s">
        <v>72</v>
      </c>
      <c r="AY656" s="254" t="s">
        <v>143</v>
      </c>
    </row>
    <row r="657" spans="2:51" s="12" customFormat="1" ht="13.5">
      <c r="B657" s="244"/>
      <c r="C657" s="245"/>
      <c r="D657" s="235" t="s">
        <v>152</v>
      </c>
      <c r="E657" s="246" t="s">
        <v>21</v>
      </c>
      <c r="F657" s="247" t="s">
        <v>513</v>
      </c>
      <c r="G657" s="245"/>
      <c r="H657" s="248">
        <v>24.2</v>
      </c>
      <c r="I657" s="249"/>
      <c r="J657" s="245"/>
      <c r="K657" s="245"/>
      <c r="L657" s="250"/>
      <c r="M657" s="251"/>
      <c r="N657" s="252"/>
      <c r="O657" s="252"/>
      <c r="P657" s="252"/>
      <c r="Q657" s="252"/>
      <c r="R657" s="252"/>
      <c r="S657" s="252"/>
      <c r="T657" s="253"/>
      <c r="AT657" s="254" t="s">
        <v>152</v>
      </c>
      <c r="AU657" s="254" t="s">
        <v>82</v>
      </c>
      <c r="AV657" s="12" t="s">
        <v>82</v>
      </c>
      <c r="AW657" s="12" t="s">
        <v>35</v>
      </c>
      <c r="AX657" s="12" t="s">
        <v>72</v>
      </c>
      <c r="AY657" s="254" t="s">
        <v>143</v>
      </c>
    </row>
    <row r="658" spans="2:51" s="13" customFormat="1" ht="13.5">
      <c r="B658" s="255"/>
      <c r="C658" s="256"/>
      <c r="D658" s="235" t="s">
        <v>152</v>
      </c>
      <c r="E658" s="257" t="s">
        <v>21</v>
      </c>
      <c r="F658" s="258" t="s">
        <v>157</v>
      </c>
      <c r="G658" s="256"/>
      <c r="H658" s="259">
        <v>1343.988</v>
      </c>
      <c r="I658" s="260"/>
      <c r="J658" s="256"/>
      <c r="K658" s="256"/>
      <c r="L658" s="261"/>
      <c r="M658" s="262"/>
      <c r="N658" s="263"/>
      <c r="O658" s="263"/>
      <c r="P658" s="263"/>
      <c r="Q658" s="263"/>
      <c r="R658" s="263"/>
      <c r="S658" s="263"/>
      <c r="T658" s="264"/>
      <c r="AT658" s="265" t="s">
        <v>152</v>
      </c>
      <c r="AU658" s="265" t="s">
        <v>82</v>
      </c>
      <c r="AV658" s="13" t="s">
        <v>150</v>
      </c>
      <c r="AW658" s="13" t="s">
        <v>35</v>
      </c>
      <c r="AX658" s="13" t="s">
        <v>80</v>
      </c>
      <c r="AY658" s="265" t="s">
        <v>143</v>
      </c>
    </row>
    <row r="659" spans="2:65" s="1" customFormat="1" ht="25.5" customHeight="1">
      <c r="B659" s="46"/>
      <c r="C659" s="221" t="s">
        <v>524</v>
      </c>
      <c r="D659" s="221" t="s">
        <v>145</v>
      </c>
      <c r="E659" s="222" t="s">
        <v>525</v>
      </c>
      <c r="F659" s="223" t="s">
        <v>526</v>
      </c>
      <c r="G659" s="224" t="s">
        <v>148</v>
      </c>
      <c r="H659" s="225">
        <v>1343.988</v>
      </c>
      <c r="I659" s="226"/>
      <c r="J659" s="227">
        <f>ROUND(I659*H659,2)</f>
        <v>0</v>
      </c>
      <c r="K659" s="223" t="s">
        <v>149</v>
      </c>
      <c r="L659" s="72"/>
      <c r="M659" s="228" t="s">
        <v>21</v>
      </c>
      <c r="N659" s="229" t="s">
        <v>43</v>
      </c>
      <c r="O659" s="47"/>
      <c r="P659" s="230">
        <f>O659*H659</f>
        <v>0</v>
      </c>
      <c r="Q659" s="230">
        <v>0</v>
      </c>
      <c r="R659" s="230">
        <f>Q659*H659</f>
        <v>0</v>
      </c>
      <c r="S659" s="230">
        <v>0</v>
      </c>
      <c r="T659" s="231">
        <f>S659*H659</f>
        <v>0</v>
      </c>
      <c r="AR659" s="24" t="s">
        <v>150</v>
      </c>
      <c r="AT659" s="24" t="s">
        <v>145</v>
      </c>
      <c r="AU659" s="24" t="s">
        <v>82</v>
      </c>
      <c r="AY659" s="24" t="s">
        <v>143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24" t="s">
        <v>80</v>
      </c>
      <c r="BK659" s="232">
        <f>ROUND(I659*H659,2)</f>
        <v>0</v>
      </c>
      <c r="BL659" s="24" t="s">
        <v>150</v>
      </c>
      <c r="BM659" s="24" t="s">
        <v>527</v>
      </c>
    </row>
    <row r="660" spans="2:51" s="12" customFormat="1" ht="13.5">
      <c r="B660" s="244"/>
      <c r="C660" s="245"/>
      <c r="D660" s="235" t="s">
        <v>152</v>
      </c>
      <c r="E660" s="246" t="s">
        <v>21</v>
      </c>
      <c r="F660" s="247" t="s">
        <v>511</v>
      </c>
      <c r="G660" s="245"/>
      <c r="H660" s="248">
        <v>1274.908</v>
      </c>
      <c r="I660" s="249"/>
      <c r="J660" s="245"/>
      <c r="K660" s="245"/>
      <c r="L660" s="250"/>
      <c r="M660" s="251"/>
      <c r="N660" s="252"/>
      <c r="O660" s="252"/>
      <c r="P660" s="252"/>
      <c r="Q660" s="252"/>
      <c r="R660" s="252"/>
      <c r="S660" s="252"/>
      <c r="T660" s="253"/>
      <c r="AT660" s="254" t="s">
        <v>152</v>
      </c>
      <c r="AU660" s="254" t="s">
        <v>82</v>
      </c>
      <c r="AV660" s="12" t="s">
        <v>82</v>
      </c>
      <c r="AW660" s="12" t="s">
        <v>35</v>
      </c>
      <c r="AX660" s="12" t="s">
        <v>72</v>
      </c>
      <c r="AY660" s="254" t="s">
        <v>143</v>
      </c>
    </row>
    <row r="661" spans="2:51" s="12" customFormat="1" ht="13.5">
      <c r="B661" s="244"/>
      <c r="C661" s="245"/>
      <c r="D661" s="235" t="s">
        <v>152</v>
      </c>
      <c r="E661" s="246" t="s">
        <v>21</v>
      </c>
      <c r="F661" s="247" t="s">
        <v>512</v>
      </c>
      <c r="G661" s="245"/>
      <c r="H661" s="248">
        <v>44.88</v>
      </c>
      <c r="I661" s="249"/>
      <c r="J661" s="245"/>
      <c r="K661" s="245"/>
      <c r="L661" s="250"/>
      <c r="M661" s="251"/>
      <c r="N661" s="252"/>
      <c r="O661" s="252"/>
      <c r="P661" s="252"/>
      <c r="Q661" s="252"/>
      <c r="R661" s="252"/>
      <c r="S661" s="252"/>
      <c r="T661" s="253"/>
      <c r="AT661" s="254" t="s">
        <v>152</v>
      </c>
      <c r="AU661" s="254" t="s">
        <v>82</v>
      </c>
      <c r="AV661" s="12" t="s">
        <v>82</v>
      </c>
      <c r="AW661" s="12" t="s">
        <v>35</v>
      </c>
      <c r="AX661" s="12" t="s">
        <v>72</v>
      </c>
      <c r="AY661" s="254" t="s">
        <v>143</v>
      </c>
    </row>
    <row r="662" spans="2:51" s="12" customFormat="1" ht="13.5">
      <c r="B662" s="244"/>
      <c r="C662" s="245"/>
      <c r="D662" s="235" t="s">
        <v>152</v>
      </c>
      <c r="E662" s="246" t="s">
        <v>21</v>
      </c>
      <c r="F662" s="247" t="s">
        <v>513</v>
      </c>
      <c r="G662" s="245"/>
      <c r="H662" s="248">
        <v>24.2</v>
      </c>
      <c r="I662" s="249"/>
      <c r="J662" s="245"/>
      <c r="K662" s="245"/>
      <c r="L662" s="250"/>
      <c r="M662" s="251"/>
      <c r="N662" s="252"/>
      <c r="O662" s="252"/>
      <c r="P662" s="252"/>
      <c r="Q662" s="252"/>
      <c r="R662" s="252"/>
      <c r="S662" s="252"/>
      <c r="T662" s="253"/>
      <c r="AT662" s="254" t="s">
        <v>152</v>
      </c>
      <c r="AU662" s="254" t="s">
        <v>82</v>
      </c>
      <c r="AV662" s="12" t="s">
        <v>82</v>
      </c>
      <c r="AW662" s="12" t="s">
        <v>35</v>
      </c>
      <c r="AX662" s="12" t="s">
        <v>72</v>
      </c>
      <c r="AY662" s="254" t="s">
        <v>143</v>
      </c>
    </row>
    <row r="663" spans="2:51" s="13" customFormat="1" ht="13.5">
      <c r="B663" s="255"/>
      <c r="C663" s="256"/>
      <c r="D663" s="235" t="s">
        <v>152</v>
      </c>
      <c r="E663" s="257" t="s">
        <v>21</v>
      </c>
      <c r="F663" s="258" t="s">
        <v>157</v>
      </c>
      <c r="G663" s="256"/>
      <c r="H663" s="259">
        <v>1343.988</v>
      </c>
      <c r="I663" s="260"/>
      <c r="J663" s="256"/>
      <c r="K663" s="256"/>
      <c r="L663" s="261"/>
      <c r="M663" s="262"/>
      <c r="N663" s="263"/>
      <c r="O663" s="263"/>
      <c r="P663" s="263"/>
      <c r="Q663" s="263"/>
      <c r="R663" s="263"/>
      <c r="S663" s="263"/>
      <c r="T663" s="264"/>
      <c r="AT663" s="265" t="s">
        <v>152</v>
      </c>
      <c r="AU663" s="265" t="s">
        <v>82</v>
      </c>
      <c r="AV663" s="13" t="s">
        <v>150</v>
      </c>
      <c r="AW663" s="13" t="s">
        <v>35</v>
      </c>
      <c r="AX663" s="13" t="s">
        <v>80</v>
      </c>
      <c r="AY663" s="265" t="s">
        <v>143</v>
      </c>
    </row>
    <row r="664" spans="2:65" s="1" customFormat="1" ht="25.5" customHeight="1">
      <c r="B664" s="46"/>
      <c r="C664" s="221" t="s">
        <v>528</v>
      </c>
      <c r="D664" s="221" t="s">
        <v>145</v>
      </c>
      <c r="E664" s="222" t="s">
        <v>529</v>
      </c>
      <c r="F664" s="223" t="s">
        <v>530</v>
      </c>
      <c r="G664" s="224" t="s">
        <v>148</v>
      </c>
      <c r="H664" s="225">
        <v>120958.92</v>
      </c>
      <c r="I664" s="226"/>
      <c r="J664" s="227">
        <f>ROUND(I664*H664,2)</f>
        <v>0</v>
      </c>
      <c r="K664" s="223" t="s">
        <v>149</v>
      </c>
      <c r="L664" s="72"/>
      <c r="M664" s="228" t="s">
        <v>21</v>
      </c>
      <c r="N664" s="229" t="s">
        <v>43</v>
      </c>
      <c r="O664" s="47"/>
      <c r="P664" s="230">
        <f>O664*H664</f>
        <v>0</v>
      </c>
      <c r="Q664" s="230">
        <v>0</v>
      </c>
      <c r="R664" s="230">
        <f>Q664*H664</f>
        <v>0</v>
      </c>
      <c r="S664" s="230">
        <v>0</v>
      </c>
      <c r="T664" s="231">
        <f>S664*H664</f>
        <v>0</v>
      </c>
      <c r="AR664" s="24" t="s">
        <v>150</v>
      </c>
      <c r="AT664" s="24" t="s">
        <v>145</v>
      </c>
      <c r="AU664" s="24" t="s">
        <v>82</v>
      </c>
      <c r="AY664" s="24" t="s">
        <v>143</v>
      </c>
      <c r="BE664" s="232">
        <f>IF(N664="základní",J664,0)</f>
        <v>0</v>
      </c>
      <c r="BF664" s="232">
        <f>IF(N664="snížená",J664,0)</f>
        <v>0</v>
      </c>
      <c r="BG664" s="232">
        <f>IF(N664="zákl. přenesená",J664,0)</f>
        <v>0</v>
      </c>
      <c r="BH664" s="232">
        <f>IF(N664="sníž. přenesená",J664,0)</f>
        <v>0</v>
      </c>
      <c r="BI664" s="232">
        <f>IF(N664="nulová",J664,0)</f>
        <v>0</v>
      </c>
      <c r="BJ664" s="24" t="s">
        <v>80</v>
      </c>
      <c r="BK664" s="232">
        <f>ROUND(I664*H664,2)</f>
        <v>0</v>
      </c>
      <c r="BL664" s="24" t="s">
        <v>150</v>
      </c>
      <c r="BM664" s="24" t="s">
        <v>531</v>
      </c>
    </row>
    <row r="665" spans="2:51" s="11" customFormat="1" ht="13.5">
      <c r="B665" s="233"/>
      <c r="C665" s="234"/>
      <c r="D665" s="235" t="s">
        <v>152</v>
      </c>
      <c r="E665" s="236" t="s">
        <v>21</v>
      </c>
      <c r="F665" s="237" t="s">
        <v>518</v>
      </c>
      <c r="G665" s="234"/>
      <c r="H665" s="236" t="s">
        <v>21</v>
      </c>
      <c r="I665" s="238"/>
      <c r="J665" s="234"/>
      <c r="K665" s="234"/>
      <c r="L665" s="239"/>
      <c r="M665" s="240"/>
      <c r="N665" s="241"/>
      <c r="O665" s="241"/>
      <c r="P665" s="241"/>
      <c r="Q665" s="241"/>
      <c r="R665" s="241"/>
      <c r="S665" s="241"/>
      <c r="T665" s="242"/>
      <c r="AT665" s="243" t="s">
        <v>152</v>
      </c>
      <c r="AU665" s="243" t="s">
        <v>82</v>
      </c>
      <c r="AV665" s="11" t="s">
        <v>80</v>
      </c>
      <c r="AW665" s="11" t="s">
        <v>35</v>
      </c>
      <c r="AX665" s="11" t="s">
        <v>72</v>
      </c>
      <c r="AY665" s="243" t="s">
        <v>143</v>
      </c>
    </row>
    <row r="666" spans="2:51" s="12" customFormat="1" ht="13.5">
      <c r="B666" s="244"/>
      <c r="C666" s="245"/>
      <c r="D666" s="235" t="s">
        <v>152</v>
      </c>
      <c r="E666" s="246" t="s">
        <v>21</v>
      </c>
      <c r="F666" s="247" t="s">
        <v>511</v>
      </c>
      <c r="G666" s="245"/>
      <c r="H666" s="248">
        <v>1274.908</v>
      </c>
      <c r="I666" s="249"/>
      <c r="J666" s="245"/>
      <c r="K666" s="245"/>
      <c r="L666" s="250"/>
      <c r="M666" s="251"/>
      <c r="N666" s="252"/>
      <c r="O666" s="252"/>
      <c r="P666" s="252"/>
      <c r="Q666" s="252"/>
      <c r="R666" s="252"/>
      <c r="S666" s="252"/>
      <c r="T666" s="253"/>
      <c r="AT666" s="254" t="s">
        <v>152</v>
      </c>
      <c r="AU666" s="254" t="s">
        <v>82</v>
      </c>
      <c r="AV666" s="12" t="s">
        <v>82</v>
      </c>
      <c r="AW666" s="12" t="s">
        <v>35</v>
      </c>
      <c r="AX666" s="12" t="s">
        <v>72</v>
      </c>
      <c r="AY666" s="254" t="s">
        <v>143</v>
      </c>
    </row>
    <row r="667" spans="2:51" s="12" customFormat="1" ht="13.5">
      <c r="B667" s="244"/>
      <c r="C667" s="245"/>
      <c r="D667" s="235" t="s">
        <v>152</v>
      </c>
      <c r="E667" s="246" t="s">
        <v>21</v>
      </c>
      <c r="F667" s="247" t="s">
        <v>512</v>
      </c>
      <c r="G667" s="245"/>
      <c r="H667" s="248">
        <v>44.88</v>
      </c>
      <c r="I667" s="249"/>
      <c r="J667" s="245"/>
      <c r="K667" s="245"/>
      <c r="L667" s="250"/>
      <c r="M667" s="251"/>
      <c r="N667" s="252"/>
      <c r="O667" s="252"/>
      <c r="P667" s="252"/>
      <c r="Q667" s="252"/>
      <c r="R667" s="252"/>
      <c r="S667" s="252"/>
      <c r="T667" s="253"/>
      <c r="AT667" s="254" t="s">
        <v>152</v>
      </c>
      <c r="AU667" s="254" t="s">
        <v>82</v>
      </c>
      <c r="AV667" s="12" t="s">
        <v>82</v>
      </c>
      <c r="AW667" s="12" t="s">
        <v>35</v>
      </c>
      <c r="AX667" s="12" t="s">
        <v>72</v>
      </c>
      <c r="AY667" s="254" t="s">
        <v>143</v>
      </c>
    </row>
    <row r="668" spans="2:51" s="12" customFormat="1" ht="13.5">
      <c r="B668" s="244"/>
      <c r="C668" s="245"/>
      <c r="D668" s="235" t="s">
        <v>152</v>
      </c>
      <c r="E668" s="246" t="s">
        <v>21</v>
      </c>
      <c r="F668" s="247" t="s">
        <v>513</v>
      </c>
      <c r="G668" s="245"/>
      <c r="H668" s="248">
        <v>24.2</v>
      </c>
      <c r="I668" s="249"/>
      <c r="J668" s="245"/>
      <c r="K668" s="245"/>
      <c r="L668" s="250"/>
      <c r="M668" s="251"/>
      <c r="N668" s="252"/>
      <c r="O668" s="252"/>
      <c r="P668" s="252"/>
      <c r="Q668" s="252"/>
      <c r="R668" s="252"/>
      <c r="S668" s="252"/>
      <c r="T668" s="253"/>
      <c r="AT668" s="254" t="s">
        <v>152</v>
      </c>
      <c r="AU668" s="254" t="s">
        <v>82</v>
      </c>
      <c r="AV668" s="12" t="s">
        <v>82</v>
      </c>
      <c r="AW668" s="12" t="s">
        <v>35</v>
      </c>
      <c r="AX668" s="12" t="s">
        <v>72</v>
      </c>
      <c r="AY668" s="254" t="s">
        <v>143</v>
      </c>
    </row>
    <row r="669" spans="2:51" s="14" customFormat="1" ht="13.5">
      <c r="B669" s="266"/>
      <c r="C669" s="267"/>
      <c r="D669" s="235" t="s">
        <v>152</v>
      </c>
      <c r="E669" s="268" t="s">
        <v>21</v>
      </c>
      <c r="F669" s="269" t="s">
        <v>196</v>
      </c>
      <c r="G669" s="267"/>
      <c r="H669" s="270">
        <v>1343.988</v>
      </c>
      <c r="I669" s="271"/>
      <c r="J669" s="267"/>
      <c r="K669" s="267"/>
      <c r="L669" s="272"/>
      <c r="M669" s="273"/>
      <c r="N669" s="274"/>
      <c r="O669" s="274"/>
      <c r="P669" s="274"/>
      <c r="Q669" s="274"/>
      <c r="R669" s="274"/>
      <c r="S669" s="274"/>
      <c r="T669" s="275"/>
      <c r="AT669" s="276" t="s">
        <v>152</v>
      </c>
      <c r="AU669" s="276" t="s">
        <v>82</v>
      </c>
      <c r="AV669" s="14" t="s">
        <v>158</v>
      </c>
      <c r="AW669" s="14" t="s">
        <v>35</v>
      </c>
      <c r="AX669" s="14" t="s">
        <v>72</v>
      </c>
      <c r="AY669" s="276" t="s">
        <v>143</v>
      </c>
    </row>
    <row r="670" spans="2:51" s="12" customFormat="1" ht="13.5">
      <c r="B670" s="244"/>
      <c r="C670" s="245"/>
      <c r="D670" s="235" t="s">
        <v>152</v>
      </c>
      <c r="E670" s="246" t="s">
        <v>21</v>
      </c>
      <c r="F670" s="247" t="s">
        <v>519</v>
      </c>
      <c r="G670" s="245"/>
      <c r="H670" s="248">
        <v>120958.92</v>
      </c>
      <c r="I670" s="249"/>
      <c r="J670" s="245"/>
      <c r="K670" s="245"/>
      <c r="L670" s="250"/>
      <c r="M670" s="251"/>
      <c r="N670" s="252"/>
      <c r="O670" s="252"/>
      <c r="P670" s="252"/>
      <c r="Q670" s="252"/>
      <c r="R670" s="252"/>
      <c r="S670" s="252"/>
      <c r="T670" s="253"/>
      <c r="AT670" s="254" t="s">
        <v>152</v>
      </c>
      <c r="AU670" s="254" t="s">
        <v>82</v>
      </c>
      <c r="AV670" s="12" t="s">
        <v>82</v>
      </c>
      <c r="AW670" s="12" t="s">
        <v>35</v>
      </c>
      <c r="AX670" s="12" t="s">
        <v>80</v>
      </c>
      <c r="AY670" s="254" t="s">
        <v>143</v>
      </c>
    </row>
    <row r="671" spans="2:65" s="1" customFormat="1" ht="25.5" customHeight="1">
      <c r="B671" s="46"/>
      <c r="C671" s="221" t="s">
        <v>532</v>
      </c>
      <c r="D671" s="221" t="s">
        <v>145</v>
      </c>
      <c r="E671" s="222" t="s">
        <v>533</v>
      </c>
      <c r="F671" s="223" t="s">
        <v>534</v>
      </c>
      <c r="G671" s="224" t="s">
        <v>148</v>
      </c>
      <c r="H671" s="225">
        <v>1343.988</v>
      </c>
      <c r="I671" s="226"/>
      <c r="J671" s="227">
        <f>ROUND(I671*H671,2)</f>
        <v>0</v>
      </c>
      <c r="K671" s="223" t="s">
        <v>149</v>
      </c>
      <c r="L671" s="72"/>
      <c r="M671" s="228" t="s">
        <v>21</v>
      </c>
      <c r="N671" s="229" t="s">
        <v>43</v>
      </c>
      <c r="O671" s="47"/>
      <c r="P671" s="230">
        <f>O671*H671</f>
        <v>0</v>
      </c>
      <c r="Q671" s="230">
        <v>0</v>
      </c>
      <c r="R671" s="230">
        <f>Q671*H671</f>
        <v>0</v>
      </c>
      <c r="S671" s="230">
        <v>0</v>
      </c>
      <c r="T671" s="231">
        <f>S671*H671</f>
        <v>0</v>
      </c>
      <c r="AR671" s="24" t="s">
        <v>150</v>
      </c>
      <c r="AT671" s="24" t="s">
        <v>145</v>
      </c>
      <c r="AU671" s="24" t="s">
        <v>82</v>
      </c>
      <c r="AY671" s="24" t="s">
        <v>143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24" t="s">
        <v>80</v>
      </c>
      <c r="BK671" s="232">
        <f>ROUND(I671*H671,2)</f>
        <v>0</v>
      </c>
      <c r="BL671" s="24" t="s">
        <v>150</v>
      </c>
      <c r="BM671" s="24" t="s">
        <v>535</v>
      </c>
    </row>
    <row r="672" spans="2:51" s="12" customFormat="1" ht="13.5">
      <c r="B672" s="244"/>
      <c r="C672" s="245"/>
      <c r="D672" s="235" t="s">
        <v>152</v>
      </c>
      <c r="E672" s="246" t="s">
        <v>21</v>
      </c>
      <c r="F672" s="247" t="s">
        <v>511</v>
      </c>
      <c r="G672" s="245"/>
      <c r="H672" s="248">
        <v>1274.908</v>
      </c>
      <c r="I672" s="249"/>
      <c r="J672" s="245"/>
      <c r="K672" s="245"/>
      <c r="L672" s="250"/>
      <c r="M672" s="251"/>
      <c r="N672" s="252"/>
      <c r="O672" s="252"/>
      <c r="P672" s="252"/>
      <c r="Q672" s="252"/>
      <c r="R672" s="252"/>
      <c r="S672" s="252"/>
      <c r="T672" s="253"/>
      <c r="AT672" s="254" t="s">
        <v>152</v>
      </c>
      <c r="AU672" s="254" t="s">
        <v>82</v>
      </c>
      <c r="AV672" s="12" t="s">
        <v>82</v>
      </c>
      <c r="AW672" s="12" t="s">
        <v>35</v>
      </c>
      <c r="AX672" s="12" t="s">
        <v>72</v>
      </c>
      <c r="AY672" s="254" t="s">
        <v>143</v>
      </c>
    </row>
    <row r="673" spans="2:51" s="12" customFormat="1" ht="13.5">
      <c r="B673" s="244"/>
      <c r="C673" s="245"/>
      <c r="D673" s="235" t="s">
        <v>152</v>
      </c>
      <c r="E673" s="246" t="s">
        <v>21</v>
      </c>
      <c r="F673" s="247" t="s">
        <v>512</v>
      </c>
      <c r="G673" s="245"/>
      <c r="H673" s="248">
        <v>44.88</v>
      </c>
      <c r="I673" s="249"/>
      <c r="J673" s="245"/>
      <c r="K673" s="245"/>
      <c r="L673" s="250"/>
      <c r="M673" s="251"/>
      <c r="N673" s="252"/>
      <c r="O673" s="252"/>
      <c r="P673" s="252"/>
      <c r="Q673" s="252"/>
      <c r="R673" s="252"/>
      <c r="S673" s="252"/>
      <c r="T673" s="253"/>
      <c r="AT673" s="254" t="s">
        <v>152</v>
      </c>
      <c r="AU673" s="254" t="s">
        <v>82</v>
      </c>
      <c r="AV673" s="12" t="s">
        <v>82</v>
      </c>
      <c r="AW673" s="12" t="s">
        <v>35</v>
      </c>
      <c r="AX673" s="12" t="s">
        <v>72</v>
      </c>
      <c r="AY673" s="254" t="s">
        <v>143</v>
      </c>
    </row>
    <row r="674" spans="2:51" s="12" customFormat="1" ht="13.5">
      <c r="B674" s="244"/>
      <c r="C674" s="245"/>
      <c r="D674" s="235" t="s">
        <v>152</v>
      </c>
      <c r="E674" s="246" t="s">
        <v>21</v>
      </c>
      <c r="F674" s="247" t="s">
        <v>513</v>
      </c>
      <c r="G674" s="245"/>
      <c r="H674" s="248">
        <v>24.2</v>
      </c>
      <c r="I674" s="249"/>
      <c r="J674" s="245"/>
      <c r="K674" s="245"/>
      <c r="L674" s="250"/>
      <c r="M674" s="251"/>
      <c r="N674" s="252"/>
      <c r="O674" s="252"/>
      <c r="P674" s="252"/>
      <c r="Q674" s="252"/>
      <c r="R674" s="252"/>
      <c r="S674" s="252"/>
      <c r="T674" s="253"/>
      <c r="AT674" s="254" t="s">
        <v>152</v>
      </c>
      <c r="AU674" s="254" t="s">
        <v>82</v>
      </c>
      <c r="AV674" s="12" t="s">
        <v>82</v>
      </c>
      <c r="AW674" s="12" t="s">
        <v>35</v>
      </c>
      <c r="AX674" s="12" t="s">
        <v>72</v>
      </c>
      <c r="AY674" s="254" t="s">
        <v>143</v>
      </c>
    </row>
    <row r="675" spans="2:51" s="13" customFormat="1" ht="13.5">
      <c r="B675" s="255"/>
      <c r="C675" s="256"/>
      <c r="D675" s="235" t="s">
        <v>152</v>
      </c>
      <c r="E675" s="257" t="s">
        <v>21</v>
      </c>
      <c r="F675" s="258" t="s">
        <v>157</v>
      </c>
      <c r="G675" s="256"/>
      <c r="H675" s="259">
        <v>1343.988</v>
      </c>
      <c r="I675" s="260"/>
      <c r="J675" s="256"/>
      <c r="K675" s="256"/>
      <c r="L675" s="261"/>
      <c r="M675" s="262"/>
      <c r="N675" s="263"/>
      <c r="O675" s="263"/>
      <c r="P675" s="263"/>
      <c r="Q675" s="263"/>
      <c r="R675" s="263"/>
      <c r="S675" s="263"/>
      <c r="T675" s="264"/>
      <c r="AT675" s="265" t="s">
        <v>152</v>
      </c>
      <c r="AU675" s="265" t="s">
        <v>82</v>
      </c>
      <c r="AV675" s="13" t="s">
        <v>150</v>
      </c>
      <c r="AW675" s="13" t="s">
        <v>35</v>
      </c>
      <c r="AX675" s="13" t="s">
        <v>80</v>
      </c>
      <c r="AY675" s="265" t="s">
        <v>143</v>
      </c>
    </row>
    <row r="676" spans="2:65" s="1" customFormat="1" ht="25.5" customHeight="1">
      <c r="B676" s="46"/>
      <c r="C676" s="221" t="s">
        <v>536</v>
      </c>
      <c r="D676" s="221" t="s">
        <v>145</v>
      </c>
      <c r="E676" s="222" t="s">
        <v>537</v>
      </c>
      <c r="F676" s="223" t="s">
        <v>538</v>
      </c>
      <c r="G676" s="224" t="s">
        <v>249</v>
      </c>
      <c r="H676" s="225">
        <v>111.2</v>
      </c>
      <c r="I676" s="226"/>
      <c r="J676" s="227">
        <f>ROUND(I676*H676,2)</f>
        <v>0</v>
      </c>
      <c r="K676" s="223" t="s">
        <v>149</v>
      </c>
      <c r="L676" s="72"/>
      <c r="M676" s="228" t="s">
        <v>21</v>
      </c>
      <c r="N676" s="229" t="s">
        <v>43</v>
      </c>
      <c r="O676" s="47"/>
      <c r="P676" s="230">
        <f>O676*H676</f>
        <v>0</v>
      </c>
      <c r="Q676" s="230">
        <v>0</v>
      </c>
      <c r="R676" s="230">
        <f>Q676*H676</f>
        <v>0</v>
      </c>
      <c r="S676" s="230">
        <v>0</v>
      </c>
      <c r="T676" s="231">
        <f>S676*H676</f>
        <v>0</v>
      </c>
      <c r="AR676" s="24" t="s">
        <v>150</v>
      </c>
      <c r="AT676" s="24" t="s">
        <v>145</v>
      </c>
      <c r="AU676" s="24" t="s">
        <v>82</v>
      </c>
      <c r="AY676" s="24" t="s">
        <v>143</v>
      </c>
      <c r="BE676" s="232">
        <f>IF(N676="základní",J676,0)</f>
        <v>0</v>
      </c>
      <c r="BF676" s="232">
        <f>IF(N676="snížená",J676,0)</f>
        <v>0</v>
      </c>
      <c r="BG676" s="232">
        <f>IF(N676="zákl. přenesená",J676,0)</f>
        <v>0</v>
      </c>
      <c r="BH676" s="232">
        <f>IF(N676="sníž. přenesená",J676,0)</f>
        <v>0</v>
      </c>
      <c r="BI676" s="232">
        <f>IF(N676="nulová",J676,0)</f>
        <v>0</v>
      </c>
      <c r="BJ676" s="24" t="s">
        <v>80</v>
      </c>
      <c r="BK676" s="232">
        <f>ROUND(I676*H676,2)</f>
        <v>0</v>
      </c>
      <c r="BL676" s="24" t="s">
        <v>150</v>
      </c>
      <c r="BM676" s="24" t="s">
        <v>539</v>
      </c>
    </row>
    <row r="677" spans="2:51" s="12" customFormat="1" ht="13.5">
      <c r="B677" s="244"/>
      <c r="C677" s="245"/>
      <c r="D677" s="235" t="s">
        <v>152</v>
      </c>
      <c r="E677" s="246" t="s">
        <v>21</v>
      </c>
      <c r="F677" s="247" t="s">
        <v>540</v>
      </c>
      <c r="G677" s="245"/>
      <c r="H677" s="248">
        <v>111.2</v>
      </c>
      <c r="I677" s="249"/>
      <c r="J677" s="245"/>
      <c r="K677" s="245"/>
      <c r="L677" s="250"/>
      <c r="M677" s="251"/>
      <c r="N677" s="252"/>
      <c r="O677" s="252"/>
      <c r="P677" s="252"/>
      <c r="Q677" s="252"/>
      <c r="R677" s="252"/>
      <c r="S677" s="252"/>
      <c r="T677" s="253"/>
      <c r="AT677" s="254" t="s">
        <v>152</v>
      </c>
      <c r="AU677" s="254" t="s">
        <v>82</v>
      </c>
      <c r="AV677" s="12" t="s">
        <v>82</v>
      </c>
      <c r="AW677" s="12" t="s">
        <v>35</v>
      </c>
      <c r="AX677" s="12" t="s">
        <v>80</v>
      </c>
      <c r="AY677" s="254" t="s">
        <v>143</v>
      </c>
    </row>
    <row r="678" spans="2:65" s="1" customFormat="1" ht="25.5" customHeight="1">
      <c r="B678" s="46"/>
      <c r="C678" s="221" t="s">
        <v>541</v>
      </c>
      <c r="D678" s="221" t="s">
        <v>145</v>
      </c>
      <c r="E678" s="222" t="s">
        <v>542</v>
      </c>
      <c r="F678" s="223" t="s">
        <v>543</v>
      </c>
      <c r="G678" s="224" t="s">
        <v>249</v>
      </c>
      <c r="H678" s="225">
        <v>10008</v>
      </c>
      <c r="I678" s="226"/>
      <c r="J678" s="227">
        <f>ROUND(I678*H678,2)</f>
        <v>0</v>
      </c>
      <c r="K678" s="223" t="s">
        <v>149</v>
      </c>
      <c r="L678" s="72"/>
      <c r="M678" s="228" t="s">
        <v>21</v>
      </c>
      <c r="N678" s="229" t="s">
        <v>43</v>
      </c>
      <c r="O678" s="47"/>
      <c r="P678" s="230">
        <f>O678*H678</f>
        <v>0</v>
      </c>
      <c r="Q678" s="230">
        <v>0</v>
      </c>
      <c r="R678" s="230">
        <f>Q678*H678</f>
        <v>0</v>
      </c>
      <c r="S678" s="230">
        <v>0</v>
      </c>
      <c r="T678" s="231">
        <f>S678*H678</f>
        <v>0</v>
      </c>
      <c r="AR678" s="24" t="s">
        <v>150</v>
      </c>
      <c r="AT678" s="24" t="s">
        <v>145</v>
      </c>
      <c r="AU678" s="24" t="s">
        <v>82</v>
      </c>
      <c r="AY678" s="24" t="s">
        <v>143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24" t="s">
        <v>80</v>
      </c>
      <c r="BK678" s="232">
        <f>ROUND(I678*H678,2)</f>
        <v>0</v>
      </c>
      <c r="BL678" s="24" t="s">
        <v>150</v>
      </c>
      <c r="BM678" s="24" t="s">
        <v>544</v>
      </c>
    </row>
    <row r="679" spans="2:51" s="11" customFormat="1" ht="13.5">
      <c r="B679" s="233"/>
      <c r="C679" s="234"/>
      <c r="D679" s="235" t="s">
        <v>152</v>
      </c>
      <c r="E679" s="236" t="s">
        <v>21</v>
      </c>
      <c r="F679" s="237" t="s">
        <v>518</v>
      </c>
      <c r="G679" s="234"/>
      <c r="H679" s="236" t="s">
        <v>21</v>
      </c>
      <c r="I679" s="238"/>
      <c r="J679" s="234"/>
      <c r="K679" s="234"/>
      <c r="L679" s="239"/>
      <c r="M679" s="240"/>
      <c r="N679" s="241"/>
      <c r="O679" s="241"/>
      <c r="P679" s="241"/>
      <c r="Q679" s="241"/>
      <c r="R679" s="241"/>
      <c r="S679" s="241"/>
      <c r="T679" s="242"/>
      <c r="AT679" s="243" t="s">
        <v>152</v>
      </c>
      <c r="AU679" s="243" t="s">
        <v>82</v>
      </c>
      <c r="AV679" s="11" t="s">
        <v>80</v>
      </c>
      <c r="AW679" s="11" t="s">
        <v>35</v>
      </c>
      <c r="AX679" s="11" t="s">
        <v>72</v>
      </c>
      <c r="AY679" s="243" t="s">
        <v>143</v>
      </c>
    </row>
    <row r="680" spans="2:51" s="12" customFormat="1" ht="13.5">
      <c r="B680" s="244"/>
      <c r="C680" s="245"/>
      <c r="D680" s="235" t="s">
        <v>152</v>
      </c>
      <c r="E680" s="246" t="s">
        <v>21</v>
      </c>
      <c r="F680" s="247" t="s">
        <v>545</v>
      </c>
      <c r="G680" s="245"/>
      <c r="H680" s="248">
        <v>10008</v>
      </c>
      <c r="I680" s="249"/>
      <c r="J680" s="245"/>
      <c r="K680" s="245"/>
      <c r="L680" s="250"/>
      <c r="M680" s="251"/>
      <c r="N680" s="252"/>
      <c r="O680" s="252"/>
      <c r="P680" s="252"/>
      <c r="Q680" s="252"/>
      <c r="R680" s="252"/>
      <c r="S680" s="252"/>
      <c r="T680" s="253"/>
      <c r="AT680" s="254" t="s">
        <v>152</v>
      </c>
      <c r="AU680" s="254" t="s">
        <v>82</v>
      </c>
      <c r="AV680" s="12" t="s">
        <v>82</v>
      </c>
      <c r="AW680" s="12" t="s">
        <v>35</v>
      </c>
      <c r="AX680" s="12" t="s">
        <v>80</v>
      </c>
      <c r="AY680" s="254" t="s">
        <v>143</v>
      </c>
    </row>
    <row r="681" spans="2:65" s="1" customFormat="1" ht="25.5" customHeight="1">
      <c r="B681" s="46"/>
      <c r="C681" s="221" t="s">
        <v>546</v>
      </c>
      <c r="D681" s="221" t="s">
        <v>145</v>
      </c>
      <c r="E681" s="222" t="s">
        <v>547</v>
      </c>
      <c r="F681" s="223" t="s">
        <v>548</v>
      </c>
      <c r="G681" s="224" t="s">
        <v>249</v>
      </c>
      <c r="H681" s="225">
        <v>111.2</v>
      </c>
      <c r="I681" s="226"/>
      <c r="J681" s="227">
        <f>ROUND(I681*H681,2)</f>
        <v>0</v>
      </c>
      <c r="K681" s="223" t="s">
        <v>149</v>
      </c>
      <c r="L681" s="72"/>
      <c r="M681" s="228" t="s">
        <v>21</v>
      </c>
      <c r="N681" s="229" t="s">
        <v>43</v>
      </c>
      <c r="O681" s="47"/>
      <c r="P681" s="230">
        <f>O681*H681</f>
        <v>0</v>
      </c>
      <c r="Q681" s="230">
        <v>0</v>
      </c>
      <c r="R681" s="230">
        <f>Q681*H681</f>
        <v>0</v>
      </c>
      <c r="S681" s="230">
        <v>0</v>
      </c>
      <c r="T681" s="231">
        <f>S681*H681</f>
        <v>0</v>
      </c>
      <c r="AR681" s="24" t="s">
        <v>150</v>
      </c>
      <c r="AT681" s="24" t="s">
        <v>145</v>
      </c>
      <c r="AU681" s="24" t="s">
        <v>82</v>
      </c>
      <c r="AY681" s="24" t="s">
        <v>143</v>
      </c>
      <c r="BE681" s="232">
        <f>IF(N681="základní",J681,0)</f>
        <v>0</v>
      </c>
      <c r="BF681" s="232">
        <f>IF(N681="snížená",J681,0)</f>
        <v>0</v>
      </c>
      <c r="BG681" s="232">
        <f>IF(N681="zákl. přenesená",J681,0)</f>
        <v>0</v>
      </c>
      <c r="BH681" s="232">
        <f>IF(N681="sníž. přenesená",J681,0)</f>
        <v>0</v>
      </c>
      <c r="BI681" s="232">
        <f>IF(N681="nulová",J681,0)</f>
        <v>0</v>
      </c>
      <c r="BJ681" s="24" t="s">
        <v>80</v>
      </c>
      <c r="BK681" s="232">
        <f>ROUND(I681*H681,2)</f>
        <v>0</v>
      </c>
      <c r="BL681" s="24" t="s">
        <v>150</v>
      </c>
      <c r="BM681" s="24" t="s">
        <v>549</v>
      </c>
    </row>
    <row r="682" spans="2:51" s="12" customFormat="1" ht="13.5">
      <c r="B682" s="244"/>
      <c r="C682" s="245"/>
      <c r="D682" s="235" t="s">
        <v>152</v>
      </c>
      <c r="E682" s="246" t="s">
        <v>21</v>
      </c>
      <c r="F682" s="247" t="s">
        <v>540</v>
      </c>
      <c r="G682" s="245"/>
      <c r="H682" s="248">
        <v>111.2</v>
      </c>
      <c r="I682" s="249"/>
      <c r="J682" s="245"/>
      <c r="K682" s="245"/>
      <c r="L682" s="250"/>
      <c r="M682" s="251"/>
      <c r="N682" s="252"/>
      <c r="O682" s="252"/>
      <c r="P682" s="252"/>
      <c r="Q682" s="252"/>
      <c r="R682" s="252"/>
      <c r="S682" s="252"/>
      <c r="T682" s="253"/>
      <c r="AT682" s="254" t="s">
        <v>152</v>
      </c>
      <c r="AU682" s="254" t="s">
        <v>82</v>
      </c>
      <c r="AV682" s="12" t="s">
        <v>82</v>
      </c>
      <c r="AW682" s="12" t="s">
        <v>35</v>
      </c>
      <c r="AX682" s="12" t="s">
        <v>80</v>
      </c>
      <c r="AY682" s="254" t="s">
        <v>143</v>
      </c>
    </row>
    <row r="683" spans="2:65" s="1" customFormat="1" ht="25.5" customHeight="1">
      <c r="B683" s="46"/>
      <c r="C683" s="221" t="s">
        <v>550</v>
      </c>
      <c r="D683" s="221" t="s">
        <v>145</v>
      </c>
      <c r="E683" s="222" t="s">
        <v>551</v>
      </c>
      <c r="F683" s="223" t="s">
        <v>552</v>
      </c>
      <c r="G683" s="224" t="s">
        <v>249</v>
      </c>
      <c r="H683" s="225">
        <v>24.6</v>
      </c>
      <c r="I683" s="226"/>
      <c r="J683" s="227">
        <f>ROUND(I683*H683,2)</f>
        <v>0</v>
      </c>
      <c r="K683" s="223" t="s">
        <v>149</v>
      </c>
      <c r="L683" s="72"/>
      <c r="M683" s="228" t="s">
        <v>21</v>
      </c>
      <c r="N683" s="229" t="s">
        <v>43</v>
      </c>
      <c r="O683" s="47"/>
      <c r="P683" s="230">
        <f>O683*H683</f>
        <v>0</v>
      </c>
      <c r="Q683" s="230">
        <v>0</v>
      </c>
      <c r="R683" s="230">
        <f>Q683*H683</f>
        <v>0</v>
      </c>
      <c r="S683" s="230">
        <v>0</v>
      </c>
      <c r="T683" s="231">
        <f>S683*H683</f>
        <v>0</v>
      </c>
      <c r="AR683" s="24" t="s">
        <v>150</v>
      </c>
      <c r="AT683" s="24" t="s">
        <v>145</v>
      </c>
      <c r="AU683" s="24" t="s">
        <v>82</v>
      </c>
      <c r="AY683" s="24" t="s">
        <v>143</v>
      </c>
      <c r="BE683" s="232">
        <f>IF(N683="základní",J683,0)</f>
        <v>0</v>
      </c>
      <c r="BF683" s="232">
        <f>IF(N683="snížená",J683,0)</f>
        <v>0</v>
      </c>
      <c r="BG683" s="232">
        <f>IF(N683="zákl. přenesená",J683,0)</f>
        <v>0</v>
      </c>
      <c r="BH683" s="232">
        <f>IF(N683="sníž. přenesená",J683,0)</f>
        <v>0</v>
      </c>
      <c r="BI683" s="232">
        <f>IF(N683="nulová",J683,0)</f>
        <v>0</v>
      </c>
      <c r="BJ683" s="24" t="s">
        <v>80</v>
      </c>
      <c r="BK683" s="232">
        <f>ROUND(I683*H683,2)</f>
        <v>0</v>
      </c>
      <c r="BL683" s="24" t="s">
        <v>150</v>
      </c>
      <c r="BM683" s="24" t="s">
        <v>553</v>
      </c>
    </row>
    <row r="684" spans="2:51" s="11" customFormat="1" ht="13.5">
      <c r="B684" s="233"/>
      <c r="C684" s="234"/>
      <c r="D684" s="235" t="s">
        <v>152</v>
      </c>
      <c r="E684" s="236" t="s">
        <v>21</v>
      </c>
      <c r="F684" s="237" t="s">
        <v>554</v>
      </c>
      <c r="G684" s="234"/>
      <c r="H684" s="236" t="s">
        <v>21</v>
      </c>
      <c r="I684" s="238"/>
      <c r="J684" s="234"/>
      <c r="K684" s="234"/>
      <c r="L684" s="239"/>
      <c r="M684" s="240"/>
      <c r="N684" s="241"/>
      <c r="O684" s="241"/>
      <c r="P684" s="241"/>
      <c r="Q684" s="241"/>
      <c r="R684" s="241"/>
      <c r="S684" s="241"/>
      <c r="T684" s="242"/>
      <c r="AT684" s="243" t="s">
        <v>152</v>
      </c>
      <c r="AU684" s="243" t="s">
        <v>82</v>
      </c>
      <c r="AV684" s="11" t="s">
        <v>80</v>
      </c>
      <c r="AW684" s="11" t="s">
        <v>35</v>
      </c>
      <c r="AX684" s="11" t="s">
        <v>72</v>
      </c>
      <c r="AY684" s="243" t="s">
        <v>143</v>
      </c>
    </row>
    <row r="685" spans="2:51" s="12" customFormat="1" ht="13.5">
      <c r="B685" s="244"/>
      <c r="C685" s="245"/>
      <c r="D685" s="235" t="s">
        <v>152</v>
      </c>
      <c r="E685" s="246" t="s">
        <v>21</v>
      </c>
      <c r="F685" s="247" t="s">
        <v>555</v>
      </c>
      <c r="G685" s="245"/>
      <c r="H685" s="248">
        <v>24.6</v>
      </c>
      <c r="I685" s="249"/>
      <c r="J685" s="245"/>
      <c r="K685" s="245"/>
      <c r="L685" s="250"/>
      <c r="M685" s="251"/>
      <c r="N685" s="252"/>
      <c r="O685" s="252"/>
      <c r="P685" s="252"/>
      <c r="Q685" s="252"/>
      <c r="R685" s="252"/>
      <c r="S685" s="252"/>
      <c r="T685" s="253"/>
      <c r="AT685" s="254" t="s">
        <v>152</v>
      </c>
      <c r="AU685" s="254" t="s">
        <v>82</v>
      </c>
      <c r="AV685" s="12" t="s">
        <v>82</v>
      </c>
      <c r="AW685" s="12" t="s">
        <v>35</v>
      </c>
      <c r="AX685" s="12" t="s">
        <v>80</v>
      </c>
      <c r="AY685" s="254" t="s">
        <v>143</v>
      </c>
    </row>
    <row r="686" spans="2:65" s="1" customFormat="1" ht="25.5" customHeight="1">
      <c r="B686" s="46"/>
      <c r="C686" s="221" t="s">
        <v>556</v>
      </c>
      <c r="D686" s="221" t="s">
        <v>145</v>
      </c>
      <c r="E686" s="222" t="s">
        <v>557</v>
      </c>
      <c r="F686" s="223" t="s">
        <v>558</v>
      </c>
      <c r="G686" s="224" t="s">
        <v>249</v>
      </c>
      <c r="H686" s="225">
        <v>2214</v>
      </c>
      <c r="I686" s="226"/>
      <c r="J686" s="227">
        <f>ROUND(I686*H686,2)</f>
        <v>0</v>
      </c>
      <c r="K686" s="223" t="s">
        <v>149</v>
      </c>
      <c r="L686" s="72"/>
      <c r="M686" s="228" t="s">
        <v>21</v>
      </c>
      <c r="N686" s="229" t="s">
        <v>43</v>
      </c>
      <c r="O686" s="47"/>
      <c r="P686" s="230">
        <f>O686*H686</f>
        <v>0</v>
      </c>
      <c r="Q686" s="230">
        <v>0</v>
      </c>
      <c r="R686" s="230">
        <f>Q686*H686</f>
        <v>0</v>
      </c>
      <c r="S686" s="230">
        <v>0</v>
      </c>
      <c r="T686" s="231">
        <f>S686*H686</f>
        <v>0</v>
      </c>
      <c r="AR686" s="24" t="s">
        <v>150</v>
      </c>
      <c r="AT686" s="24" t="s">
        <v>145</v>
      </c>
      <c r="AU686" s="24" t="s">
        <v>82</v>
      </c>
      <c r="AY686" s="24" t="s">
        <v>143</v>
      </c>
      <c r="BE686" s="232">
        <f>IF(N686="základní",J686,0)</f>
        <v>0</v>
      </c>
      <c r="BF686" s="232">
        <f>IF(N686="snížená",J686,0)</f>
        <v>0</v>
      </c>
      <c r="BG686" s="232">
        <f>IF(N686="zákl. přenesená",J686,0)</f>
        <v>0</v>
      </c>
      <c r="BH686" s="232">
        <f>IF(N686="sníž. přenesená",J686,0)</f>
        <v>0</v>
      </c>
      <c r="BI686" s="232">
        <f>IF(N686="nulová",J686,0)</f>
        <v>0</v>
      </c>
      <c r="BJ686" s="24" t="s">
        <v>80</v>
      </c>
      <c r="BK686" s="232">
        <f>ROUND(I686*H686,2)</f>
        <v>0</v>
      </c>
      <c r="BL686" s="24" t="s">
        <v>150</v>
      </c>
      <c r="BM686" s="24" t="s">
        <v>559</v>
      </c>
    </row>
    <row r="687" spans="2:51" s="11" customFormat="1" ht="13.5">
      <c r="B687" s="233"/>
      <c r="C687" s="234"/>
      <c r="D687" s="235" t="s">
        <v>152</v>
      </c>
      <c r="E687" s="236" t="s">
        <v>21</v>
      </c>
      <c r="F687" s="237" t="s">
        <v>518</v>
      </c>
      <c r="G687" s="234"/>
      <c r="H687" s="236" t="s">
        <v>21</v>
      </c>
      <c r="I687" s="238"/>
      <c r="J687" s="234"/>
      <c r="K687" s="234"/>
      <c r="L687" s="239"/>
      <c r="M687" s="240"/>
      <c r="N687" s="241"/>
      <c r="O687" s="241"/>
      <c r="P687" s="241"/>
      <c r="Q687" s="241"/>
      <c r="R687" s="241"/>
      <c r="S687" s="241"/>
      <c r="T687" s="242"/>
      <c r="AT687" s="243" t="s">
        <v>152</v>
      </c>
      <c r="AU687" s="243" t="s">
        <v>82</v>
      </c>
      <c r="AV687" s="11" t="s">
        <v>80</v>
      </c>
      <c r="AW687" s="11" t="s">
        <v>35</v>
      </c>
      <c r="AX687" s="11" t="s">
        <v>72</v>
      </c>
      <c r="AY687" s="243" t="s">
        <v>143</v>
      </c>
    </row>
    <row r="688" spans="2:51" s="11" customFormat="1" ht="13.5">
      <c r="B688" s="233"/>
      <c r="C688" s="234"/>
      <c r="D688" s="235" t="s">
        <v>152</v>
      </c>
      <c r="E688" s="236" t="s">
        <v>21</v>
      </c>
      <c r="F688" s="237" t="s">
        <v>554</v>
      </c>
      <c r="G688" s="234"/>
      <c r="H688" s="236" t="s">
        <v>21</v>
      </c>
      <c r="I688" s="238"/>
      <c r="J688" s="234"/>
      <c r="K688" s="234"/>
      <c r="L688" s="239"/>
      <c r="M688" s="240"/>
      <c r="N688" s="241"/>
      <c r="O688" s="241"/>
      <c r="P688" s="241"/>
      <c r="Q688" s="241"/>
      <c r="R688" s="241"/>
      <c r="S688" s="241"/>
      <c r="T688" s="242"/>
      <c r="AT688" s="243" t="s">
        <v>152</v>
      </c>
      <c r="AU688" s="243" t="s">
        <v>82</v>
      </c>
      <c r="AV688" s="11" t="s">
        <v>80</v>
      </c>
      <c r="AW688" s="11" t="s">
        <v>35</v>
      </c>
      <c r="AX688" s="11" t="s">
        <v>72</v>
      </c>
      <c r="AY688" s="243" t="s">
        <v>143</v>
      </c>
    </row>
    <row r="689" spans="2:51" s="12" customFormat="1" ht="13.5">
      <c r="B689" s="244"/>
      <c r="C689" s="245"/>
      <c r="D689" s="235" t="s">
        <v>152</v>
      </c>
      <c r="E689" s="246" t="s">
        <v>21</v>
      </c>
      <c r="F689" s="247" t="s">
        <v>560</v>
      </c>
      <c r="G689" s="245"/>
      <c r="H689" s="248">
        <v>2214</v>
      </c>
      <c r="I689" s="249"/>
      <c r="J689" s="245"/>
      <c r="K689" s="245"/>
      <c r="L689" s="250"/>
      <c r="M689" s="251"/>
      <c r="N689" s="252"/>
      <c r="O689" s="252"/>
      <c r="P689" s="252"/>
      <c r="Q689" s="252"/>
      <c r="R689" s="252"/>
      <c r="S689" s="252"/>
      <c r="T689" s="253"/>
      <c r="AT689" s="254" t="s">
        <v>152</v>
      </c>
      <c r="AU689" s="254" t="s">
        <v>82</v>
      </c>
      <c r="AV689" s="12" t="s">
        <v>82</v>
      </c>
      <c r="AW689" s="12" t="s">
        <v>35</v>
      </c>
      <c r="AX689" s="12" t="s">
        <v>80</v>
      </c>
      <c r="AY689" s="254" t="s">
        <v>143</v>
      </c>
    </row>
    <row r="690" spans="2:65" s="1" customFormat="1" ht="25.5" customHeight="1">
      <c r="B690" s="46"/>
      <c r="C690" s="221" t="s">
        <v>561</v>
      </c>
      <c r="D690" s="221" t="s">
        <v>145</v>
      </c>
      <c r="E690" s="222" t="s">
        <v>562</v>
      </c>
      <c r="F690" s="223" t="s">
        <v>563</v>
      </c>
      <c r="G690" s="224" t="s">
        <v>249</v>
      </c>
      <c r="H690" s="225">
        <v>24.6</v>
      </c>
      <c r="I690" s="226"/>
      <c r="J690" s="227">
        <f>ROUND(I690*H690,2)</f>
        <v>0</v>
      </c>
      <c r="K690" s="223" t="s">
        <v>149</v>
      </c>
      <c r="L690" s="72"/>
      <c r="M690" s="228" t="s">
        <v>21</v>
      </c>
      <c r="N690" s="229" t="s">
        <v>43</v>
      </c>
      <c r="O690" s="47"/>
      <c r="P690" s="230">
        <f>O690*H690</f>
        <v>0</v>
      </c>
      <c r="Q690" s="230">
        <v>0</v>
      </c>
      <c r="R690" s="230">
        <f>Q690*H690</f>
        <v>0</v>
      </c>
      <c r="S690" s="230">
        <v>0</v>
      </c>
      <c r="T690" s="231">
        <f>S690*H690</f>
        <v>0</v>
      </c>
      <c r="AR690" s="24" t="s">
        <v>150</v>
      </c>
      <c r="AT690" s="24" t="s">
        <v>145</v>
      </c>
      <c r="AU690" s="24" t="s">
        <v>82</v>
      </c>
      <c r="AY690" s="24" t="s">
        <v>143</v>
      </c>
      <c r="BE690" s="232">
        <f>IF(N690="základní",J690,0)</f>
        <v>0</v>
      </c>
      <c r="BF690" s="232">
        <f>IF(N690="snížená",J690,0)</f>
        <v>0</v>
      </c>
      <c r="BG690" s="232">
        <f>IF(N690="zákl. přenesená",J690,0)</f>
        <v>0</v>
      </c>
      <c r="BH690" s="232">
        <f>IF(N690="sníž. přenesená",J690,0)</f>
        <v>0</v>
      </c>
      <c r="BI690" s="232">
        <f>IF(N690="nulová",J690,0)</f>
        <v>0</v>
      </c>
      <c r="BJ690" s="24" t="s">
        <v>80</v>
      </c>
      <c r="BK690" s="232">
        <f>ROUND(I690*H690,2)</f>
        <v>0</v>
      </c>
      <c r="BL690" s="24" t="s">
        <v>150</v>
      </c>
      <c r="BM690" s="24" t="s">
        <v>564</v>
      </c>
    </row>
    <row r="691" spans="2:51" s="11" customFormat="1" ht="13.5">
      <c r="B691" s="233"/>
      <c r="C691" s="234"/>
      <c r="D691" s="235" t="s">
        <v>152</v>
      </c>
      <c r="E691" s="236" t="s">
        <v>21</v>
      </c>
      <c r="F691" s="237" t="s">
        <v>565</v>
      </c>
      <c r="G691" s="234"/>
      <c r="H691" s="236" t="s">
        <v>21</v>
      </c>
      <c r="I691" s="238"/>
      <c r="J691" s="234"/>
      <c r="K691" s="234"/>
      <c r="L691" s="239"/>
      <c r="M691" s="240"/>
      <c r="N691" s="241"/>
      <c r="O691" s="241"/>
      <c r="P691" s="241"/>
      <c r="Q691" s="241"/>
      <c r="R691" s="241"/>
      <c r="S691" s="241"/>
      <c r="T691" s="242"/>
      <c r="AT691" s="243" t="s">
        <v>152</v>
      </c>
      <c r="AU691" s="243" t="s">
        <v>82</v>
      </c>
      <c r="AV691" s="11" t="s">
        <v>80</v>
      </c>
      <c r="AW691" s="11" t="s">
        <v>35</v>
      </c>
      <c r="AX691" s="11" t="s">
        <v>72</v>
      </c>
      <c r="AY691" s="243" t="s">
        <v>143</v>
      </c>
    </row>
    <row r="692" spans="2:51" s="12" customFormat="1" ht="13.5">
      <c r="B692" s="244"/>
      <c r="C692" s="245"/>
      <c r="D692" s="235" t="s">
        <v>152</v>
      </c>
      <c r="E692" s="246" t="s">
        <v>21</v>
      </c>
      <c r="F692" s="247" t="s">
        <v>555</v>
      </c>
      <c r="G692" s="245"/>
      <c r="H692" s="248">
        <v>24.6</v>
      </c>
      <c r="I692" s="249"/>
      <c r="J692" s="245"/>
      <c r="K692" s="245"/>
      <c r="L692" s="250"/>
      <c r="M692" s="251"/>
      <c r="N692" s="252"/>
      <c r="O692" s="252"/>
      <c r="P692" s="252"/>
      <c r="Q692" s="252"/>
      <c r="R692" s="252"/>
      <c r="S692" s="252"/>
      <c r="T692" s="253"/>
      <c r="AT692" s="254" t="s">
        <v>152</v>
      </c>
      <c r="AU692" s="254" t="s">
        <v>82</v>
      </c>
      <c r="AV692" s="12" t="s">
        <v>82</v>
      </c>
      <c r="AW692" s="12" t="s">
        <v>35</v>
      </c>
      <c r="AX692" s="12" t="s">
        <v>80</v>
      </c>
      <c r="AY692" s="254" t="s">
        <v>143</v>
      </c>
    </row>
    <row r="693" spans="2:65" s="1" customFormat="1" ht="25.5" customHeight="1">
      <c r="B693" s="46"/>
      <c r="C693" s="221" t="s">
        <v>566</v>
      </c>
      <c r="D693" s="221" t="s">
        <v>145</v>
      </c>
      <c r="E693" s="222" t="s">
        <v>567</v>
      </c>
      <c r="F693" s="223" t="s">
        <v>568</v>
      </c>
      <c r="G693" s="224" t="s">
        <v>148</v>
      </c>
      <c r="H693" s="225">
        <v>174.7</v>
      </c>
      <c r="I693" s="226"/>
      <c r="J693" s="227">
        <f>ROUND(I693*H693,2)</f>
        <v>0</v>
      </c>
      <c r="K693" s="223" t="s">
        <v>149</v>
      </c>
      <c r="L693" s="72"/>
      <c r="M693" s="228" t="s">
        <v>21</v>
      </c>
      <c r="N693" s="229" t="s">
        <v>43</v>
      </c>
      <c r="O693" s="47"/>
      <c r="P693" s="230">
        <f>O693*H693</f>
        <v>0</v>
      </c>
      <c r="Q693" s="230">
        <v>0.00013</v>
      </c>
      <c r="R693" s="230">
        <f>Q693*H693</f>
        <v>0.022710999999999995</v>
      </c>
      <c r="S693" s="230">
        <v>0</v>
      </c>
      <c r="T693" s="231">
        <f>S693*H693</f>
        <v>0</v>
      </c>
      <c r="AR693" s="24" t="s">
        <v>150</v>
      </c>
      <c r="AT693" s="24" t="s">
        <v>145</v>
      </c>
      <c r="AU693" s="24" t="s">
        <v>82</v>
      </c>
      <c r="AY693" s="24" t="s">
        <v>143</v>
      </c>
      <c r="BE693" s="232">
        <f>IF(N693="základní",J693,0)</f>
        <v>0</v>
      </c>
      <c r="BF693" s="232">
        <f>IF(N693="snížená",J693,0)</f>
        <v>0</v>
      </c>
      <c r="BG693" s="232">
        <f>IF(N693="zákl. přenesená",J693,0)</f>
        <v>0</v>
      </c>
      <c r="BH693" s="232">
        <f>IF(N693="sníž. přenesená",J693,0)</f>
        <v>0</v>
      </c>
      <c r="BI693" s="232">
        <f>IF(N693="nulová",J693,0)</f>
        <v>0</v>
      </c>
      <c r="BJ693" s="24" t="s">
        <v>80</v>
      </c>
      <c r="BK693" s="232">
        <f>ROUND(I693*H693,2)</f>
        <v>0</v>
      </c>
      <c r="BL693" s="24" t="s">
        <v>150</v>
      </c>
      <c r="BM693" s="24" t="s">
        <v>569</v>
      </c>
    </row>
    <row r="694" spans="2:51" s="11" customFormat="1" ht="13.5">
      <c r="B694" s="233"/>
      <c r="C694" s="234"/>
      <c r="D694" s="235" t="s">
        <v>152</v>
      </c>
      <c r="E694" s="236" t="s">
        <v>21</v>
      </c>
      <c r="F694" s="237" t="s">
        <v>570</v>
      </c>
      <c r="G694" s="234"/>
      <c r="H694" s="236" t="s">
        <v>21</v>
      </c>
      <c r="I694" s="238"/>
      <c r="J694" s="234"/>
      <c r="K694" s="234"/>
      <c r="L694" s="239"/>
      <c r="M694" s="240"/>
      <c r="N694" s="241"/>
      <c r="O694" s="241"/>
      <c r="P694" s="241"/>
      <c r="Q694" s="241"/>
      <c r="R694" s="241"/>
      <c r="S694" s="241"/>
      <c r="T694" s="242"/>
      <c r="AT694" s="243" t="s">
        <v>152</v>
      </c>
      <c r="AU694" s="243" t="s">
        <v>82</v>
      </c>
      <c r="AV694" s="11" t="s">
        <v>80</v>
      </c>
      <c r="AW694" s="11" t="s">
        <v>35</v>
      </c>
      <c r="AX694" s="11" t="s">
        <v>72</v>
      </c>
      <c r="AY694" s="243" t="s">
        <v>143</v>
      </c>
    </row>
    <row r="695" spans="2:51" s="11" customFormat="1" ht="13.5">
      <c r="B695" s="233"/>
      <c r="C695" s="234"/>
      <c r="D695" s="235" t="s">
        <v>152</v>
      </c>
      <c r="E695" s="236" t="s">
        <v>21</v>
      </c>
      <c r="F695" s="237" t="s">
        <v>571</v>
      </c>
      <c r="G695" s="234"/>
      <c r="H695" s="236" t="s">
        <v>21</v>
      </c>
      <c r="I695" s="238"/>
      <c r="J695" s="234"/>
      <c r="K695" s="234"/>
      <c r="L695" s="239"/>
      <c r="M695" s="240"/>
      <c r="N695" s="241"/>
      <c r="O695" s="241"/>
      <c r="P695" s="241"/>
      <c r="Q695" s="241"/>
      <c r="R695" s="241"/>
      <c r="S695" s="241"/>
      <c r="T695" s="242"/>
      <c r="AT695" s="243" t="s">
        <v>152</v>
      </c>
      <c r="AU695" s="243" t="s">
        <v>82</v>
      </c>
      <c r="AV695" s="11" t="s">
        <v>80</v>
      </c>
      <c r="AW695" s="11" t="s">
        <v>35</v>
      </c>
      <c r="AX695" s="11" t="s">
        <v>72</v>
      </c>
      <c r="AY695" s="243" t="s">
        <v>143</v>
      </c>
    </row>
    <row r="696" spans="2:51" s="12" customFormat="1" ht="13.5">
      <c r="B696" s="244"/>
      <c r="C696" s="245"/>
      <c r="D696" s="235" t="s">
        <v>152</v>
      </c>
      <c r="E696" s="246" t="s">
        <v>21</v>
      </c>
      <c r="F696" s="247" t="s">
        <v>572</v>
      </c>
      <c r="G696" s="245"/>
      <c r="H696" s="248">
        <v>21.6</v>
      </c>
      <c r="I696" s="249"/>
      <c r="J696" s="245"/>
      <c r="K696" s="245"/>
      <c r="L696" s="250"/>
      <c r="M696" s="251"/>
      <c r="N696" s="252"/>
      <c r="O696" s="252"/>
      <c r="P696" s="252"/>
      <c r="Q696" s="252"/>
      <c r="R696" s="252"/>
      <c r="S696" s="252"/>
      <c r="T696" s="253"/>
      <c r="AT696" s="254" t="s">
        <v>152</v>
      </c>
      <c r="AU696" s="254" t="s">
        <v>82</v>
      </c>
      <c r="AV696" s="12" t="s">
        <v>82</v>
      </c>
      <c r="AW696" s="12" t="s">
        <v>35</v>
      </c>
      <c r="AX696" s="12" t="s">
        <v>72</v>
      </c>
      <c r="AY696" s="254" t="s">
        <v>143</v>
      </c>
    </row>
    <row r="697" spans="2:51" s="11" customFormat="1" ht="13.5">
      <c r="B697" s="233"/>
      <c r="C697" s="234"/>
      <c r="D697" s="235" t="s">
        <v>152</v>
      </c>
      <c r="E697" s="236" t="s">
        <v>21</v>
      </c>
      <c r="F697" s="237" t="s">
        <v>573</v>
      </c>
      <c r="G697" s="234"/>
      <c r="H697" s="236" t="s">
        <v>21</v>
      </c>
      <c r="I697" s="238"/>
      <c r="J697" s="234"/>
      <c r="K697" s="234"/>
      <c r="L697" s="239"/>
      <c r="M697" s="240"/>
      <c r="N697" s="241"/>
      <c r="O697" s="241"/>
      <c r="P697" s="241"/>
      <c r="Q697" s="241"/>
      <c r="R697" s="241"/>
      <c r="S697" s="241"/>
      <c r="T697" s="242"/>
      <c r="AT697" s="243" t="s">
        <v>152</v>
      </c>
      <c r="AU697" s="243" t="s">
        <v>82</v>
      </c>
      <c r="AV697" s="11" t="s">
        <v>80</v>
      </c>
      <c r="AW697" s="11" t="s">
        <v>35</v>
      </c>
      <c r="AX697" s="11" t="s">
        <v>72</v>
      </c>
      <c r="AY697" s="243" t="s">
        <v>143</v>
      </c>
    </row>
    <row r="698" spans="2:51" s="12" customFormat="1" ht="13.5">
      <c r="B698" s="244"/>
      <c r="C698" s="245"/>
      <c r="D698" s="235" t="s">
        <v>152</v>
      </c>
      <c r="E698" s="246" t="s">
        <v>21</v>
      </c>
      <c r="F698" s="247" t="s">
        <v>574</v>
      </c>
      <c r="G698" s="245"/>
      <c r="H698" s="248">
        <v>129.6</v>
      </c>
      <c r="I698" s="249"/>
      <c r="J698" s="245"/>
      <c r="K698" s="245"/>
      <c r="L698" s="250"/>
      <c r="M698" s="251"/>
      <c r="N698" s="252"/>
      <c r="O698" s="252"/>
      <c r="P698" s="252"/>
      <c r="Q698" s="252"/>
      <c r="R698" s="252"/>
      <c r="S698" s="252"/>
      <c r="T698" s="253"/>
      <c r="AT698" s="254" t="s">
        <v>152</v>
      </c>
      <c r="AU698" s="254" t="s">
        <v>82</v>
      </c>
      <c r="AV698" s="12" t="s">
        <v>82</v>
      </c>
      <c r="AW698" s="12" t="s">
        <v>35</v>
      </c>
      <c r="AX698" s="12" t="s">
        <v>72</v>
      </c>
      <c r="AY698" s="254" t="s">
        <v>143</v>
      </c>
    </row>
    <row r="699" spans="2:51" s="11" customFormat="1" ht="13.5">
      <c r="B699" s="233"/>
      <c r="C699" s="234"/>
      <c r="D699" s="235" t="s">
        <v>152</v>
      </c>
      <c r="E699" s="236" t="s">
        <v>21</v>
      </c>
      <c r="F699" s="237" t="s">
        <v>255</v>
      </c>
      <c r="G699" s="234"/>
      <c r="H699" s="236" t="s">
        <v>21</v>
      </c>
      <c r="I699" s="238"/>
      <c r="J699" s="234"/>
      <c r="K699" s="234"/>
      <c r="L699" s="239"/>
      <c r="M699" s="240"/>
      <c r="N699" s="241"/>
      <c r="O699" s="241"/>
      <c r="P699" s="241"/>
      <c r="Q699" s="241"/>
      <c r="R699" s="241"/>
      <c r="S699" s="241"/>
      <c r="T699" s="242"/>
      <c r="AT699" s="243" t="s">
        <v>152</v>
      </c>
      <c r="AU699" s="243" t="s">
        <v>82</v>
      </c>
      <c r="AV699" s="11" t="s">
        <v>80</v>
      </c>
      <c r="AW699" s="11" t="s">
        <v>35</v>
      </c>
      <c r="AX699" s="11" t="s">
        <v>72</v>
      </c>
      <c r="AY699" s="243" t="s">
        <v>143</v>
      </c>
    </row>
    <row r="700" spans="2:51" s="12" customFormat="1" ht="13.5">
      <c r="B700" s="244"/>
      <c r="C700" s="245"/>
      <c r="D700" s="235" t="s">
        <v>152</v>
      </c>
      <c r="E700" s="246" t="s">
        <v>21</v>
      </c>
      <c r="F700" s="247" t="s">
        <v>575</v>
      </c>
      <c r="G700" s="245"/>
      <c r="H700" s="248">
        <v>23.5</v>
      </c>
      <c r="I700" s="249"/>
      <c r="J700" s="245"/>
      <c r="K700" s="245"/>
      <c r="L700" s="250"/>
      <c r="M700" s="251"/>
      <c r="N700" s="252"/>
      <c r="O700" s="252"/>
      <c r="P700" s="252"/>
      <c r="Q700" s="252"/>
      <c r="R700" s="252"/>
      <c r="S700" s="252"/>
      <c r="T700" s="253"/>
      <c r="AT700" s="254" t="s">
        <v>152</v>
      </c>
      <c r="AU700" s="254" t="s">
        <v>82</v>
      </c>
      <c r="AV700" s="12" t="s">
        <v>82</v>
      </c>
      <c r="AW700" s="12" t="s">
        <v>35</v>
      </c>
      <c r="AX700" s="12" t="s">
        <v>72</v>
      </c>
      <c r="AY700" s="254" t="s">
        <v>143</v>
      </c>
    </row>
    <row r="701" spans="2:51" s="13" customFormat="1" ht="13.5">
      <c r="B701" s="255"/>
      <c r="C701" s="256"/>
      <c r="D701" s="235" t="s">
        <v>152</v>
      </c>
      <c r="E701" s="257" t="s">
        <v>21</v>
      </c>
      <c r="F701" s="258" t="s">
        <v>157</v>
      </c>
      <c r="G701" s="256"/>
      <c r="H701" s="259">
        <v>174.7</v>
      </c>
      <c r="I701" s="260"/>
      <c r="J701" s="256"/>
      <c r="K701" s="256"/>
      <c r="L701" s="261"/>
      <c r="M701" s="262"/>
      <c r="N701" s="263"/>
      <c r="O701" s="263"/>
      <c r="P701" s="263"/>
      <c r="Q701" s="263"/>
      <c r="R701" s="263"/>
      <c r="S701" s="263"/>
      <c r="T701" s="264"/>
      <c r="AT701" s="265" t="s">
        <v>152</v>
      </c>
      <c r="AU701" s="265" t="s">
        <v>82</v>
      </c>
      <c r="AV701" s="13" t="s">
        <v>150</v>
      </c>
      <c r="AW701" s="13" t="s">
        <v>35</v>
      </c>
      <c r="AX701" s="13" t="s">
        <v>80</v>
      </c>
      <c r="AY701" s="265" t="s">
        <v>143</v>
      </c>
    </row>
    <row r="702" spans="2:63" s="10" customFormat="1" ht="29.85" customHeight="1">
      <c r="B702" s="205"/>
      <c r="C702" s="206"/>
      <c r="D702" s="207" t="s">
        <v>71</v>
      </c>
      <c r="E702" s="219" t="s">
        <v>576</v>
      </c>
      <c r="F702" s="219" t="s">
        <v>577</v>
      </c>
      <c r="G702" s="206"/>
      <c r="H702" s="206"/>
      <c r="I702" s="209"/>
      <c r="J702" s="220">
        <f>BK702</f>
        <v>0</v>
      </c>
      <c r="K702" s="206"/>
      <c r="L702" s="211"/>
      <c r="M702" s="212"/>
      <c r="N702" s="213"/>
      <c r="O702" s="213"/>
      <c r="P702" s="214">
        <f>SUM(P703:P796)</f>
        <v>0</v>
      </c>
      <c r="Q702" s="213"/>
      <c r="R702" s="214">
        <f>SUM(R703:R796)</f>
        <v>0</v>
      </c>
      <c r="S702" s="213"/>
      <c r="T702" s="215">
        <f>SUM(T703:T796)</f>
        <v>32.984206</v>
      </c>
      <c r="AR702" s="216" t="s">
        <v>80</v>
      </c>
      <c r="AT702" s="217" t="s">
        <v>71</v>
      </c>
      <c r="AU702" s="217" t="s">
        <v>80</v>
      </c>
      <c r="AY702" s="216" t="s">
        <v>143</v>
      </c>
      <c r="BK702" s="218">
        <f>SUM(BK703:BK796)</f>
        <v>0</v>
      </c>
    </row>
    <row r="703" spans="2:65" s="1" customFormat="1" ht="25.5" customHeight="1">
      <c r="B703" s="46"/>
      <c r="C703" s="221" t="s">
        <v>578</v>
      </c>
      <c r="D703" s="221" t="s">
        <v>145</v>
      </c>
      <c r="E703" s="222" t="s">
        <v>579</v>
      </c>
      <c r="F703" s="223" t="s">
        <v>580</v>
      </c>
      <c r="G703" s="224" t="s">
        <v>162</v>
      </c>
      <c r="H703" s="225">
        <v>5.712</v>
      </c>
      <c r="I703" s="226"/>
      <c r="J703" s="227">
        <f>ROUND(I703*H703,2)</f>
        <v>0</v>
      </c>
      <c r="K703" s="223" t="s">
        <v>149</v>
      </c>
      <c r="L703" s="72"/>
      <c r="M703" s="228" t="s">
        <v>21</v>
      </c>
      <c r="N703" s="229" t="s">
        <v>43</v>
      </c>
      <c r="O703" s="47"/>
      <c r="P703" s="230">
        <f>O703*H703</f>
        <v>0</v>
      </c>
      <c r="Q703" s="230">
        <v>0</v>
      </c>
      <c r="R703" s="230">
        <f>Q703*H703</f>
        <v>0</v>
      </c>
      <c r="S703" s="230">
        <v>2.2</v>
      </c>
      <c r="T703" s="231">
        <f>S703*H703</f>
        <v>12.5664</v>
      </c>
      <c r="AR703" s="24" t="s">
        <v>150</v>
      </c>
      <c r="AT703" s="24" t="s">
        <v>145</v>
      </c>
      <c r="AU703" s="24" t="s">
        <v>82</v>
      </c>
      <c r="AY703" s="24" t="s">
        <v>143</v>
      </c>
      <c r="BE703" s="232">
        <f>IF(N703="základní",J703,0)</f>
        <v>0</v>
      </c>
      <c r="BF703" s="232">
        <f>IF(N703="snížená",J703,0)</f>
        <v>0</v>
      </c>
      <c r="BG703" s="232">
        <f>IF(N703="zákl. přenesená",J703,0)</f>
        <v>0</v>
      </c>
      <c r="BH703" s="232">
        <f>IF(N703="sníž. přenesená",J703,0)</f>
        <v>0</v>
      </c>
      <c r="BI703" s="232">
        <f>IF(N703="nulová",J703,0)</f>
        <v>0</v>
      </c>
      <c r="BJ703" s="24" t="s">
        <v>80</v>
      </c>
      <c r="BK703" s="232">
        <f>ROUND(I703*H703,2)</f>
        <v>0</v>
      </c>
      <c r="BL703" s="24" t="s">
        <v>150</v>
      </c>
      <c r="BM703" s="24" t="s">
        <v>581</v>
      </c>
    </row>
    <row r="704" spans="2:51" s="11" customFormat="1" ht="13.5">
      <c r="B704" s="233"/>
      <c r="C704" s="234"/>
      <c r="D704" s="235" t="s">
        <v>152</v>
      </c>
      <c r="E704" s="236" t="s">
        <v>21</v>
      </c>
      <c r="F704" s="237" t="s">
        <v>496</v>
      </c>
      <c r="G704" s="234"/>
      <c r="H704" s="236" t="s">
        <v>21</v>
      </c>
      <c r="I704" s="238"/>
      <c r="J704" s="234"/>
      <c r="K704" s="234"/>
      <c r="L704" s="239"/>
      <c r="M704" s="240"/>
      <c r="N704" s="241"/>
      <c r="O704" s="241"/>
      <c r="P704" s="241"/>
      <c r="Q704" s="241"/>
      <c r="R704" s="241"/>
      <c r="S704" s="241"/>
      <c r="T704" s="242"/>
      <c r="AT704" s="243" t="s">
        <v>152</v>
      </c>
      <c r="AU704" s="243" t="s">
        <v>82</v>
      </c>
      <c r="AV704" s="11" t="s">
        <v>80</v>
      </c>
      <c r="AW704" s="11" t="s">
        <v>35</v>
      </c>
      <c r="AX704" s="11" t="s">
        <v>72</v>
      </c>
      <c r="AY704" s="243" t="s">
        <v>143</v>
      </c>
    </row>
    <row r="705" spans="2:51" s="12" customFormat="1" ht="13.5">
      <c r="B705" s="244"/>
      <c r="C705" s="245"/>
      <c r="D705" s="235" t="s">
        <v>152</v>
      </c>
      <c r="E705" s="246" t="s">
        <v>21</v>
      </c>
      <c r="F705" s="247" t="s">
        <v>582</v>
      </c>
      <c r="G705" s="245"/>
      <c r="H705" s="248">
        <v>19.65</v>
      </c>
      <c r="I705" s="249"/>
      <c r="J705" s="245"/>
      <c r="K705" s="245"/>
      <c r="L705" s="250"/>
      <c r="M705" s="251"/>
      <c r="N705" s="252"/>
      <c r="O705" s="252"/>
      <c r="P705" s="252"/>
      <c r="Q705" s="252"/>
      <c r="R705" s="252"/>
      <c r="S705" s="252"/>
      <c r="T705" s="253"/>
      <c r="AT705" s="254" t="s">
        <v>152</v>
      </c>
      <c r="AU705" s="254" t="s">
        <v>82</v>
      </c>
      <c r="AV705" s="12" t="s">
        <v>82</v>
      </c>
      <c r="AW705" s="12" t="s">
        <v>35</v>
      </c>
      <c r="AX705" s="12" t="s">
        <v>72</v>
      </c>
      <c r="AY705" s="254" t="s">
        <v>143</v>
      </c>
    </row>
    <row r="706" spans="2:51" s="12" customFormat="1" ht="13.5">
      <c r="B706" s="244"/>
      <c r="C706" s="245"/>
      <c r="D706" s="235" t="s">
        <v>152</v>
      </c>
      <c r="E706" s="246" t="s">
        <v>21</v>
      </c>
      <c r="F706" s="247" t="s">
        <v>583</v>
      </c>
      <c r="G706" s="245"/>
      <c r="H706" s="248">
        <v>19.65</v>
      </c>
      <c r="I706" s="249"/>
      <c r="J706" s="245"/>
      <c r="K706" s="245"/>
      <c r="L706" s="250"/>
      <c r="M706" s="251"/>
      <c r="N706" s="252"/>
      <c r="O706" s="252"/>
      <c r="P706" s="252"/>
      <c r="Q706" s="252"/>
      <c r="R706" s="252"/>
      <c r="S706" s="252"/>
      <c r="T706" s="253"/>
      <c r="AT706" s="254" t="s">
        <v>152</v>
      </c>
      <c r="AU706" s="254" t="s">
        <v>82</v>
      </c>
      <c r="AV706" s="12" t="s">
        <v>82</v>
      </c>
      <c r="AW706" s="12" t="s">
        <v>35</v>
      </c>
      <c r="AX706" s="12" t="s">
        <v>72</v>
      </c>
      <c r="AY706" s="254" t="s">
        <v>143</v>
      </c>
    </row>
    <row r="707" spans="2:51" s="12" customFormat="1" ht="13.5">
      <c r="B707" s="244"/>
      <c r="C707" s="245"/>
      <c r="D707" s="235" t="s">
        <v>152</v>
      </c>
      <c r="E707" s="246" t="s">
        <v>21</v>
      </c>
      <c r="F707" s="247" t="s">
        <v>584</v>
      </c>
      <c r="G707" s="245"/>
      <c r="H707" s="248">
        <v>8.3</v>
      </c>
      <c r="I707" s="249"/>
      <c r="J707" s="245"/>
      <c r="K707" s="245"/>
      <c r="L707" s="250"/>
      <c r="M707" s="251"/>
      <c r="N707" s="252"/>
      <c r="O707" s="252"/>
      <c r="P707" s="252"/>
      <c r="Q707" s="252"/>
      <c r="R707" s="252"/>
      <c r="S707" s="252"/>
      <c r="T707" s="253"/>
      <c r="AT707" s="254" t="s">
        <v>152</v>
      </c>
      <c r="AU707" s="254" t="s">
        <v>82</v>
      </c>
      <c r="AV707" s="12" t="s">
        <v>82</v>
      </c>
      <c r="AW707" s="12" t="s">
        <v>35</v>
      </c>
      <c r="AX707" s="12" t="s">
        <v>72</v>
      </c>
      <c r="AY707" s="254" t="s">
        <v>143</v>
      </c>
    </row>
    <row r="708" spans="2:51" s="14" customFormat="1" ht="13.5">
      <c r="B708" s="266"/>
      <c r="C708" s="267"/>
      <c r="D708" s="235" t="s">
        <v>152</v>
      </c>
      <c r="E708" s="268" t="s">
        <v>21</v>
      </c>
      <c r="F708" s="269" t="s">
        <v>196</v>
      </c>
      <c r="G708" s="267"/>
      <c r="H708" s="270">
        <v>47.6</v>
      </c>
      <c r="I708" s="271"/>
      <c r="J708" s="267"/>
      <c r="K708" s="267"/>
      <c r="L708" s="272"/>
      <c r="M708" s="273"/>
      <c r="N708" s="274"/>
      <c r="O708" s="274"/>
      <c r="P708" s="274"/>
      <c r="Q708" s="274"/>
      <c r="R708" s="274"/>
      <c r="S708" s="274"/>
      <c r="T708" s="275"/>
      <c r="AT708" s="276" t="s">
        <v>152</v>
      </c>
      <c r="AU708" s="276" t="s">
        <v>82</v>
      </c>
      <c r="AV708" s="14" t="s">
        <v>158</v>
      </c>
      <c r="AW708" s="14" t="s">
        <v>35</v>
      </c>
      <c r="AX708" s="14" t="s">
        <v>72</v>
      </c>
      <c r="AY708" s="276" t="s">
        <v>143</v>
      </c>
    </row>
    <row r="709" spans="2:51" s="12" customFormat="1" ht="13.5">
      <c r="B709" s="244"/>
      <c r="C709" s="245"/>
      <c r="D709" s="235" t="s">
        <v>152</v>
      </c>
      <c r="E709" s="246" t="s">
        <v>21</v>
      </c>
      <c r="F709" s="247" t="s">
        <v>585</v>
      </c>
      <c r="G709" s="245"/>
      <c r="H709" s="248">
        <v>5.712</v>
      </c>
      <c r="I709" s="249"/>
      <c r="J709" s="245"/>
      <c r="K709" s="245"/>
      <c r="L709" s="250"/>
      <c r="M709" s="251"/>
      <c r="N709" s="252"/>
      <c r="O709" s="252"/>
      <c r="P709" s="252"/>
      <c r="Q709" s="252"/>
      <c r="R709" s="252"/>
      <c r="S709" s="252"/>
      <c r="T709" s="253"/>
      <c r="AT709" s="254" t="s">
        <v>152</v>
      </c>
      <c r="AU709" s="254" t="s">
        <v>82</v>
      </c>
      <c r="AV709" s="12" t="s">
        <v>82</v>
      </c>
      <c r="AW709" s="12" t="s">
        <v>35</v>
      </c>
      <c r="AX709" s="12" t="s">
        <v>80</v>
      </c>
      <c r="AY709" s="254" t="s">
        <v>143</v>
      </c>
    </row>
    <row r="710" spans="2:65" s="1" customFormat="1" ht="25.5" customHeight="1">
      <c r="B710" s="46"/>
      <c r="C710" s="221" t="s">
        <v>586</v>
      </c>
      <c r="D710" s="221" t="s">
        <v>145</v>
      </c>
      <c r="E710" s="222" t="s">
        <v>587</v>
      </c>
      <c r="F710" s="223" t="s">
        <v>588</v>
      </c>
      <c r="G710" s="224" t="s">
        <v>148</v>
      </c>
      <c r="H710" s="225">
        <v>16.2</v>
      </c>
      <c r="I710" s="226"/>
      <c r="J710" s="227">
        <f>ROUND(I710*H710,2)</f>
        <v>0</v>
      </c>
      <c r="K710" s="223" t="s">
        <v>149</v>
      </c>
      <c r="L710" s="72"/>
      <c r="M710" s="228" t="s">
        <v>21</v>
      </c>
      <c r="N710" s="229" t="s">
        <v>43</v>
      </c>
      <c r="O710" s="47"/>
      <c r="P710" s="230">
        <f>O710*H710</f>
        <v>0</v>
      </c>
      <c r="Q710" s="230">
        <v>0</v>
      </c>
      <c r="R710" s="230">
        <f>Q710*H710</f>
        <v>0</v>
      </c>
      <c r="S710" s="230">
        <v>0.075</v>
      </c>
      <c r="T710" s="231">
        <f>S710*H710</f>
        <v>1.2149999999999999</v>
      </c>
      <c r="AR710" s="24" t="s">
        <v>150</v>
      </c>
      <c r="AT710" s="24" t="s">
        <v>145</v>
      </c>
      <c r="AU710" s="24" t="s">
        <v>82</v>
      </c>
      <c r="AY710" s="24" t="s">
        <v>143</v>
      </c>
      <c r="BE710" s="232">
        <f>IF(N710="základní",J710,0)</f>
        <v>0</v>
      </c>
      <c r="BF710" s="232">
        <f>IF(N710="snížená",J710,0)</f>
        <v>0</v>
      </c>
      <c r="BG710" s="232">
        <f>IF(N710="zákl. přenesená",J710,0)</f>
        <v>0</v>
      </c>
      <c r="BH710" s="232">
        <f>IF(N710="sníž. přenesená",J710,0)</f>
        <v>0</v>
      </c>
      <c r="BI710" s="232">
        <f>IF(N710="nulová",J710,0)</f>
        <v>0</v>
      </c>
      <c r="BJ710" s="24" t="s">
        <v>80</v>
      </c>
      <c r="BK710" s="232">
        <f>ROUND(I710*H710,2)</f>
        <v>0</v>
      </c>
      <c r="BL710" s="24" t="s">
        <v>150</v>
      </c>
      <c r="BM710" s="24" t="s">
        <v>589</v>
      </c>
    </row>
    <row r="711" spans="2:51" s="11" customFormat="1" ht="13.5">
      <c r="B711" s="233"/>
      <c r="C711" s="234"/>
      <c r="D711" s="235" t="s">
        <v>152</v>
      </c>
      <c r="E711" s="236" t="s">
        <v>21</v>
      </c>
      <c r="F711" s="237" t="s">
        <v>261</v>
      </c>
      <c r="G711" s="234"/>
      <c r="H711" s="236" t="s">
        <v>21</v>
      </c>
      <c r="I711" s="238"/>
      <c r="J711" s="234"/>
      <c r="K711" s="234"/>
      <c r="L711" s="239"/>
      <c r="M711" s="240"/>
      <c r="N711" s="241"/>
      <c r="O711" s="241"/>
      <c r="P711" s="241"/>
      <c r="Q711" s="241"/>
      <c r="R711" s="241"/>
      <c r="S711" s="241"/>
      <c r="T711" s="242"/>
      <c r="AT711" s="243" t="s">
        <v>152</v>
      </c>
      <c r="AU711" s="243" t="s">
        <v>82</v>
      </c>
      <c r="AV711" s="11" t="s">
        <v>80</v>
      </c>
      <c r="AW711" s="11" t="s">
        <v>35</v>
      </c>
      <c r="AX711" s="11" t="s">
        <v>72</v>
      </c>
      <c r="AY711" s="243" t="s">
        <v>143</v>
      </c>
    </row>
    <row r="712" spans="2:51" s="12" customFormat="1" ht="13.5">
      <c r="B712" s="244"/>
      <c r="C712" s="245"/>
      <c r="D712" s="235" t="s">
        <v>152</v>
      </c>
      <c r="E712" s="246" t="s">
        <v>21</v>
      </c>
      <c r="F712" s="247" t="s">
        <v>590</v>
      </c>
      <c r="G712" s="245"/>
      <c r="H712" s="248">
        <v>16.2</v>
      </c>
      <c r="I712" s="249"/>
      <c r="J712" s="245"/>
      <c r="K712" s="245"/>
      <c r="L712" s="250"/>
      <c r="M712" s="251"/>
      <c r="N712" s="252"/>
      <c r="O712" s="252"/>
      <c r="P712" s="252"/>
      <c r="Q712" s="252"/>
      <c r="R712" s="252"/>
      <c r="S712" s="252"/>
      <c r="T712" s="253"/>
      <c r="AT712" s="254" t="s">
        <v>152</v>
      </c>
      <c r="AU712" s="254" t="s">
        <v>82</v>
      </c>
      <c r="AV712" s="12" t="s">
        <v>82</v>
      </c>
      <c r="AW712" s="12" t="s">
        <v>35</v>
      </c>
      <c r="AX712" s="12" t="s">
        <v>80</v>
      </c>
      <c r="AY712" s="254" t="s">
        <v>143</v>
      </c>
    </row>
    <row r="713" spans="2:65" s="1" customFormat="1" ht="25.5" customHeight="1">
      <c r="B713" s="46"/>
      <c r="C713" s="221" t="s">
        <v>591</v>
      </c>
      <c r="D713" s="221" t="s">
        <v>145</v>
      </c>
      <c r="E713" s="222" t="s">
        <v>592</v>
      </c>
      <c r="F713" s="223" t="s">
        <v>593</v>
      </c>
      <c r="G713" s="224" t="s">
        <v>148</v>
      </c>
      <c r="H713" s="225">
        <v>5.4</v>
      </c>
      <c r="I713" s="226"/>
      <c r="J713" s="227">
        <f>ROUND(I713*H713,2)</f>
        <v>0</v>
      </c>
      <c r="K713" s="223" t="s">
        <v>149</v>
      </c>
      <c r="L713" s="72"/>
      <c r="M713" s="228" t="s">
        <v>21</v>
      </c>
      <c r="N713" s="229" t="s">
        <v>43</v>
      </c>
      <c r="O713" s="47"/>
      <c r="P713" s="230">
        <f>O713*H713</f>
        <v>0</v>
      </c>
      <c r="Q713" s="230">
        <v>0</v>
      </c>
      <c r="R713" s="230">
        <f>Q713*H713</f>
        <v>0</v>
      </c>
      <c r="S713" s="230">
        <v>0.062</v>
      </c>
      <c r="T713" s="231">
        <f>S713*H713</f>
        <v>0.33480000000000004</v>
      </c>
      <c r="AR713" s="24" t="s">
        <v>150</v>
      </c>
      <c r="AT713" s="24" t="s">
        <v>145</v>
      </c>
      <c r="AU713" s="24" t="s">
        <v>82</v>
      </c>
      <c r="AY713" s="24" t="s">
        <v>143</v>
      </c>
      <c r="BE713" s="232">
        <f>IF(N713="základní",J713,0)</f>
        <v>0</v>
      </c>
      <c r="BF713" s="232">
        <f>IF(N713="snížená",J713,0)</f>
        <v>0</v>
      </c>
      <c r="BG713" s="232">
        <f>IF(N713="zákl. přenesená",J713,0)</f>
        <v>0</v>
      </c>
      <c r="BH713" s="232">
        <f>IF(N713="sníž. přenesená",J713,0)</f>
        <v>0</v>
      </c>
      <c r="BI713" s="232">
        <f>IF(N713="nulová",J713,0)</f>
        <v>0</v>
      </c>
      <c r="BJ713" s="24" t="s">
        <v>80</v>
      </c>
      <c r="BK713" s="232">
        <f>ROUND(I713*H713,2)</f>
        <v>0</v>
      </c>
      <c r="BL713" s="24" t="s">
        <v>150</v>
      </c>
      <c r="BM713" s="24" t="s">
        <v>594</v>
      </c>
    </row>
    <row r="714" spans="2:51" s="11" customFormat="1" ht="13.5">
      <c r="B714" s="233"/>
      <c r="C714" s="234"/>
      <c r="D714" s="235" t="s">
        <v>152</v>
      </c>
      <c r="E714" s="236" t="s">
        <v>21</v>
      </c>
      <c r="F714" s="237" t="s">
        <v>261</v>
      </c>
      <c r="G714" s="234"/>
      <c r="H714" s="236" t="s">
        <v>21</v>
      </c>
      <c r="I714" s="238"/>
      <c r="J714" s="234"/>
      <c r="K714" s="234"/>
      <c r="L714" s="239"/>
      <c r="M714" s="240"/>
      <c r="N714" s="241"/>
      <c r="O714" s="241"/>
      <c r="P714" s="241"/>
      <c r="Q714" s="241"/>
      <c r="R714" s="241"/>
      <c r="S714" s="241"/>
      <c r="T714" s="242"/>
      <c r="AT714" s="243" t="s">
        <v>152</v>
      </c>
      <c r="AU714" s="243" t="s">
        <v>82</v>
      </c>
      <c r="AV714" s="11" t="s">
        <v>80</v>
      </c>
      <c r="AW714" s="11" t="s">
        <v>35</v>
      </c>
      <c r="AX714" s="11" t="s">
        <v>72</v>
      </c>
      <c r="AY714" s="243" t="s">
        <v>143</v>
      </c>
    </row>
    <row r="715" spans="2:51" s="12" customFormat="1" ht="13.5">
      <c r="B715" s="244"/>
      <c r="C715" s="245"/>
      <c r="D715" s="235" t="s">
        <v>152</v>
      </c>
      <c r="E715" s="246" t="s">
        <v>21</v>
      </c>
      <c r="F715" s="247" t="s">
        <v>595</v>
      </c>
      <c r="G715" s="245"/>
      <c r="H715" s="248">
        <v>1.35</v>
      </c>
      <c r="I715" s="249"/>
      <c r="J715" s="245"/>
      <c r="K715" s="245"/>
      <c r="L715" s="250"/>
      <c r="M715" s="251"/>
      <c r="N715" s="252"/>
      <c r="O715" s="252"/>
      <c r="P715" s="252"/>
      <c r="Q715" s="252"/>
      <c r="R715" s="252"/>
      <c r="S715" s="252"/>
      <c r="T715" s="253"/>
      <c r="AT715" s="254" t="s">
        <v>152</v>
      </c>
      <c r="AU715" s="254" t="s">
        <v>82</v>
      </c>
      <c r="AV715" s="12" t="s">
        <v>82</v>
      </c>
      <c r="AW715" s="12" t="s">
        <v>35</v>
      </c>
      <c r="AX715" s="12" t="s">
        <v>72</v>
      </c>
      <c r="AY715" s="254" t="s">
        <v>143</v>
      </c>
    </row>
    <row r="716" spans="2:51" s="12" customFormat="1" ht="13.5">
      <c r="B716" s="244"/>
      <c r="C716" s="245"/>
      <c r="D716" s="235" t="s">
        <v>152</v>
      </c>
      <c r="E716" s="246" t="s">
        <v>21</v>
      </c>
      <c r="F716" s="247" t="s">
        <v>596</v>
      </c>
      <c r="G716" s="245"/>
      <c r="H716" s="248">
        <v>2.7</v>
      </c>
      <c r="I716" s="249"/>
      <c r="J716" s="245"/>
      <c r="K716" s="245"/>
      <c r="L716" s="250"/>
      <c r="M716" s="251"/>
      <c r="N716" s="252"/>
      <c r="O716" s="252"/>
      <c r="P716" s="252"/>
      <c r="Q716" s="252"/>
      <c r="R716" s="252"/>
      <c r="S716" s="252"/>
      <c r="T716" s="253"/>
      <c r="AT716" s="254" t="s">
        <v>152</v>
      </c>
      <c r="AU716" s="254" t="s">
        <v>82</v>
      </c>
      <c r="AV716" s="12" t="s">
        <v>82</v>
      </c>
      <c r="AW716" s="12" t="s">
        <v>35</v>
      </c>
      <c r="AX716" s="12" t="s">
        <v>72</v>
      </c>
      <c r="AY716" s="254" t="s">
        <v>143</v>
      </c>
    </row>
    <row r="717" spans="2:51" s="12" customFormat="1" ht="13.5">
      <c r="B717" s="244"/>
      <c r="C717" s="245"/>
      <c r="D717" s="235" t="s">
        <v>152</v>
      </c>
      <c r="E717" s="246" t="s">
        <v>21</v>
      </c>
      <c r="F717" s="247" t="s">
        <v>595</v>
      </c>
      <c r="G717" s="245"/>
      <c r="H717" s="248">
        <v>1.35</v>
      </c>
      <c r="I717" s="249"/>
      <c r="J717" s="245"/>
      <c r="K717" s="245"/>
      <c r="L717" s="250"/>
      <c r="M717" s="251"/>
      <c r="N717" s="252"/>
      <c r="O717" s="252"/>
      <c r="P717" s="252"/>
      <c r="Q717" s="252"/>
      <c r="R717" s="252"/>
      <c r="S717" s="252"/>
      <c r="T717" s="253"/>
      <c r="AT717" s="254" t="s">
        <v>152</v>
      </c>
      <c r="AU717" s="254" t="s">
        <v>82</v>
      </c>
      <c r="AV717" s="12" t="s">
        <v>82</v>
      </c>
      <c r="AW717" s="12" t="s">
        <v>35</v>
      </c>
      <c r="AX717" s="12" t="s">
        <v>72</v>
      </c>
      <c r="AY717" s="254" t="s">
        <v>143</v>
      </c>
    </row>
    <row r="718" spans="2:51" s="13" customFormat="1" ht="13.5">
      <c r="B718" s="255"/>
      <c r="C718" s="256"/>
      <c r="D718" s="235" t="s">
        <v>152</v>
      </c>
      <c r="E718" s="257" t="s">
        <v>21</v>
      </c>
      <c r="F718" s="258" t="s">
        <v>157</v>
      </c>
      <c r="G718" s="256"/>
      <c r="H718" s="259">
        <v>5.4</v>
      </c>
      <c r="I718" s="260"/>
      <c r="J718" s="256"/>
      <c r="K718" s="256"/>
      <c r="L718" s="261"/>
      <c r="M718" s="262"/>
      <c r="N718" s="263"/>
      <c r="O718" s="263"/>
      <c r="P718" s="263"/>
      <c r="Q718" s="263"/>
      <c r="R718" s="263"/>
      <c r="S718" s="263"/>
      <c r="T718" s="264"/>
      <c r="AT718" s="265" t="s">
        <v>152</v>
      </c>
      <c r="AU718" s="265" t="s">
        <v>82</v>
      </c>
      <c r="AV718" s="13" t="s">
        <v>150</v>
      </c>
      <c r="AW718" s="13" t="s">
        <v>35</v>
      </c>
      <c r="AX718" s="13" t="s">
        <v>80</v>
      </c>
      <c r="AY718" s="265" t="s">
        <v>143</v>
      </c>
    </row>
    <row r="719" spans="2:65" s="1" customFormat="1" ht="25.5" customHeight="1">
      <c r="B719" s="46"/>
      <c r="C719" s="221" t="s">
        <v>597</v>
      </c>
      <c r="D719" s="221" t="s">
        <v>145</v>
      </c>
      <c r="E719" s="222" t="s">
        <v>598</v>
      </c>
      <c r="F719" s="223" t="s">
        <v>599</v>
      </c>
      <c r="G719" s="224" t="s">
        <v>148</v>
      </c>
      <c r="H719" s="225">
        <v>30.24</v>
      </c>
      <c r="I719" s="226"/>
      <c r="J719" s="227">
        <f>ROUND(I719*H719,2)</f>
        <v>0</v>
      </c>
      <c r="K719" s="223" t="s">
        <v>149</v>
      </c>
      <c r="L719" s="72"/>
      <c r="M719" s="228" t="s">
        <v>21</v>
      </c>
      <c r="N719" s="229" t="s">
        <v>43</v>
      </c>
      <c r="O719" s="47"/>
      <c r="P719" s="230">
        <f>O719*H719</f>
        <v>0</v>
      </c>
      <c r="Q719" s="230">
        <v>0</v>
      </c>
      <c r="R719" s="230">
        <f>Q719*H719</f>
        <v>0</v>
      </c>
      <c r="S719" s="230">
        <v>0.054</v>
      </c>
      <c r="T719" s="231">
        <f>S719*H719</f>
        <v>1.63296</v>
      </c>
      <c r="AR719" s="24" t="s">
        <v>150</v>
      </c>
      <c r="AT719" s="24" t="s">
        <v>145</v>
      </c>
      <c r="AU719" s="24" t="s">
        <v>82</v>
      </c>
      <c r="AY719" s="24" t="s">
        <v>143</v>
      </c>
      <c r="BE719" s="232">
        <f>IF(N719="základní",J719,0)</f>
        <v>0</v>
      </c>
      <c r="BF719" s="232">
        <f>IF(N719="snížená",J719,0)</f>
        <v>0</v>
      </c>
      <c r="BG719" s="232">
        <f>IF(N719="zákl. přenesená",J719,0)</f>
        <v>0</v>
      </c>
      <c r="BH719" s="232">
        <f>IF(N719="sníž. přenesená",J719,0)</f>
        <v>0</v>
      </c>
      <c r="BI719" s="232">
        <f>IF(N719="nulová",J719,0)</f>
        <v>0</v>
      </c>
      <c r="BJ719" s="24" t="s">
        <v>80</v>
      </c>
      <c r="BK719" s="232">
        <f>ROUND(I719*H719,2)</f>
        <v>0</v>
      </c>
      <c r="BL719" s="24" t="s">
        <v>150</v>
      </c>
      <c r="BM719" s="24" t="s">
        <v>600</v>
      </c>
    </row>
    <row r="720" spans="2:51" s="11" customFormat="1" ht="13.5">
      <c r="B720" s="233"/>
      <c r="C720" s="234"/>
      <c r="D720" s="235" t="s">
        <v>152</v>
      </c>
      <c r="E720" s="236" t="s">
        <v>21</v>
      </c>
      <c r="F720" s="237" t="s">
        <v>261</v>
      </c>
      <c r="G720" s="234"/>
      <c r="H720" s="236" t="s">
        <v>21</v>
      </c>
      <c r="I720" s="238"/>
      <c r="J720" s="234"/>
      <c r="K720" s="234"/>
      <c r="L720" s="239"/>
      <c r="M720" s="240"/>
      <c r="N720" s="241"/>
      <c r="O720" s="241"/>
      <c r="P720" s="241"/>
      <c r="Q720" s="241"/>
      <c r="R720" s="241"/>
      <c r="S720" s="241"/>
      <c r="T720" s="242"/>
      <c r="AT720" s="243" t="s">
        <v>152</v>
      </c>
      <c r="AU720" s="243" t="s">
        <v>82</v>
      </c>
      <c r="AV720" s="11" t="s">
        <v>80</v>
      </c>
      <c r="AW720" s="11" t="s">
        <v>35</v>
      </c>
      <c r="AX720" s="11" t="s">
        <v>72</v>
      </c>
      <c r="AY720" s="243" t="s">
        <v>143</v>
      </c>
    </row>
    <row r="721" spans="2:51" s="12" customFormat="1" ht="13.5">
      <c r="B721" s="244"/>
      <c r="C721" s="245"/>
      <c r="D721" s="235" t="s">
        <v>152</v>
      </c>
      <c r="E721" s="246" t="s">
        <v>21</v>
      </c>
      <c r="F721" s="247" t="s">
        <v>601</v>
      </c>
      <c r="G721" s="245"/>
      <c r="H721" s="248">
        <v>10.8</v>
      </c>
      <c r="I721" s="249"/>
      <c r="J721" s="245"/>
      <c r="K721" s="245"/>
      <c r="L721" s="250"/>
      <c r="M721" s="251"/>
      <c r="N721" s="252"/>
      <c r="O721" s="252"/>
      <c r="P721" s="252"/>
      <c r="Q721" s="252"/>
      <c r="R721" s="252"/>
      <c r="S721" s="252"/>
      <c r="T721" s="253"/>
      <c r="AT721" s="254" t="s">
        <v>152</v>
      </c>
      <c r="AU721" s="254" t="s">
        <v>82</v>
      </c>
      <c r="AV721" s="12" t="s">
        <v>82</v>
      </c>
      <c r="AW721" s="12" t="s">
        <v>35</v>
      </c>
      <c r="AX721" s="12" t="s">
        <v>72</v>
      </c>
      <c r="AY721" s="254" t="s">
        <v>143</v>
      </c>
    </row>
    <row r="722" spans="2:51" s="12" customFormat="1" ht="13.5">
      <c r="B722" s="244"/>
      <c r="C722" s="245"/>
      <c r="D722" s="235" t="s">
        <v>152</v>
      </c>
      <c r="E722" s="246" t="s">
        <v>21</v>
      </c>
      <c r="F722" s="247" t="s">
        <v>602</v>
      </c>
      <c r="G722" s="245"/>
      <c r="H722" s="248">
        <v>19.44</v>
      </c>
      <c r="I722" s="249"/>
      <c r="J722" s="245"/>
      <c r="K722" s="245"/>
      <c r="L722" s="250"/>
      <c r="M722" s="251"/>
      <c r="N722" s="252"/>
      <c r="O722" s="252"/>
      <c r="P722" s="252"/>
      <c r="Q722" s="252"/>
      <c r="R722" s="252"/>
      <c r="S722" s="252"/>
      <c r="T722" s="253"/>
      <c r="AT722" s="254" t="s">
        <v>152</v>
      </c>
      <c r="AU722" s="254" t="s">
        <v>82</v>
      </c>
      <c r="AV722" s="12" t="s">
        <v>82</v>
      </c>
      <c r="AW722" s="12" t="s">
        <v>35</v>
      </c>
      <c r="AX722" s="12" t="s">
        <v>72</v>
      </c>
      <c r="AY722" s="254" t="s">
        <v>143</v>
      </c>
    </row>
    <row r="723" spans="2:51" s="13" customFormat="1" ht="13.5">
      <c r="B723" s="255"/>
      <c r="C723" s="256"/>
      <c r="D723" s="235" t="s">
        <v>152</v>
      </c>
      <c r="E723" s="257" t="s">
        <v>21</v>
      </c>
      <c r="F723" s="258" t="s">
        <v>157</v>
      </c>
      <c r="G723" s="256"/>
      <c r="H723" s="259">
        <v>30.24</v>
      </c>
      <c r="I723" s="260"/>
      <c r="J723" s="256"/>
      <c r="K723" s="256"/>
      <c r="L723" s="261"/>
      <c r="M723" s="262"/>
      <c r="N723" s="263"/>
      <c r="O723" s="263"/>
      <c r="P723" s="263"/>
      <c r="Q723" s="263"/>
      <c r="R723" s="263"/>
      <c r="S723" s="263"/>
      <c r="T723" s="264"/>
      <c r="AT723" s="265" t="s">
        <v>152</v>
      </c>
      <c r="AU723" s="265" t="s">
        <v>82</v>
      </c>
      <c r="AV723" s="13" t="s">
        <v>150</v>
      </c>
      <c r="AW723" s="13" t="s">
        <v>35</v>
      </c>
      <c r="AX723" s="13" t="s">
        <v>80</v>
      </c>
      <c r="AY723" s="265" t="s">
        <v>143</v>
      </c>
    </row>
    <row r="724" spans="2:65" s="1" customFormat="1" ht="16.5" customHeight="1">
      <c r="B724" s="46"/>
      <c r="C724" s="221" t="s">
        <v>229</v>
      </c>
      <c r="D724" s="221" t="s">
        <v>145</v>
      </c>
      <c r="E724" s="222" t="s">
        <v>603</v>
      </c>
      <c r="F724" s="223" t="s">
        <v>604</v>
      </c>
      <c r="G724" s="224" t="s">
        <v>148</v>
      </c>
      <c r="H724" s="225">
        <v>12.42</v>
      </c>
      <c r="I724" s="226"/>
      <c r="J724" s="227">
        <f>ROUND(I724*H724,2)</f>
        <v>0</v>
      </c>
      <c r="K724" s="223" t="s">
        <v>149</v>
      </c>
      <c r="L724" s="72"/>
      <c r="M724" s="228" t="s">
        <v>21</v>
      </c>
      <c r="N724" s="229" t="s">
        <v>43</v>
      </c>
      <c r="O724" s="47"/>
      <c r="P724" s="230">
        <f>O724*H724</f>
        <v>0</v>
      </c>
      <c r="Q724" s="230">
        <v>0</v>
      </c>
      <c r="R724" s="230">
        <f>Q724*H724</f>
        <v>0</v>
      </c>
      <c r="S724" s="230">
        <v>0.006</v>
      </c>
      <c r="T724" s="231">
        <f>S724*H724</f>
        <v>0.07452</v>
      </c>
      <c r="AR724" s="24" t="s">
        <v>150</v>
      </c>
      <c r="AT724" s="24" t="s">
        <v>145</v>
      </c>
      <c r="AU724" s="24" t="s">
        <v>82</v>
      </c>
      <c r="AY724" s="24" t="s">
        <v>143</v>
      </c>
      <c r="BE724" s="232">
        <f>IF(N724="základní",J724,0)</f>
        <v>0</v>
      </c>
      <c r="BF724" s="232">
        <f>IF(N724="snížená",J724,0)</f>
        <v>0</v>
      </c>
      <c r="BG724" s="232">
        <f>IF(N724="zákl. přenesená",J724,0)</f>
        <v>0</v>
      </c>
      <c r="BH724" s="232">
        <f>IF(N724="sníž. přenesená",J724,0)</f>
        <v>0</v>
      </c>
      <c r="BI724" s="232">
        <f>IF(N724="nulová",J724,0)</f>
        <v>0</v>
      </c>
      <c r="BJ724" s="24" t="s">
        <v>80</v>
      </c>
      <c r="BK724" s="232">
        <f>ROUND(I724*H724,2)</f>
        <v>0</v>
      </c>
      <c r="BL724" s="24" t="s">
        <v>150</v>
      </c>
      <c r="BM724" s="24" t="s">
        <v>605</v>
      </c>
    </row>
    <row r="725" spans="2:51" s="11" customFormat="1" ht="13.5">
      <c r="B725" s="233"/>
      <c r="C725" s="234"/>
      <c r="D725" s="235" t="s">
        <v>152</v>
      </c>
      <c r="E725" s="236" t="s">
        <v>21</v>
      </c>
      <c r="F725" s="237" t="s">
        <v>267</v>
      </c>
      <c r="G725" s="234"/>
      <c r="H725" s="236" t="s">
        <v>21</v>
      </c>
      <c r="I725" s="238"/>
      <c r="J725" s="234"/>
      <c r="K725" s="234"/>
      <c r="L725" s="239"/>
      <c r="M725" s="240"/>
      <c r="N725" s="241"/>
      <c r="O725" s="241"/>
      <c r="P725" s="241"/>
      <c r="Q725" s="241"/>
      <c r="R725" s="241"/>
      <c r="S725" s="241"/>
      <c r="T725" s="242"/>
      <c r="AT725" s="243" t="s">
        <v>152</v>
      </c>
      <c r="AU725" s="243" t="s">
        <v>82</v>
      </c>
      <c r="AV725" s="11" t="s">
        <v>80</v>
      </c>
      <c r="AW725" s="11" t="s">
        <v>35</v>
      </c>
      <c r="AX725" s="11" t="s">
        <v>72</v>
      </c>
      <c r="AY725" s="243" t="s">
        <v>143</v>
      </c>
    </row>
    <row r="726" spans="2:51" s="12" customFormat="1" ht="13.5">
      <c r="B726" s="244"/>
      <c r="C726" s="245"/>
      <c r="D726" s="235" t="s">
        <v>152</v>
      </c>
      <c r="E726" s="246" t="s">
        <v>21</v>
      </c>
      <c r="F726" s="247" t="s">
        <v>606</v>
      </c>
      <c r="G726" s="245"/>
      <c r="H726" s="248">
        <v>9.72</v>
      </c>
      <c r="I726" s="249"/>
      <c r="J726" s="245"/>
      <c r="K726" s="245"/>
      <c r="L726" s="250"/>
      <c r="M726" s="251"/>
      <c r="N726" s="252"/>
      <c r="O726" s="252"/>
      <c r="P726" s="252"/>
      <c r="Q726" s="252"/>
      <c r="R726" s="252"/>
      <c r="S726" s="252"/>
      <c r="T726" s="253"/>
      <c r="AT726" s="254" t="s">
        <v>152</v>
      </c>
      <c r="AU726" s="254" t="s">
        <v>82</v>
      </c>
      <c r="AV726" s="12" t="s">
        <v>82</v>
      </c>
      <c r="AW726" s="12" t="s">
        <v>35</v>
      </c>
      <c r="AX726" s="12" t="s">
        <v>72</v>
      </c>
      <c r="AY726" s="254" t="s">
        <v>143</v>
      </c>
    </row>
    <row r="727" spans="2:51" s="12" customFormat="1" ht="13.5">
      <c r="B727" s="244"/>
      <c r="C727" s="245"/>
      <c r="D727" s="235" t="s">
        <v>152</v>
      </c>
      <c r="E727" s="246" t="s">
        <v>21</v>
      </c>
      <c r="F727" s="247" t="s">
        <v>607</v>
      </c>
      <c r="G727" s="245"/>
      <c r="H727" s="248">
        <v>2.7</v>
      </c>
      <c r="I727" s="249"/>
      <c r="J727" s="245"/>
      <c r="K727" s="245"/>
      <c r="L727" s="250"/>
      <c r="M727" s="251"/>
      <c r="N727" s="252"/>
      <c r="O727" s="252"/>
      <c r="P727" s="252"/>
      <c r="Q727" s="252"/>
      <c r="R727" s="252"/>
      <c r="S727" s="252"/>
      <c r="T727" s="253"/>
      <c r="AT727" s="254" t="s">
        <v>152</v>
      </c>
      <c r="AU727" s="254" t="s">
        <v>82</v>
      </c>
      <c r="AV727" s="12" t="s">
        <v>82</v>
      </c>
      <c r="AW727" s="12" t="s">
        <v>35</v>
      </c>
      <c r="AX727" s="12" t="s">
        <v>72</v>
      </c>
      <c r="AY727" s="254" t="s">
        <v>143</v>
      </c>
    </row>
    <row r="728" spans="2:51" s="13" customFormat="1" ht="13.5">
      <c r="B728" s="255"/>
      <c r="C728" s="256"/>
      <c r="D728" s="235" t="s">
        <v>152</v>
      </c>
      <c r="E728" s="257" t="s">
        <v>21</v>
      </c>
      <c r="F728" s="258" t="s">
        <v>157</v>
      </c>
      <c r="G728" s="256"/>
      <c r="H728" s="259">
        <v>12.42</v>
      </c>
      <c r="I728" s="260"/>
      <c r="J728" s="256"/>
      <c r="K728" s="256"/>
      <c r="L728" s="261"/>
      <c r="M728" s="262"/>
      <c r="N728" s="263"/>
      <c r="O728" s="263"/>
      <c r="P728" s="263"/>
      <c r="Q728" s="263"/>
      <c r="R728" s="263"/>
      <c r="S728" s="263"/>
      <c r="T728" s="264"/>
      <c r="AT728" s="265" t="s">
        <v>152</v>
      </c>
      <c r="AU728" s="265" t="s">
        <v>82</v>
      </c>
      <c r="AV728" s="13" t="s">
        <v>150</v>
      </c>
      <c r="AW728" s="13" t="s">
        <v>35</v>
      </c>
      <c r="AX728" s="13" t="s">
        <v>80</v>
      </c>
      <c r="AY728" s="265" t="s">
        <v>143</v>
      </c>
    </row>
    <row r="729" spans="2:65" s="1" customFormat="1" ht="16.5" customHeight="1">
      <c r="B729" s="46"/>
      <c r="C729" s="221" t="s">
        <v>282</v>
      </c>
      <c r="D729" s="221" t="s">
        <v>145</v>
      </c>
      <c r="E729" s="222" t="s">
        <v>608</v>
      </c>
      <c r="F729" s="223" t="s">
        <v>609</v>
      </c>
      <c r="G729" s="224" t="s">
        <v>148</v>
      </c>
      <c r="H729" s="225">
        <v>14.94</v>
      </c>
      <c r="I729" s="226"/>
      <c r="J729" s="227">
        <f>ROUND(I729*H729,2)</f>
        <v>0</v>
      </c>
      <c r="K729" s="223" t="s">
        <v>149</v>
      </c>
      <c r="L729" s="72"/>
      <c r="M729" s="228" t="s">
        <v>21</v>
      </c>
      <c r="N729" s="229" t="s">
        <v>43</v>
      </c>
      <c r="O729" s="47"/>
      <c r="P729" s="230">
        <f>O729*H729</f>
        <v>0</v>
      </c>
      <c r="Q729" s="230">
        <v>0</v>
      </c>
      <c r="R729" s="230">
        <f>Q729*H729</f>
        <v>0</v>
      </c>
      <c r="S729" s="230">
        <v>0.002</v>
      </c>
      <c r="T729" s="231">
        <f>S729*H729</f>
        <v>0.02988</v>
      </c>
      <c r="AR729" s="24" t="s">
        <v>150</v>
      </c>
      <c r="AT729" s="24" t="s">
        <v>145</v>
      </c>
      <c r="AU729" s="24" t="s">
        <v>82</v>
      </c>
      <c r="AY729" s="24" t="s">
        <v>143</v>
      </c>
      <c r="BE729" s="232">
        <f>IF(N729="základní",J729,0)</f>
        <v>0</v>
      </c>
      <c r="BF729" s="232">
        <f>IF(N729="snížená",J729,0)</f>
        <v>0</v>
      </c>
      <c r="BG729" s="232">
        <f>IF(N729="zákl. přenesená",J729,0)</f>
        <v>0</v>
      </c>
      <c r="BH729" s="232">
        <f>IF(N729="sníž. přenesená",J729,0)</f>
        <v>0</v>
      </c>
      <c r="BI729" s="232">
        <f>IF(N729="nulová",J729,0)</f>
        <v>0</v>
      </c>
      <c r="BJ729" s="24" t="s">
        <v>80</v>
      </c>
      <c r="BK729" s="232">
        <f>ROUND(I729*H729,2)</f>
        <v>0</v>
      </c>
      <c r="BL729" s="24" t="s">
        <v>150</v>
      </c>
      <c r="BM729" s="24" t="s">
        <v>610</v>
      </c>
    </row>
    <row r="730" spans="2:51" s="11" customFormat="1" ht="13.5">
      <c r="B730" s="233"/>
      <c r="C730" s="234"/>
      <c r="D730" s="235" t="s">
        <v>152</v>
      </c>
      <c r="E730" s="236" t="s">
        <v>21</v>
      </c>
      <c r="F730" s="237" t="s">
        <v>267</v>
      </c>
      <c r="G730" s="234"/>
      <c r="H730" s="236" t="s">
        <v>21</v>
      </c>
      <c r="I730" s="238"/>
      <c r="J730" s="234"/>
      <c r="K730" s="234"/>
      <c r="L730" s="239"/>
      <c r="M730" s="240"/>
      <c r="N730" s="241"/>
      <c r="O730" s="241"/>
      <c r="P730" s="241"/>
      <c r="Q730" s="241"/>
      <c r="R730" s="241"/>
      <c r="S730" s="241"/>
      <c r="T730" s="242"/>
      <c r="AT730" s="243" t="s">
        <v>152</v>
      </c>
      <c r="AU730" s="243" t="s">
        <v>82</v>
      </c>
      <c r="AV730" s="11" t="s">
        <v>80</v>
      </c>
      <c r="AW730" s="11" t="s">
        <v>35</v>
      </c>
      <c r="AX730" s="11" t="s">
        <v>72</v>
      </c>
      <c r="AY730" s="243" t="s">
        <v>143</v>
      </c>
    </row>
    <row r="731" spans="2:51" s="12" customFormat="1" ht="13.5">
      <c r="B731" s="244"/>
      <c r="C731" s="245"/>
      <c r="D731" s="235" t="s">
        <v>152</v>
      </c>
      <c r="E731" s="246" t="s">
        <v>21</v>
      </c>
      <c r="F731" s="247" t="s">
        <v>611</v>
      </c>
      <c r="G731" s="245"/>
      <c r="H731" s="248">
        <v>11.34</v>
      </c>
      <c r="I731" s="249"/>
      <c r="J731" s="245"/>
      <c r="K731" s="245"/>
      <c r="L731" s="250"/>
      <c r="M731" s="251"/>
      <c r="N731" s="252"/>
      <c r="O731" s="252"/>
      <c r="P731" s="252"/>
      <c r="Q731" s="252"/>
      <c r="R731" s="252"/>
      <c r="S731" s="252"/>
      <c r="T731" s="253"/>
      <c r="AT731" s="254" t="s">
        <v>152</v>
      </c>
      <c r="AU731" s="254" t="s">
        <v>82</v>
      </c>
      <c r="AV731" s="12" t="s">
        <v>82</v>
      </c>
      <c r="AW731" s="12" t="s">
        <v>35</v>
      </c>
      <c r="AX731" s="12" t="s">
        <v>72</v>
      </c>
      <c r="AY731" s="254" t="s">
        <v>143</v>
      </c>
    </row>
    <row r="732" spans="2:51" s="12" customFormat="1" ht="13.5">
      <c r="B732" s="244"/>
      <c r="C732" s="245"/>
      <c r="D732" s="235" t="s">
        <v>152</v>
      </c>
      <c r="E732" s="246" t="s">
        <v>21</v>
      </c>
      <c r="F732" s="247" t="s">
        <v>612</v>
      </c>
      <c r="G732" s="245"/>
      <c r="H732" s="248">
        <v>3.6</v>
      </c>
      <c r="I732" s="249"/>
      <c r="J732" s="245"/>
      <c r="K732" s="245"/>
      <c r="L732" s="250"/>
      <c r="M732" s="251"/>
      <c r="N732" s="252"/>
      <c r="O732" s="252"/>
      <c r="P732" s="252"/>
      <c r="Q732" s="252"/>
      <c r="R732" s="252"/>
      <c r="S732" s="252"/>
      <c r="T732" s="253"/>
      <c r="AT732" s="254" t="s">
        <v>152</v>
      </c>
      <c r="AU732" s="254" t="s">
        <v>82</v>
      </c>
      <c r="AV732" s="12" t="s">
        <v>82</v>
      </c>
      <c r="AW732" s="12" t="s">
        <v>35</v>
      </c>
      <c r="AX732" s="12" t="s">
        <v>72</v>
      </c>
      <c r="AY732" s="254" t="s">
        <v>143</v>
      </c>
    </row>
    <row r="733" spans="2:51" s="13" customFormat="1" ht="13.5">
      <c r="B733" s="255"/>
      <c r="C733" s="256"/>
      <c r="D733" s="235" t="s">
        <v>152</v>
      </c>
      <c r="E733" s="257" t="s">
        <v>21</v>
      </c>
      <c r="F733" s="258" t="s">
        <v>157</v>
      </c>
      <c r="G733" s="256"/>
      <c r="H733" s="259">
        <v>14.94</v>
      </c>
      <c r="I733" s="260"/>
      <c r="J733" s="256"/>
      <c r="K733" s="256"/>
      <c r="L733" s="261"/>
      <c r="M733" s="262"/>
      <c r="N733" s="263"/>
      <c r="O733" s="263"/>
      <c r="P733" s="263"/>
      <c r="Q733" s="263"/>
      <c r="R733" s="263"/>
      <c r="S733" s="263"/>
      <c r="T733" s="264"/>
      <c r="AT733" s="265" t="s">
        <v>152</v>
      </c>
      <c r="AU733" s="265" t="s">
        <v>82</v>
      </c>
      <c r="AV733" s="13" t="s">
        <v>150</v>
      </c>
      <c r="AW733" s="13" t="s">
        <v>35</v>
      </c>
      <c r="AX733" s="13" t="s">
        <v>80</v>
      </c>
      <c r="AY733" s="265" t="s">
        <v>143</v>
      </c>
    </row>
    <row r="734" spans="2:65" s="1" customFormat="1" ht="25.5" customHeight="1">
      <c r="B734" s="46"/>
      <c r="C734" s="221" t="s">
        <v>490</v>
      </c>
      <c r="D734" s="221" t="s">
        <v>145</v>
      </c>
      <c r="E734" s="222" t="s">
        <v>613</v>
      </c>
      <c r="F734" s="223" t="s">
        <v>614</v>
      </c>
      <c r="G734" s="224" t="s">
        <v>148</v>
      </c>
      <c r="H734" s="225">
        <v>11.19</v>
      </c>
      <c r="I734" s="226"/>
      <c r="J734" s="227">
        <f>ROUND(I734*H734,2)</f>
        <v>0</v>
      </c>
      <c r="K734" s="223" t="s">
        <v>149</v>
      </c>
      <c r="L734" s="72"/>
      <c r="M734" s="228" t="s">
        <v>21</v>
      </c>
      <c r="N734" s="229" t="s">
        <v>43</v>
      </c>
      <c r="O734" s="47"/>
      <c r="P734" s="230">
        <f>O734*H734</f>
        <v>0</v>
      </c>
      <c r="Q734" s="230">
        <v>0</v>
      </c>
      <c r="R734" s="230">
        <f>Q734*H734</f>
        <v>0</v>
      </c>
      <c r="S734" s="230">
        <v>0.063</v>
      </c>
      <c r="T734" s="231">
        <f>S734*H734</f>
        <v>0.70497</v>
      </c>
      <c r="AR734" s="24" t="s">
        <v>150</v>
      </c>
      <c r="AT734" s="24" t="s">
        <v>145</v>
      </c>
      <c r="AU734" s="24" t="s">
        <v>82</v>
      </c>
      <c r="AY734" s="24" t="s">
        <v>143</v>
      </c>
      <c r="BE734" s="232">
        <f>IF(N734="základní",J734,0)</f>
        <v>0</v>
      </c>
      <c r="BF734" s="232">
        <f>IF(N734="snížená",J734,0)</f>
        <v>0</v>
      </c>
      <c r="BG734" s="232">
        <f>IF(N734="zákl. přenesená",J734,0)</f>
        <v>0</v>
      </c>
      <c r="BH734" s="232">
        <f>IF(N734="sníž. přenesená",J734,0)</f>
        <v>0</v>
      </c>
      <c r="BI734" s="232">
        <f>IF(N734="nulová",J734,0)</f>
        <v>0</v>
      </c>
      <c r="BJ734" s="24" t="s">
        <v>80</v>
      </c>
      <c r="BK734" s="232">
        <f>ROUND(I734*H734,2)</f>
        <v>0</v>
      </c>
      <c r="BL734" s="24" t="s">
        <v>150</v>
      </c>
      <c r="BM734" s="24" t="s">
        <v>615</v>
      </c>
    </row>
    <row r="735" spans="2:51" s="11" customFormat="1" ht="13.5">
      <c r="B735" s="233"/>
      <c r="C735" s="234"/>
      <c r="D735" s="235" t="s">
        <v>152</v>
      </c>
      <c r="E735" s="236" t="s">
        <v>21</v>
      </c>
      <c r="F735" s="237" t="s">
        <v>267</v>
      </c>
      <c r="G735" s="234"/>
      <c r="H735" s="236" t="s">
        <v>21</v>
      </c>
      <c r="I735" s="238"/>
      <c r="J735" s="234"/>
      <c r="K735" s="234"/>
      <c r="L735" s="239"/>
      <c r="M735" s="240"/>
      <c r="N735" s="241"/>
      <c r="O735" s="241"/>
      <c r="P735" s="241"/>
      <c r="Q735" s="241"/>
      <c r="R735" s="241"/>
      <c r="S735" s="241"/>
      <c r="T735" s="242"/>
      <c r="AT735" s="243" t="s">
        <v>152</v>
      </c>
      <c r="AU735" s="243" t="s">
        <v>82</v>
      </c>
      <c r="AV735" s="11" t="s">
        <v>80</v>
      </c>
      <c r="AW735" s="11" t="s">
        <v>35</v>
      </c>
      <c r="AX735" s="11" t="s">
        <v>72</v>
      </c>
      <c r="AY735" s="243" t="s">
        <v>143</v>
      </c>
    </row>
    <row r="736" spans="2:51" s="12" customFormat="1" ht="13.5">
      <c r="B736" s="244"/>
      <c r="C736" s="245"/>
      <c r="D736" s="235" t="s">
        <v>152</v>
      </c>
      <c r="E736" s="246" t="s">
        <v>21</v>
      </c>
      <c r="F736" s="247" t="s">
        <v>616</v>
      </c>
      <c r="G736" s="245"/>
      <c r="H736" s="248">
        <v>3.99</v>
      </c>
      <c r="I736" s="249"/>
      <c r="J736" s="245"/>
      <c r="K736" s="245"/>
      <c r="L736" s="250"/>
      <c r="M736" s="251"/>
      <c r="N736" s="252"/>
      <c r="O736" s="252"/>
      <c r="P736" s="252"/>
      <c r="Q736" s="252"/>
      <c r="R736" s="252"/>
      <c r="S736" s="252"/>
      <c r="T736" s="253"/>
      <c r="AT736" s="254" t="s">
        <v>152</v>
      </c>
      <c r="AU736" s="254" t="s">
        <v>82</v>
      </c>
      <c r="AV736" s="12" t="s">
        <v>82</v>
      </c>
      <c r="AW736" s="12" t="s">
        <v>35</v>
      </c>
      <c r="AX736" s="12" t="s">
        <v>72</v>
      </c>
      <c r="AY736" s="254" t="s">
        <v>143</v>
      </c>
    </row>
    <row r="737" spans="2:51" s="12" customFormat="1" ht="13.5">
      <c r="B737" s="244"/>
      <c r="C737" s="245"/>
      <c r="D737" s="235" t="s">
        <v>152</v>
      </c>
      <c r="E737" s="246" t="s">
        <v>21</v>
      </c>
      <c r="F737" s="247" t="s">
        <v>485</v>
      </c>
      <c r="G737" s="245"/>
      <c r="H737" s="248">
        <v>3.6</v>
      </c>
      <c r="I737" s="249"/>
      <c r="J737" s="245"/>
      <c r="K737" s="245"/>
      <c r="L737" s="250"/>
      <c r="M737" s="251"/>
      <c r="N737" s="252"/>
      <c r="O737" s="252"/>
      <c r="P737" s="252"/>
      <c r="Q737" s="252"/>
      <c r="R737" s="252"/>
      <c r="S737" s="252"/>
      <c r="T737" s="253"/>
      <c r="AT737" s="254" t="s">
        <v>152</v>
      </c>
      <c r="AU737" s="254" t="s">
        <v>82</v>
      </c>
      <c r="AV737" s="12" t="s">
        <v>82</v>
      </c>
      <c r="AW737" s="12" t="s">
        <v>35</v>
      </c>
      <c r="AX737" s="12" t="s">
        <v>72</v>
      </c>
      <c r="AY737" s="254" t="s">
        <v>143</v>
      </c>
    </row>
    <row r="738" spans="2:51" s="12" customFormat="1" ht="13.5">
      <c r="B738" s="244"/>
      <c r="C738" s="245"/>
      <c r="D738" s="235" t="s">
        <v>152</v>
      </c>
      <c r="E738" s="246" t="s">
        <v>21</v>
      </c>
      <c r="F738" s="247" t="s">
        <v>485</v>
      </c>
      <c r="G738" s="245"/>
      <c r="H738" s="248">
        <v>3.6</v>
      </c>
      <c r="I738" s="249"/>
      <c r="J738" s="245"/>
      <c r="K738" s="245"/>
      <c r="L738" s="250"/>
      <c r="M738" s="251"/>
      <c r="N738" s="252"/>
      <c r="O738" s="252"/>
      <c r="P738" s="252"/>
      <c r="Q738" s="252"/>
      <c r="R738" s="252"/>
      <c r="S738" s="252"/>
      <c r="T738" s="253"/>
      <c r="AT738" s="254" t="s">
        <v>152</v>
      </c>
      <c r="AU738" s="254" t="s">
        <v>82</v>
      </c>
      <c r="AV738" s="12" t="s">
        <v>82</v>
      </c>
      <c r="AW738" s="12" t="s">
        <v>35</v>
      </c>
      <c r="AX738" s="12" t="s">
        <v>72</v>
      </c>
      <c r="AY738" s="254" t="s">
        <v>143</v>
      </c>
    </row>
    <row r="739" spans="2:51" s="13" customFormat="1" ht="13.5">
      <c r="B739" s="255"/>
      <c r="C739" s="256"/>
      <c r="D739" s="235" t="s">
        <v>152</v>
      </c>
      <c r="E739" s="257" t="s">
        <v>21</v>
      </c>
      <c r="F739" s="258" t="s">
        <v>157</v>
      </c>
      <c r="G739" s="256"/>
      <c r="H739" s="259">
        <v>11.19</v>
      </c>
      <c r="I739" s="260"/>
      <c r="J739" s="256"/>
      <c r="K739" s="256"/>
      <c r="L739" s="261"/>
      <c r="M739" s="262"/>
      <c r="N739" s="263"/>
      <c r="O739" s="263"/>
      <c r="P739" s="263"/>
      <c r="Q739" s="263"/>
      <c r="R739" s="263"/>
      <c r="S739" s="263"/>
      <c r="T739" s="264"/>
      <c r="AT739" s="265" t="s">
        <v>152</v>
      </c>
      <c r="AU739" s="265" t="s">
        <v>82</v>
      </c>
      <c r="AV739" s="13" t="s">
        <v>150</v>
      </c>
      <c r="AW739" s="13" t="s">
        <v>35</v>
      </c>
      <c r="AX739" s="13" t="s">
        <v>80</v>
      </c>
      <c r="AY739" s="265" t="s">
        <v>143</v>
      </c>
    </row>
    <row r="740" spans="2:65" s="1" customFormat="1" ht="25.5" customHeight="1">
      <c r="B740" s="46"/>
      <c r="C740" s="221" t="s">
        <v>617</v>
      </c>
      <c r="D740" s="221" t="s">
        <v>145</v>
      </c>
      <c r="E740" s="222" t="s">
        <v>618</v>
      </c>
      <c r="F740" s="223" t="s">
        <v>619</v>
      </c>
      <c r="G740" s="224" t="s">
        <v>148</v>
      </c>
      <c r="H740" s="225">
        <v>18</v>
      </c>
      <c r="I740" s="226"/>
      <c r="J740" s="227">
        <f>ROUND(I740*H740,2)</f>
        <v>0</v>
      </c>
      <c r="K740" s="223" t="s">
        <v>149</v>
      </c>
      <c r="L740" s="72"/>
      <c r="M740" s="228" t="s">
        <v>21</v>
      </c>
      <c r="N740" s="229" t="s">
        <v>43</v>
      </c>
      <c r="O740" s="47"/>
      <c r="P740" s="230">
        <f>O740*H740</f>
        <v>0</v>
      </c>
      <c r="Q740" s="230">
        <v>0</v>
      </c>
      <c r="R740" s="230">
        <f>Q740*H740</f>
        <v>0</v>
      </c>
      <c r="S740" s="230">
        <v>0.06</v>
      </c>
      <c r="T740" s="231">
        <f>S740*H740</f>
        <v>1.08</v>
      </c>
      <c r="AR740" s="24" t="s">
        <v>150</v>
      </c>
      <c r="AT740" s="24" t="s">
        <v>145</v>
      </c>
      <c r="AU740" s="24" t="s">
        <v>82</v>
      </c>
      <c r="AY740" s="24" t="s">
        <v>143</v>
      </c>
      <c r="BE740" s="232">
        <f>IF(N740="základní",J740,0)</f>
        <v>0</v>
      </c>
      <c r="BF740" s="232">
        <f>IF(N740="snížená",J740,0)</f>
        <v>0</v>
      </c>
      <c r="BG740" s="232">
        <f>IF(N740="zákl. přenesená",J740,0)</f>
        <v>0</v>
      </c>
      <c r="BH740" s="232">
        <f>IF(N740="sníž. přenesená",J740,0)</f>
        <v>0</v>
      </c>
      <c r="BI740" s="232">
        <f>IF(N740="nulová",J740,0)</f>
        <v>0</v>
      </c>
      <c r="BJ740" s="24" t="s">
        <v>80</v>
      </c>
      <c r="BK740" s="232">
        <f>ROUND(I740*H740,2)</f>
        <v>0</v>
      </c>
      <c r="BL740" s="24" t="s">
        <v>150</v>
      </c>
      <c r="BM740" s="24" t="s">
        <v>620</v>
      </c>
    </row>
    <row r="741" spans="2:51" s="11" customFormat="1" ht="13.5">
      <c r="B741" s="233"/>
      <c r="C741" s="234"/>
      <c r="D741" s="235" t="s">
        <v>152</v>
      </c>
      <c r="E741" s="236" t="s">
        <v>21</v>
      </c>
      <c r="F741" s="237" t="s">
        <v>267</v>
      </c>
      <c r="G741" s="234"/>
      <c r="H741" s="236" t="s">
        <v>21</v>
      </c>
      <c r="I741" s="238"/>
      <c r="J741" s="234"/>
      <c r="K741" s="234"/>
      <c r="L741" s="239"/>
      <c r="M741" s="240"/>
      <c r="N741" s="241"/>
      <c r="O741" s="241"/>
      <c r="P741" s="241"/>
      <c r="Q741" s="241"/>
      <c r="R741" s="241"/>
      <c r="S741" s="241"/>
      <c r="T741" s="242"/>
      <c r="AT741" s="243" t="s">
        <v>152</v>
      </c>
      <c r="AU741" s="243" t="s">
        <v>82</v>
      </c>
      <c r="AV741" s="11" t="s">
        <v>80</v>
      </c>
      <c r="AW741" s="11" t="s">
        <v>35</v>
      </c>
      <c r="AX741" s="11" t="s">
        <v>72</v>
      </c>
      <c r="AY741" s="243" t="s">
        <v>143</v>
      </c>
    </row>
    <row r="742" spans="2:51" s="12" customFormat="1" ht="13.5">
      <c r="B742" s="244"/>
      <c r="C742" s="245"/>
      <c r="D742" s="235" t="s">
        <v>152</v>
      </c>
      <c r="E742" s="246" t="s">
        <v>21</v>
      </c>
      <c r="F742" s="247" t="s">
        <v>621</v>
      </c>
      <c r="G742" s="245"/>
      <c r="H742" s="248">
        <v>18</v>
      </c>
      <c r="I742" s="249"/>
      <c r="J742" s="245"/>
      <c r="K742" s="245"/>
      <c r="L742" s="250"/>
      <c r="M742" s="251"/>
      <c r="N742" s="252"/>
      <c r="O742" s="252"/>
      <c r="P742" s="252"/>
      <c r="Q742" s="252"/>
      <c r="R742" s="252"/>
      <c r="S742" s="252"/>
      <c r="T742" s="253"/>
      <c r="AT742" s="254" t="s">
        <v>152</v>
      </c>
      <c r="AU742" s="254" t="s">
        <v>82</v>
      </c>
      <c r="AV742" s="12" t="s">
        <v>82</v>
      </c>
      <c r="AW742" s="12" t="s">
        <v>35</v>
      </c>
      <c r="AX742" s="12" t="s">
        <v>80</v>
      </c>
      <c r="AY742" s="254" t="s">
        <v>143</v>
      </c>
    </row>
    <row r="743" spans="2:65" s="1" customFormat="1" ht="25.5" customHeight="1">
      <c r="B743" s="46"/>
      <c r="C743" s="221" t="s">
        <v>622</v>
      </c>
      <c r="D743" s="221" t="s">
        <v>145</v>
      </c>
      <c r="E743" s="222" t="s">
        <v>623</v>
      </c>
      <c r="F743" s="223" t="s">
        <v>624</v>
      </c>
      <c r="G743" s="224" t="s">
        <v>148</v>
      </c>
      <c r="H743" s="225">
        <v>39.879</v>
      </c>
      <c r="I743" s="226"/>
      <c r="J743" s="227">
        <f>ROUND(I743*H743,2)</f>
        <v>0</v>
      </c>
      <c r="K743" s="223" t="s">
        <v>149</v>
      </c>
      <c r="L743" s="72"/>
      <c r="M743" s="228" t="s">
        <v>21</v>
      </c>
      <c r="N743" s="229" t="s">
        <v>43</v>
      </c>
      <c r="O743" s="47"/>
      <c r="P743" s="230">
        <f>O743*H743</f>
        <v>0</v>
      </c>
      <c r="Q743" s="230">
        <v>0</v>
      </c>
      <c r="R743" s="230">
        <f>Q743*H743</f>
        <v>0</v>
      </c>
      <c r="S743" s="230">
        <v>0.025</v>
      </c>
      <c r="T743" s="231">
        <f>S743*H743</f>
        <v>0.996975</v>
      </c>
      <c r="AR743" s="24" t="s">
        <v>150</v>
      </c>
      <c r="AT743" s="24" t="s">
        <v>145</v>
      </c>
      <c r="AU743" s="24" t="s">
        <v>82</v>
      </c>
      <c r="AY743" s="24" t="s">
        <v>143</v>
      </c>
      <c r="BE743" s="232">
        <f>IF(N743="základní",J743,0)</f>
        <v>0</v>
      </c>
      <c r="BF743" s="232">
        <f>IF(N743="snížená",J743,0)</f>
        <v>0</v>
      </c>
      <c r="BG743" s="232">
        <f>IF(N743="zákl. přenesená",J743,0)</f>
        <v>0</v>
      </c>
      <c r="BH743" s="232">
        <f>IF(N743="sníž. přenesená",J743,0)</f>
        <v>0</v>
      </c>
      <c r="BI743" s="232">
        <f>IF(N743="nulová",J743,0)</f>
        <v>0</v>
      </c>
      <c r="BJ743" s="24" t="s">
        <v>80</v>
      </c>
      <c r="BK743" s="232">
        <f>ROUND(I743*H743,2)</f>
        <v>0</v>
      </c>
      <c r="BL743" s="24" t="s">
        <v>150</v>
      </c>
      <c r="BM743" s="24" t="s">
        <v>625</v>
      </c>
    </row>
    <row r="744" spans="2:51" s="11" customFormat="1" ht="13.5">
      <c r="B744" s="233"/>
      <c r="C744" s="234"/>
      <c r="D744" s="235" t="s">
        <v>152</v>
      </c>
      <c r="E744" s="236" t="s">
        <v>21</v>
      </c>
      <c r="F744" s="237" t="s">
        <v>267</v>
      </c>
      <c r="G744" s="234"/>
      <c r="H744" s="236" t="s">
        <v>21</v>
      </c>
      <c r="I744" s="238"/>
      <c r="J744" s="234"/>
      <c r="K744" s="234"/>
      <c r="L744" s="239"/>
      <c r="M744" s="240"/>
      <c r="N744" s="241"/>
      <c r="O744" s="241"/>
      <c r="P744" s="241"/>
      <c r="Q744" s="241"/>
      <c r="R744" s="241"/>
      <c r="S744" s="241"/>
      <c r="T744" s="242"/>
      <c r="AT744" s="243" t="s">
        <v>152</v>
      </c>
      <c r="AU744" s="243" t="s">
        <v>82</v>
      </c>
      <c r="AV744" s="11" t="s">
        <v>80</v>
      </c>
      <c r="AW744" s="11" t="s">
        <v>35</v>
      </c>
      <c r="AX744" s="11" t="s">
        <v>72</v>
      </c>
      <c r="AY744" s="243" t="s">
        <v>143</v>
      </c>
    </row>
    <row r="745" spans="2:51" s="12" customFormat="1" ht="13.5">
      <c r="B745" s="244"/>
      <c r="C745" s="245"/>
      <c r="D745" s="235" t="s">
        <v>152</v>
      </c>
      <c r="E745" s="246" t="s">
        <v>21</v>
      </c>
      <c r="F745" s="247" t="s">
        <v>626</v>
      </c>
      <c r="G745" s="245"/>
      <c r="H745" s="248">
        <v>14.85</v>
      </c>
      <c r="I745" s="249"/>
      <c r="J745" s="245"/>
      <c r="K745" s="245"/>
      <c r="L745" s="250"/>
      <c r="M745" s="251"/>
      <c r="N745" s="252"/>
      <c r="O745" s="252"/>
      <c r="P745" s="252"/>
      <c r="Q745" s="252"/>
      <c r="R745" s="252"/>
      <c r="S745" s="252"/>
      <c r="T745" s="253"/>
      <c r="AT745" s="254" t="s">
        <v>152</v>
      </c>
      <c r="AU745" s="254" t="s">
        <v>82</v>
      </c>
      <c r="AV745" s="12" t="s">
        <v>82</v>
      </c>
      <c r="AW745" s="12" t="s">
        <v>35</v>
      </c>
      <c r="AX745" s="12" t="s">
        <v>72</v>
      </c>
      <c r="AY745" s="254" t="s">
        <v>143</v>
      </c>
    </row>
    <row r="746" spans="2:51" s="12" customFormat="1" ht="13.5">
      <c r="B746" s="244"/>
      <c r="C746" s="245"/>
      <c r="D746" s="235" t="s">
        <v>152</v>
      </c>
      <c r="E746" s="246" t="s">
        <v>21</v>
      </c>
      <c r="F746" s="247" t="s">
        <v>627</v>
      </c>
      <c r="G746" s="245"/>
      <c r="H746" s="248">
        <v>25.029</v>
      </c>
      <c r="I746" s="249"/>
      <c r="J746" s="245"/>
      <c r="K746" s="245"/>
      <c r="L746" s="250"/>
      <c r="M746" s="251"/>
      <c r="N746" s="252"/>
      <c r="O746" s="252"/>
      <c r="P746" s="252"/>
      <c r="Q746" s="252"/>
      <c r="R746" s="252"/>
      <c r="S746" s="252"/>
      <c r="T746" s="253"/>
      <c r="AT746" s="254" t="s">
        <v>152</v>
      </c>
      <c r="AU746" s="254" t="s">
        <v>82</v>
      </c>
      <c r="AV746" s="12" t="s">
        <v>82</v>
      </c>
      <c r="AW746" s="12" t="s">
        <v>35</v>
      </c>
      <c r="AX746" s="12" t="s">
        <v>72</v>
      </c>
      <c r="AY746" s="254" t="s">
        <v>143</v>
      </c>
    </row>
    <row r="747" spans="2:51" s="13" customFormat="1" ht="13.5">
      <c r="B747" s="255"/>
      <c r="C747" s="256"/>
      <c r="D747" s="235" t="s">
        <v>152</v>
      </c>
      <c r="E747" s="257" t="s">
        <v>21</v>
      </c>
      <c r="F747" s="258" t="s">
        <v>157</v>
      </c>
      <c r="G747" s="256"/>
      <c r="H747" s="259">
        <v>39.879</v>
      </c>
      <c r="I747" s="260"/>
      <c r="J747" s="256"/>
      <c r="K747" s="256"/>
      <c r="L747" s="261"/>
      <c r="M747" s="262"/>
      <c r="N747" s="263"/>
      <c r="O747" s="263"/>
      <c r="P747" s="263"/>
      <c r="Q747" s="263"/>
      <c r="R747" s="263"/>
      <c r="S747" s="263"/>
      <c r="T747" s="264"/>
      <c r="AT747" s="265" t="s">
        <v>152</v>
      </c>
      <c r="AU747" s="265" t="s">
        <v>82</v>
      </c>
      <c r="AV747" s="13" t="s">
        <v>150</v>
      </c>
      <c r="AW747" s="13" t="s">
        <v>35</v>
      </c>
      <c r="AX747" s="13" t="s">
        <v>80</v>
      </c>
      <c r="AY747" s="265" t="s">
        <v>143</v>
      </c>
    </row>
    <row r="748" spans="2:65" s="1" customFormat="1" ht="25.5" customHeight="1">
      <c r="B748" s="46"/>
      <c r="C748" s="221" t="s">
        <v>628</v>
      </c>
      <c r="D748" s="221" t="s">
        <v>145</v>
      </c>
      <c r="E748" s="222" t="s">
        <v>629</v>
      </c>
      <c r="F748" s="223" t="s">
        <v>630</v>
      </c>
      <c r="G748" s="224" t="s">
        <v>215</v>
      </c>
      <c r="H748" s="225">
        <v>1</v>
      </c>
      <c r="I748" s="226"/>
      <c r="J748" s="227">
        <f>ROUND(I748*H748,2)</f>
        <v>0</v>
      </c>
      <c r="K748" s="223" t="s">
        <v>149</v>
      </c>
      <c r="L748" s="72"/>
      <c r="M748" s="228" t="s">
        <v>21</v>
      </c>
      <c r="N748" s="229" t="s">
        <v>43</v>
      </c>
      <c r="O748" s="47"/>
      <c r="P748" s="230">
        <f>O748*H748</f>
        <v>0</v>
      </c>
      <c r="Q748" s="230">
        <v>0</v>
      </c>
      <c r="R748" s="230">
        <f>Q748*H748</f>
        <v>0</v>
      </c>
      <c r="S748" s="230">
        <v>0.002</v>
      </c>
      <c r="T748" s="231">
        <f>S748*H748</f>
        <v>0.002</v>
      </c>
      <c r="AR748" s="24" t="s">
        <v>150</v>
      </c>
      <c r="AT748" s="24" t="s">
        <v>145</v>
      </c>
      <c r="AU748" s="24" t="s">
        <v>82</v>
      </c>
      <c r="AY748" s="24" t="s">
        <v>143</v>
      </c>
      <c r="BE748" s="232">
        <f>IF(N748="základní",J748,0)</f>
        <v>0</v>
      </c>
      <c r="BF748" s="232">
        <f>IF(N748="snížená",J748,0)</f>
        <v>0</v>
      </c>
      <c r="BG748" s="232">
        <f>IF(N748="zákl. přenesená",J748,0)</f>
        <v>0</v>
      </c>
      <c r="BH748" s="232">
        <f>IF(N748="sníž. přenesená",J748,0)</f>
        <v>0</v>
      </c>
      <c r="BI748" s="232">
        <f>IF(N748="nulová",J748,0)</f>
        <v>0</v>
      </c>
      <c r="BJ748" s="24" t="s">
        <v>80</v>
      </c>
      <c r="BK748" s="232">
        <f>ROUND(I748*H748,2)</f>
        <v>0</v>
      </c>
      <c r="BL748" s="24" t="s">
        <v>150</v>
      </c>
      <c r="BM748" s="24" t="s">
        <v>631</v>
      </c>
    </row>
    <row r="749" spans="2:51" s="11" customFormat="1" ht="13.5">
      <c r="B749" s="233"/>
      <c r="C749" s="234"/>
      <c r="D749" s="235" t="s">
        <v>152</v>
      </c>
      <c r="E749" s="236" t="s">
        <v>21</v>
      </c>
      <c r="F749" s="237" t="s">
        <v>632</v>
      </c>
      <c r="G749" s="234"/>
      <c r="H749" s="236" t="s">
        <v>21</v>
      </c>
      <c r="I749" s="238"/>
      <c r="J749" s="234"/>
      <c r="K749" s="234"/>
      <c r="L749" s="239"/>
      <c r="M749" s="240"/>
      <c r="N749" s="241"/>
      <c r="O749" s="241"/>
      <c r="P749" s="241"/>
      <c r="Q749" s="241"/>
      <c r="R749" s="241"/>
      <c r="S749" s="241"/>
      <c r="T749" s="242"/>
      <c r="AT749" s="243" t="s">
        <v>152</v>
      </c>
      <c r="AU749" s="243" t="s">
        <v>82</v>
      </c>
      <c r="AV749" s="11" t="s">
        <v>80</v>
      </c>
      <c r="AW749" s="11" t="s">
        <v>35</v>
      </c>
      <c r="AX749" s="11" t="s">
        <v>72</v>
      </c>
      <c r="AY749" s="243" t="s">
        <v>143</v>
      </c>
    </row>
    <row r="750" spans="2:51" s="12" customFormat="1" ht="13.5">
      <c r="B750" s="244"/>
      <c r="C750" s="245"/>
      <c r="D750" s="235" t="s">
        <v>152</v>
      </c>
      <c r="E750" s="246" t="s">
        <v>21</v>
      </c>
      <c r="F750" s="247" t="s">
        <v>633</v>
      </c>
      <c r="G750" s="245"/>
      <c r="H750" s="248">
        <v>1</v>
      </c>
      <c r="I750" s="249"/>
      <c r="J750" s="245"/>
      <c r="K750" s="245"/>
      <c r="L750" s="250"/>
      <c r="M750" s="251"/>
      <c r="N750" s="252"/>
      <c r="O750" s="252"/>
      <c r="P750" s="252"/>
      <c r="Q750" s="252"/>
      <c r="R750" s="252"/>
      <c r="S750" s="252"/>
      <c r="T750" s="253"/>
      <c r="AT750" s="254" t="s">
        <v>152</v>
      </c>
      <c r="AU750" s="254" t="s">
        <v>82</v>
      </c>
      <c r="AV750" s="12" t="s">
        <v>82</v>
      </c>
      <c r="AW750" s="12" t="s">
        <v>35</v>
      </c>
      <c r="AX750" s="12" t="s">
        <v>80</v>
      </c>
      <c r="AY750" s="254" t="s">
        <v>143</v>
      </c>
    </row>
    <row r="751" spans="2:65" s="1" customFormat="1" ht="25.5" customHeight="1">
      <c r="B751" s="46"/>
      <c r="C751" s="221" t="s">
        <v>634</v>
      </c>
      <c r="D751" s="221" t="s">
        <v>145</v>
      </c>
      <c r="E751" s="222" t="s">
        <v>635</v>
      </c>
      <c r="F751" s="223" t="s">
        <v>636</v>
      </c>
      <c r="G751" s="224" t="s">
        <v>148</v>
      </c>
      <c r="H751" s="225">
        <v>76.14</v>
      </c>
      <c r="I751" s="226"/>
      <c r="J751" s="227">
        <f>ROUND(I751*H751,2)</f>
        <v>0</v>
      </c>
      <c r="K751" s="223" t="s">
        <v>149</v>
      </c>
      <c r="L751" s="72"/>
      <c r="M751" s="228" t="s">
        <v>21</v>
      </c>
      <c r="N751" s="229" t="s">
        <v>43</v>
      </c>
      <c r="O751" s="47"/>
      <c r="P751" s="230">
        <f>O751*H751</f>
        <v>0</v>
      </c>
      <c r="Q751" s="230">
        <v>0</v>
      </c>
      <c r="R751" s="230">
        <f>Q751*H751</f>
        <v>0</v>
      </c>
      <c r="S751" s="230">
        <v>0.014</v>
      </c>
      <c r="T751" s="231">
        <f>S751*H751</f>
        <v>1.06596</v>
      </c>
      <c r="AR751" s="24" t="s">
        <v>150</v>
      </c>
      <c r="AT751" s="24" t="s">
        <v>145</v>
      </c>
      <c r="AU751" s="24" t="s">
        <v>82</v>
      </c>
      <c r="AY751" s="24" t="s">
        <v>143</v>
      </c>
      <c r="BE751" s="232">
        <f>IF(N751="základní",J751,0)</f>
        <v>0</v>
      </c>
      <c r="BF751" s="232">
        <f>IF(N751="snížená",J751,0)</f>
        <v>0</v>
      </c>
      <c r="BG751" s="232">
        <f>IF(N751="zákl. přenesená",J751,0)</f>
        <v>0</v>
      </c>
      <c r="BH751" s="232">
        <f>IF(N751="sníž. přenesená",J751,0)</f>
        <v>0</v>
      </c>
      <c r="BI751" s="232">
        <f>IF(N751="nulová",J751,0)</f>
        <v>0</v>
      </c>
      <c r="BJ751" s="24" t="s">
        <v>80</v>
      </c>
      <c r="BK751" s="232">
        <f>ROUND(I751*H751,2)</f>
        <v>0</v>
      </c>
      <c r="BL751" s="24" t="s">
        <v>150</v>
      </c>
      <c r="BM751" s="24" t="s">
        <v>637</v>
      </c>
    </row>
    <row r="752" spans="2:51" s="11" customFormat="1" ht="13.5">
      <c r="B752" s="233"/>
      <c r="C752" s="234"/>
      <c r="D752" s="235" t="s">
        <v>152</v>
      </c>
      <c r="E752" s="236" t="s">
        <v>21</v>
      </c>
      <c r="F752" s="237" t="s">
        <v>638</v>
      </c>
      <c r="G752" s="234"/>
      <c r="H752" s="236" t="s">
        <v>21</v>
      </c>
      <c r="I752" s="238"/>
      <c r="J752" s="234"/>
      <c r="K752" s="234"/>
      <c r="L752" s="239"/>
      <c r="M752" s="240"/>
      <c r="N752" s="241"/>
      <c r="O752" s="241"/>
      <c r="P752" s="241"/>
      <c r="Q752" s="241"/>
      <c r="R752" s="241"/>
      <c r="S752" s="241"/>
      <c r="T752" s="242"/>
      <c r="AT752" s="243" t="s">
        <v>152</v>
      </c>
      <c r="AU752" s="243" t="s">
        <v>82</v>
      </c>
      <c r="AV752" s="11" t="s">
        <v>80</v>
      </c>
      <c r="AW752" s="11" t="s">
        <v>35</v>
      </c>
      <c r="AX752" s="11" t="s">
        <v>72</v>
      </c>
      <c r="AY752" s="243" t="s">
        <v>143</v>
      </c>
    </row>
    <row r="753" spans="2:51" s="11" customFormat="1" ht="13.5">
      <c r="B753" s="233"/>
      <c r="C753" s="234"/>
      <c r="D753" s="235" t="s">
        <v>152</v>
      </c>
      <c r="E753" s="236" t="s">
        <v>21</v>
      </c>
      <c r="F753" s="237" t="s">
        <v>176</v>
      </c>
      <c r="G753" s="234"/>
      <c r="H753" s="236" t="s">
        <v>21</v>
      </c>
      <c r="I753" s="238"/>
      <c r="J753" s="234"/>
      <c r="K753" s="234"/>
      <c r="L753" s="239"/>
      <c r="M753" s="240"/>
      <c r="N753" s="241"/>
      <c r="O753" s="241"/>
      <c r="P753" s="241"/>
      <c r="Q753" s="241"/>
      <c r="R753" s="241"/>
      <c r="S753" s="241"/>
      <c r="T753" s="242"/>
      <c r="AT753" s="243" t="s">
        <v>152</v>
      </c>
      <c r="AU753" s="243" t="s">
        <v>82</v>
      </c>
      <c r="AV753" s="11" t="s">
        <v>80</v>
      </c>
      <c r="AW753" s="11" t="s">
        <v>35</v>
      </c>
      <c r="AX753" s="11" t="s">
        <v>72</v>
      </c>
      <c r="AY753" s="243" t="s">
        <v>143</v>
      </c>
    </row>
    <row r="754" spans="2:51" s="12" customFormat="1" ht="13.5">
      <c r="B754" s="244"/>
      <c r="C754" s="245"/>
      <c r="D754" s="235" t="s">
        <v>152</v>
      </c>
      <c r="E754" s="246" t="s">
        <v>21</v>
      </c>
      <c r="F754" s="247" t="s">
        <v>203</v>
      </c>
      <c r="G754" s="245"/>
      <c r="H754" s="248">
        <v>3.24</v>
      </c>
      <c r="I754" s="249"/>
      <c r="J754" s="245"/>
      <c r="K754" s="245"/>
      <c r="L754" s="250"/>
      <c r="M754" s="251"/>
      <c r="N754" s="252"/>
      <c r="O754" s="252"/>
      <c r="P754" s="252"/>
      <c r="Q754" s="252"/>
      <c r="R754" s="252"/>
      <c r="S754" s="252"/>
      <c r="T754" s="253"/>
      <c r="AT754" s="254" t="s">
        <v>152</v>
      </c>
      <c r="AU754" s="254" t="s">
        <v>82</v>
      </c>
      <c r="AV754" s="12" t="s">
        <v>82</v>
      </c>
      <c r="AW754" s="12" t="s">
        <v>35</v>
      </c>
      <c r="AX754" s="12" t="s">
        <v>72</v>
      </c>
      <c r="AY754" s="254" t="s">
        <v>143</v>
      </c>
    </row>
    <row r="755" spans="2:51" s="12" customFormat="1" ht="13.5">
      <c r="B755" s="244"/>
      <c r="C755" s="245"/>
      <c r="D755" s="235" t="s">
        <v>152</v>
      </c>
      <c r="E755" s="246" t="s">
        <v>21</v>
      </c>
      <c r="F755" s="247" t="s">
        <v>209</v>
      </c>
      <c r="G755" s="245"/>
      <c r="H755" s="248">
        <v>22.68</v>
      </c>
      <c r="I755" s="249"/>
      <c r="J755" s="245"/>
      <c r="K755" s="245"/>
      <c r="L755" s="250"/>
      <c r="M755" s="251"/>
      <c r="N755" s="252"/>
      <c r="O755" s="252"/>
      <c r="P755" s="252"/>
      <c r="Q755" s="252"/>
      <c r="R755" s="252"/>
      <c r="S755" s="252"/>
      <c r="T755" s="253"/>
      <c r="AT755" s="254" t="s">
        <v>152</v>
      </c>
      <c r="AU755" s="254" t="s">
        <v>82</v>
      </c>
      <c r="AV755" s="12" t="s">
        <v>82</v>
      </c>
      <c r="AW755" s="12" t="s">
        <v>35</v>
      </c>
      <c r="AX755" s="12" t="s">
        <v>72</v>
      </c>
      <c r="AY755" s="254" t="s">
        <v>143</v>
      </c>
    </row>
    <row r="756" spans="2:51" s="11" customFormat="1" ht="13.5">
      <c r="B756" s="233"/>
      <c r="C756" s="234"/>
      <c r="D756" s="235" t="s">
        <v>152</v>
      </c>
      <c r="E756" s="236" t="s">
        <v>21</v>
      </c>
      <c r="F756" s="237" t="s">
        <v>187</v>
      </c>
      <c r="G756" s="234"/>
      <c r="H756" s="236" t="s">
        <v>21</v>
      </c>
      <c r="I756" s="238"/>
      <c r="J756" s="234"/>
      <c r="K756" s="234"/>
      <c r="L756" s="239"/>
      <c r="M756" s="240"/>
      <c r="N756" s="241"/>
      <c r="O756" s="241"/>
      <c r="P756" s="241"/>
      <c r="Q756" s="241"/>
      <c r="R756" s="241"/>
      <c r="S756" s="241"/>
      <c r="T756" s="242"/>
      <c r="AT756" s="243" t="s">
        <v>152</v>
      </c>
      <c r="AU756" s="243" t="s">
        <v>82</v>
      </c>
      <c r="AV756" s="11" t="s">
        <v>80</v>
      </c>
      <c r="AW756" s="11" t="s">
        <v>35</v>
      </c>
      <c r="AX756" s="11" t="s">
        <v>72</v>
      </c>
      <c r="AY756" s="243" t="s">
        <v>143</v>
      </c>
    </row>
    <row r="757" spans="2:51" s="12" customFormat="1" ht="13.5">
      <c r="B757" s="244"/>
      <c r="C757" s="245"/>
      <c r="D757" s="235" t="s">
        <v>152</v>
      </c>
      <c r="E757" s="246" t="s">
        <v>21</v>
      </c>
      <c r="F757" s="247" t="s">
        <v>204</v>
      </c>
      <c r="G757" s="245"/>
      <c r="H757" s="248">
        <v>1.62</v>
      </c>
      <c r="I757" s="249"/>
      <c r="J757" s="245"/>
      <c r="K757" s="245"/>
      <c r="L757" s="250"/>
      <c r="M757" s="251"/>
      <c r="N757" s="252"/>
      <c r="O757" s="252"/>
      <c r="P757" s="252"/>
      <c r="Q757" s="252"/>
      <c r="R757" s="252"/>
      <c r="S757" s="252"/>
      <c r="T757" s="253"/>
      <c r="AT757" s="254" t="s">
        <v>152</v>
      </c>
      <c r="AU757" s="254" t="s">
        <v>82</v>
      </c>
      <c r="AV757" s="12" t="s">
        <v>82</v>
      </c>
      <c r="AW757" s="12" t="s">
        <v>35</v>
      </c>
      <c r="AX757" s="12" t="s">
        <v>72</v>
      </c>
      <c r="AY757" s="254" t="s">
        <v>143</v>
      </c>
    </row>
    <row r="758" spans="2:51" s="12" customFormat="1" ht="13.5">
      <c r="B758" s="244"/>
      <c r="C758" s="245"/>
      <c r="D758" s="235" t="s">
        <v>152</v>
      </c>
      <c r="E758" s="246" t="s">
        <v>21</v>
      </c>
      <c r="F758" s="247" t="s">
        <v>210</v>
      </c>
      <c r="G758" s="245"/>
      <c r="H758" s="248">
        <v>32.4</v>
      </c>
      <c r="I758" s="249"/>
      <c r="J758" s="245"/>
      <c r="K758" s="245"/>
      <c r="L758" s="250"/>
      <c r="M758" s="251"/>
      <c r="N758" s="252"/>
      <c r="O758" s="252"/>
      <c r="P758" s="252"/>
      <c r="Q758" s="252"/>
      <c r="R758" s="252"/>
      <c r="S758" s="252"/>
      <c r="T758" s="253"/>
      <c r="AT758" s="254" t="s">
        <v>152</v>
      </c>
      <c r="AU758" s="254" t="s">
        <v>82</v>
      </c>
      <c r="AV758" s="12" t="s">
        <v>82</v>
      </c>
      <c r="AW758" s="12" t="s">
        <v>35</v>
      </c>
      <c r="AX758" s="12" t="s">
        <v>72</v>
      </c>
      <c r="AY758" s="254" t="s">
        <v>143</v>
      </c>
    </row>
    <row r="759" spans="2:51" s="11" customFormat="1" ht="13.5">
      <c r="B759" s="233"/>
      <c r="C759" s="234"/>
      <c r="D759" s="235" t="s">
        <v>152</v>
      </c>
      <c r="E759" s="236" t="s">
        <v>21</v>
      </c>
      <c r="F759" s="237" t="s">
        <v>191</v>
      </c>
      <c r="G759" s="234"/>
      <c r="H759" s="236" t="s">
        <v>21</v>
      </c>
      <c r="I759" s="238"/>
      <c r="J759" s="234"/>
      <c r="K759" s="234"/>
      <c r="L759" s="239"/>
      <c r="M759" s="240"/>
      <c r="N759" s="241"/>
      <c r="O759" s="241"/>
      <c r="P759" s="241"/>
      <c r="Q759" s="241"/>
      <c r="R759" s="241"/>
      <c r="S759" s="241"/>
      <c r="T759" s="242"/>
      <c r="AT759" s="243" t="s">
        <v>152</v>
      </c>
      <c r="AU759" s="243" t="s">
        <v>82</v>
      </c>
      <c r="AV759" s="11" t="s">
        <v>80</v>
      </c>
      <c r="AW759" s="11" t="s">
        <v>35</v>
      </c>
      <c r="AX759" s="11" t="s">
        <v>72</v>
      </c>
      <c r="AY759" s="243" t="s">
        <v>143</v>
      </c>
    </row>
    <row r="760" spans="2:51" s="12" customFormat="1" ht="13.5">
      <c r="B760" s="244"/>
      <c r="C760" s="245"/>
      <c r="D760" s="235" t="s">
        <v>152</v>
      </c>
      <c r="E760" s="246" t="s">
        <v>21</v>
      </c>
      <c r="F760" s="247" t="s">
        <v>203</v>
      </c>
      <c r="G760" s="245"/>
      <c r="H760" s="248">
        <v>3.24</v>
      </c>
      <c r="I760" s="249"/>
      <c r="J760" s="245"/>
      <c r="K760" s="245"/>
      <c r="L760" s="250"/>
      <c r="M760" s="251"/>
      <c r="N760" s="252"/>
      <c r="O760" s="252"/>
      <c r="P760" s="252"/>
      <c r="Q760" s="252"/>
      <c r="R760" s="252"/>
      <c r="S760" s="252"/>
      <c r="T760" s="253"/>
      <c r="AT760" s="254" t="s">
        <v>152</v>
      </c>
      <c r="AU760" s="254" t="s">
        <v>82</v>
      </c>
      <c r="AV760" s="12" t="s">
        <v>82</v>
      </c>
      <c r="AW760" s="12" t="s">
        <v>35</v>
      </c>
      <c r="AX760" s="12" t="s">
        <v>72</v>
      </c>
      <c r="AY760" s="254" t="s">
        <v>143</v>
      </c>
    </row>
    <row r="761" spans="2:51" s="12" customFormat="1" ht="13.5">
      <c r="B761" s="244"/>
      <c r="C761" s="245"/>
      <c r="D761" s="235" t="s">
        <v>152</v>
      </c>
      <c r="E761" s="246" t="s">
        <v>21</v>
      </c>
      <c r="F761" s="247" t="s">
        <v>211</v>
      </c>
      <c r="G761" s="245"/>
      <c r="H761" s="248">
        <v>12.96</v>
      </c>
      <c r="I761" s="249"/>
      <c r="J761" s="245"/>
      <c r="K761" s="245"/>
      <c r="L761" s="250"/>
      <c r="M761" s="251"/>
      <c r="N761" s="252"/>
      <c r="O761" s="252"/>
      <c r="P761" s="252"/>
      <c r="Q761" s="252"/>
      <c r="R761" s="252"/>
      <c r="S761" s="252"/>
      <c r="T761" s="253"/>
      <c r="AT761" s="254" t="s">
        <v>152</v>
      </c>
      <c r="AU761" s="254" t="s">
        <v>82</v>
      </c>
      <c r="AV761" s="12" t="s">
        <v>82</v>
      </c>
      <c r="AW761" s="12" t="s">
        <v>35</v>
      </c>
      <c r="AX761" s="12" t="s">
        <v>72</v>
      </c>
      <c r="AY761" s="254" t="s">
        <v>143</v>
      </c>
    </row>
    <row r="762" spans="2:51" s="13" customFormat="1" ht="13.5">
      <c r="B762" s="255"/>
      <c r="C762" s="256"/>
      <c r="D762" s="235" t="s">
        <v>152</v>
      </c>
      <c r="E762" s="257" t="s">
        <v>21</v>
      </c>
      <c r="F762" s="258" t="s">
        <v>157</v>
      </c>
      <c r="G762" s="256"/>
      <c r="H762" s="259">
        <v>76.14</v>
      </c>
      <c r="I762" s="260"/>
      <c r="J762" s="256"/>
      <c r="K762" s="256"/>
      <c r="L762" s="261"/>
      <c r="M762" s="262"/>
      <c r="N762" s="263"/>
      <c r="O762" s="263"/>
      <c r="P762" s="263"/>
      <c r="Q762" s="263"/>
      <c r="R762" s="263"/>
      <c r="S762" s="263"/>
      <c r="T762" s="264"/>
      <c r="AT762" s="265" t="s">
        <v>152</v>
      </c>
      <c r="AU762" s="265" t="s">
        <v>82</v>
      </c>
      <c r="AV762" s="13" t="s">
        <v>150</v>
      </c>
      <c r="AW762" s="13" t="s">
        <v>35</v>
      </c>
      <c r="AX762" s="13" t="s">
        <v>80</v>
      </c>
      <c r="AY762" s="265" t="s">
        <v>143</v>
      </c>
    </row>
    <row r="763" spans="2:65" s="1" customFormat="1" ht="16.5" customHeight="1">
      <c r="B763" s="46"/>
      <c r="C763" s="221" t="s">
        <v>639</v>
      </c>
      <c r="D763" s="221" t="s">
        <v>145</v>
      </c>
      <c r="E763" s="222" t="s">
        <v>640</v>
      </c>
      <c r="F763" s="223" t="s">
        <v>641</v>
      </c>
      <c r="G763" s="224" t="s">
        <v>249</v>
      </c>
      <c r="H763" s="225">
        <v>3.84</v>
      </c>
      <c r="I763" s="226"/>
      <c r="J763" s="227">
        <f>ROUND(I763*H763,2)</f>
        <v>0</v>
      </c>
      <c r="K763" s="223" t="s">
        <v>149</v>
      </c>
      <c r="L763" s="72"/>
      <c r="M763" s="228" t="s">
        <v>21</v>
      </c>
      <c r="N763" s="229" t="s">
        <v>43</v>
      </c>
      <c r="O763" s="47"/>
      <c r="P763" s="230">
        <f>O763*H763</f>
        <v>0</v>
      </c>
      <c r="Q763" s="230">
        <v>0</v>
      </c>
      <c r="R763" s="230">
        <f>Q763*H763</f>
        <v>0</v>
      </c>
      <c r="S763" s="230">
        <v>0.049</v>
      </c>
      <c r="T763" s="231">
        <f>S763*H763</f>
        <v>0.18816</v>
      </c>
      <c r="AR763" s="24" t="s">
        <v>150</v>
      </c>
      <c r="AT763" s="24" t="s">
        <v>145</v>
      </c>
      <c r="AU763" s="24" t="s">
        <v>82</v>
      </c>
      <c r="AY763" s="24" t="s">
        <v>143</v>
      </c>
      <c r="BE763" s="232">
        <f>IF(N763="základní",J763,0)</f>
        <v>0</v>
      </c>
      <c r="BF763" s="232">
        <f>IF(N763="snížená",J763,0)</f>
        <v>0</v>
      </c>
      <c r="BG763" s="232">
        <f>IF(N763="zákl. přenesená",J763,0)</f>
        <v>0</v>
      </c>
      <c r="BH763" s="232">
        <f>IF(N763="sníž. přenesená",J763,0)</f>
        <v>0</v>
      </c>
      <c r="BI763" s="232">
        <f>IF(N763="nulová",J763,0)</f>
        <v>0</v>
      </c>
      <c r="BJ763" s="24" t="s">
        <v>80</v>
      </c>
      <c r="BK763" s="232">
        <f>ROUND(I763*H763,2)</f>
        <v>0</v>
      </c>
      <c r="BL763" s="24" t="s">
        <v>150</v>
      </c>
      <c r="BM763" s="24" t="s">
        <v>642</v>
      </c>
    </row>
    <row r="764" spans="2:51" s="11" customFormat="1" ht="13.5">
      <c r="B764" s="233"/>
      <c r="C764" s="234"/>
      <c r="D764" s="235" t="s">
        <v>152</v>
      </c>
      <c r="E764" s="236" t="s">
        <v>21</v>
      </c>
      <c r="F764" s="237" t="s">
        <v>164</v>
      </c>
      <c r="G764" s="234"/>
      <c r="H764" s="236" t="s">
        <v>21</v>
      </c>
      <c r="I764" s="238"/>
      <c r="J764" s="234"/>
      <c r="K764" s="234"/>
      <c r="L764" s="239"/>
      <c r="M764" s="240"/>
      <c r="N764" s="241"/>
      <c r="O764" s="241"/>
      <c r="P764" s="241"/>
      <c r="Q764" s="241"/>
      <c r="R764" s="241"/>
      <c r="S764" s="241"/>
      <c r="T764" s="242"/>
      <c r="AT764" s="243" t="s">
        <v>152</v>
      </c>
      <c r="AU764" s="243" t="s">
        <v>82</v>
      </c>
      <c r="AV764" s="11" t="s">
        <v>80</v>
      </c>
      <c r="AW764" s="11" t="s">
        <v>35</v>
      </c>
      <c r="AX764" s="11" t="s">
        <v>72</v>
      </c>
      <c r="AY764" s="243" t="s">
        <v>143</v>
      </c>
    </row>
    <row r="765" spans="2:51" s="12" customFormat="1" ht="13.5">
      <c r="B765" s="244"/>
      <c r="C765" s="245"/>
      <c r="D765" s="235" t="s">
        <v>152</v>
      </c>
      <c r="E765" s="246" t="s">
        <v>21</v>
      </c>
      <c r="F765" s="247" t="s">
        <v>643</v>
      </c>
      <c r="G765" s="245"/>
      <c r="H765" s="248">
        <v>3.84</v>
      </c>
      <c r="I765" s="249"/>
      <c r="J765" s="245"/>
      <c r="K765" s="245"/>
      <c r="L765" s="250"/>
      <c r="M765" s="251"/>
      <c r="N765" s="252"/>
      <c r="O765" s="252"/>
      <c r="P765" s="252"/>
      <c r="Q765" s="252"/>
      <c r="R765" s="252"/>
      <c r="S765" s="252"/>
      <c r="T765" s="253"/>
      <c r="AT765" s="254" t="s">
        <v>152</v>
      </c>
      <c r="AU765" s="254" t="s">
        <v>82</v>
      </c>
      <c r="AV765" s="12" t="s">
        <v>82</v>
      </c>
      <c r="AW765" s="12" t="s">
        <v>35</v>
      </c>
      <c r="AX765" s="12" t="s">
        <v>80</v>
      </c>
      <c r="AY765" s="254" t="s">
        <v>143</v>
      </c>
    </row>
    <row r="766" spans="2:65" s="1" customFormat="1" ht="38.25" customHeight="1">
      <c r="B766" s="46"/>
      <c r="C766" s="221" t="s">
        <v>644</v>
      </c>
      <c r="D766" s="221" t="s">
        <v>145</v>
      </c>
      <c r="E766" s="222" t="s">
        <v>645</v>
      </c>
      <c r="F766" s="223" t="s">
        <v>646</v>
      </c>
      <c r="G766" s="224" t="s">
        <v>215</v>
      </c>
      <c r="H766" s="225">
        <v>1</v>
      </c>
      <c r="I766" s="226"/>
      <c r="J766" s="227">
        <f>ROUND(I766*H766,2)</f>
        <v>0</v>
      </c>
      <c r="K766" s="223" t="s">
        <v>149</v>
      </c>
      <c r="L766" s="72"/>
      <c r="M766" s="228" t="s">
        <v>21</v>
      </c>
      <c r="N766" s="229" t="s">
        <v>43</v>
      </c>
      <c r="O766" s="47"/>
      <c r="P766" s="230">
        <f>O766*H766</f>
        <v>0</v>
      </c>
      <c r="Q766" s="230">
        <v>0</v>
      </c>
      <c r="R766" s="230">
        <f>Q766*H766</f>
        <v>0</v>
      </c>
      <c r="S766" s="230">
        <v>0.007</v>
      </c>
      <c r="T766" s="231">
        <f>S766*H766</f>
        <v>0.007</v>
      </c>
      <c r="AR766" s="24" t="s">
        <v>150</v>
      </c>
      <c r="AT766" s="24" t="s">
        <v>145</v>
      </c>
      <c r="AU766" s="24" t="s">
        <v>82</v>
      </c>
      <c r="AY766" s="24" t="s">
        <v>143</v>
      </c>
      <c r="BE766" s="232">
        <f>IF(N766="základní",J766,0)</f>
        <v>0</v>
      </c>
      <c r="BF766" s="232">
        <f>IF(N766="snížená",J766,0)</f>
        <v>0</v>
      </c>
      <c r="BG766" s="232">
        <f>IF(N766="zákl. přenesená",J766,0)</f>
        <v>0</v>
      </c>
      <c r="BH766" s="232">
        <f>IF(N766="sníž. přenesená",J766,0)</f>
        <v>0</v>
      </c>
      <c r="BI766" s="232">
        <f>IF(N766="nulová",J766,0)</f>
        <v>0</v>
      </c>
      <c r="BJ766" s="24" t="s">
        <v>80</v>
      </c>
      <c r="BK766" s="232">
        <f>ROUND(I766*H766,2)</f>
        <v>0</v>
      </c>
      <c r="BL766" s="24" t="s">
        <v>150</v>
      </c>
      <c r="BM766" s="24" t="s">
        <v>647</v>
      </c>
    </row>
    <row r="767" spans="2:51" s="12" customFormat="1" ht="13.5">
      <c r="B767" s="244"/>
      <c r="C767" s="245"/>
      <c r="D767" s="235" t="s">
        <v>152</v>
      </c>
      <c r="E767" s="246" t="s">
        <v>21</v>
      </c>
      <c r="F767" s="247" t="s">
        <v>648</v>
      </c>
      <c r="G767" s="245"/>
      <c r="H767" s="248">
        <v>1</v>
      </c>
      <c r="I767" s="249"/>
      <c r="J767" s="245"/>
      <c r="K767" s="245"/>
      <c r="L767" s="250"/>
      <c r="M767" s="251"/>
      <c r="N767" s="252"/>
      <c r="O767" s="252"/>
      <c r="P767" s="252"/>
      <c r="Q767" s="252"/>
      <c r="R767" s="252"/>
      <c r="S767" s="252"/>
      <c r="T767" s="253"/>
      <c r="AT767" s="254" t="s">
        <v>152</v>
      </c>
      <c r="AU767" s="254" t="s">
        <v>82</v>
      </c>
      <c r="AV767" s="12" t="s">
        <v>82</v>
      </c>
      <c r="AW767" s="12" t="s">
        <v>35</v>
      </c>
      <c r="AX767" s="12" t="s">
        <v>80</v>
      </c>
      <c r="AY767" s="254" t="s">
        <v>143</v>
      </c>
    </row>
    <row r="768" spans="2:65" s="1" customFormat="1" ht="25.5" customHeight="1">
      <c r="B768" s="46"/>
      <c r="C768" s="221" t="s">
        <v>649</v>
      </c>
      <c r="D768" s="221" t="s">
        <v>145</v>
      </c>
      <c r="E768" s="222" t="s">
        <v>650</v>
      </c>
      <c r="F768" s="223" t="s">
        <v>651</v>
      </c>
      <c r="G768" s="224" t="s">
        <v>148</v>
      </c>
      <c r="H768" s="225">
        <v>147.029</v>
      </c>
      <c r="I768" s="226"/>
      <c r="J768" s="227">
        <f>ROUND(I768*H768,2)</f>
        <v>0</v>
      </c>
      <c r="K768" s="223" t="s">
        <v>149</v>
      </c>
      <c r="L768" s="72"/>
      <c r="M768" s="228" t="s">
        <v>21</v>
      </c>
      <c r="N768" s="229" t="s">
        <v>43</v>
      </c>
      <c r="O768" s="47"/>
      <c r="P768" s="230">
        <f>O768*H768</f>
        <v>0</v>
      </c>
      <c r="Q768" s="230">
        <v>0</v>
      </c>
      <c r="R768" s="230">
        <f>Q768*H768</f>
        <v>0</v>
      </c>
      <c r="S768" s="230">
        <v>0.089</v>
      </c>
      <c r="T768" s="231">
        <f>S768*H768</f>
        <v>13.085581</v>
      </c>
      <c r="AR768" s="24" t="s">
        <v>150</v>
      </c>
      <c r="AT768" s="24" t="s">
        <v>145</v>
      </c>
      <c r="AU768" s="24" t="s">
        <v>82</v>
      </c>
      <c r="AY768" s="24" t="s">
        <v>143</v>
      </c>
      <c r="BE768" s="232">
        <f>IF(N768="základní",J768,0)</f>
        <v>0</v>
      </c>
      <c r="BF768" s="232">
        <f>IF(N768="snížená",J768,0)</f>
        <v>0</v>
      </c>
      <c r="BG768" s="232">
        <f>IF(N768="zákl. přenesená",J768,0)</f>
        <v>0</v>
      </c>
      <c r="BH768" s="232">
        <f>IF(N768="sníž. přenesená",J768,0)</f>
        <v>0</v>
      </c>
      <c r="BI768" s="232">
        <f>IF(N768="nulová",J768,0)</f>
        <v>0</v>
      </c>
      <c r="BJ768" s="24" t="s">
        <v>80</v>
      </c>
      <c r="BK768" s="232">
        <f>ROUND(I768*H768,2)</f>
        <v>0</v>
      </c>
      <c r="BL768" s="24" t="s">
        <v>150</v>
      </c>
      <c r="BM768" s="24" t="s">
        <v>652</v>
      </c>
    </row>
    <row r="769" spans="2:51" s="11" customFormat="1" ht="13.5">
      <c r="B769" s="233"/>
      <c r="C769" s="234"/>
      <c r="D769" s="235" t="s">
        <v>152</v>
      </c>
      <c r="E769" s="236" t="s">
        <v>21</v>
      </c>
      <c r="F769" s="237" t="s">
        <v>176</v>
      </c>
      <c r="G769" s="234"/>
      <c r="H769" s="236" t="s">
        <v>21</v>
      </c>
      <c r="I769" s="238"/>
      <c r="J769" s="234"/>
      <c r="K769" s="234"/>
      <c r="L769" s="239"/>
      <c r="M769" s="240"/>
      <c r="N769" s="241"/>
      <c r="O769" s="241"/>
      <c r="P769" s="241"/>
      <c r="Q769" s="241"/>
      <c r="R769" s="241"/>
      <c r="S769" s="241"/>
      <c r="T769" s="242"/>
      <c r="AT769" s="243" t="s">
        <v>152</v>
      </c>
      <c r="AU769" s="243" t="s">
        <v>82</v>
      </c>
      <c r="AV769" s="11" t="s">
        <v>80</v>
      </c>
      <c r="AW769" s="11" t="s">
        <v>35</v>
      </c>
      <c r="AX769" s="11" t="s">
        <v>72</v>
      </c>
      <c r="AY769" s="243" t="s">
        <v>143</v>
      </c>
    </row>
    <row r="770" spans="2:51" s="12" customFormat="1" ht="13.5">
      <c r="B770" s="244"/>
      <c r="C770" s="245"/>
      <c r="D770" s="235" t="s">
        <v>152</v>
      </c>
      <c r="E770" s="246" t="s">
        <v>21</v>
      </c>
      <c r="F770" s="247" t="s">
        <v>177</v>
      </c>
      <c r="G770" s="245"/>
      <c r="H770" s="248">
        <v>11.22</v>
      </c>
      <c r="I770" s="249"/>
      <c r="J770" s="245"/>
      <c r="K770" s="245"/>
      <c r="L770" s="250"/>
      <c r="M770" s="251"/>
      <c r="N770" s="252"/>
      <c r="O770" s="252"/>
      <c r="P770" s="252"/>
      <c r="Q770" s="252"/>
      <c r="R770" s="252"/>
      <c r="S770" s="252"/>
      <c r="T770" s="253"/>
      <c r="AT770" s="254" t="s">
        <v>152</v>
      </c>
      <c r="AU770" s="254" t="s">
        <v>82</v>
      </c>
      <c r="AV770" s="12" t="s">
        <v>82</v>
      </c>
      <c r="AW770" s="12" t="s">
        <v>35</v>
      </c>
      <c r="AX770" s="12" t="s">
        <v>72</v>
      </c>
      <c r="AY770" s="254" t="s">
        <v>143</v>
      </c>
    </row>
    <row r="771" spans="2:51" s="12" customFormat="1" ht="13.5">
      <c r="B771" s="244"/>
      <c r="C771" s="245"/>
      <c r="D771" s="235" t="s">
        <v>152</v>
      </c>
      <c r="E771" s="246" t="s">
        <v>21</v>
      </c>
      <c r="F771" s="247" t="s">
        <v>178</v>
      </c>
      <c r="G771" s="245"/>
      <c r="H771" s="248">
        <v>3.3</v>
      </c>
      <c r="I771" s="249"/>
      <c r="J771" s="245"/>
      <c r="K771" s="245"/>
      <c r="L771" s="250"/>
      <c r="M771" s="251"/>
      <c r="N771" s="252"/>
      <c r="O771" s="252"/>
      <c r="P771" s="252"/>
      <c r="Q771" s="252"/>
      <c r="R771" s="252"/>
      <c r="S771" s="252"/>
      <c r="T771" s="253"/>
      <c r="AT771" s="254" t="s">
        <v>152</v>
      </c>
      <c r="AU771" s="254" t="s">
        <v>82</v>
      </c>
      <c r="AV771" s="12" t="s">
        <v>82</v>
      </c>
      <c r="AW771" s="12" t="s">
        <v>35</v>
      </c>
      <c r="AX771" s="12" t="s">
        <v>72</v>
      </c>
      <c r="AY771" s="254" t="s">
        <v>143</v>
      </c>
    </row>
    <row r="772" spans="2:51" s="12" customFormat="1" ht="13.5">
      <c r="B772" s="244"/>
      <c r="C772" s="245"/>
      <c r="D772" s="235" t="s">
        <v>152</v>
      </c>
      <c r="E772" s="246" t="s">
        <v>21</v>
      </c>
      <c r="F772" s="247" t="s">
        <v>179</v>
      </c>
      <c r="G772" s="245"/>
      <c r="H772" s="248">
        <v>6.86</v>
      </c>
      <c r="I772" s="249"/>
      <c r="J772" s="245"/>
      <c r="K772" s="245"/>
      <c r="L772" s="250"/>
      <c r="M772" s="251"/>
      <c r="N772" s="252"/>
      <c r="O772" s="252"/>
      <c r="P772" s="252"/>
      <c r="Q772" s="252"/>
      <c r="R772" s="252"/>
      <c r="S772" s="252"/>
      <c r="T772" s="253"/>
      <c r="AT772" s="254" t="s">
        <v>152</v>
      </c>
      <c r="AU772" s="254" t="s">
        <v>82</v>
      </c>
      <c r="AV772" s="12" t="s">
        <v>82</v>
      </c>
      <c r="AW772" s="12" t="s">
        <v>35</v>
      </c>
      <c r="AX772" s="12" t="s">
        <v>72</v>
      </c>
      <c r="AY772" s="254" t="s">
        <v>143</v>
      </c>
    </row>
    <row r="773" spans="2:51" s="12" customFormat="1" ht="13.5">
      <c r="B773" s="244"/>
      <c r="C773" s="245"/>
      <c r="D773" s="235" t="s">
        <v>152</v>
      </c>
      <c r="E773" s="246" t="s">
        <v>21</v>
      </c>
      <c r="F773" s="247" t="s">
        <v>180</v>
      </c>
      <c r="G773" s="245"/>
      <c r="H773" s="248">
        <v>42.192</v>
      </c>
      <c r="I773" s="249"/>
      <c r="J773" s="245"/>
      <c r="K773" s="245"/>
      <c r="L773" s="250"/>
      <c r="M773" s="251"/>
      <c r="N773" s="252"/>
      <c r="O773" s="252"/>
      <c r="P773" s="252"/>
      <c r="Q773" s="252"/>
      <c r="R773" s="252"/>
      <c r="S773" s="252"/>
      <c r="T773" s="253"/>
      <c r="AT773" s="254" t="s">
        <v>152</v>
      </c>
      <c r="AU773" s="254" t="s">
        <v>82</v>
      </c>
      <c r="AV773" s="12" t="s">
        <v>82</v>
      </c>
      <c r="AW773" s="12" t="s">
        <v>35</v>
      </c>
      <c r="AX773" s="12" t="s">
        <v>72</v>
      </c>
      <c r="AY773" s="254" t="s">
        <v>143</v>
      </c>
    </row>
    <row r="774" spans="2:51" s="12" customFormat="1" ht="13.5">
      <c r="B774" s="244"/>
      <c r="C774" s="245"/>
      <c r="D774" s="235" t="s">
        <v>152</v>
      </c>
      <c r="E774" s="246" t="s">
        <v>21</v>
      </c>
      <c r="F774" s="247" t="s">
        <v>181</v>
      </c>
      <c r="G774" s="245"/>
      <c r="H774" s="248">
        <v>3.44</v>
      </c>
      <c r="I774" s="249"/>
      <c r="J774" s="245"/>
      <c r="K774" s="245"/>
      <c r="L774" s="250"/>
      <c r="M774" s="251"/>
      <c r="N774" s="252"/>
      <c r="O774" s="252"/>
      <c r="P774" s="252"/>
      <c r="Q774" s="252"/>
      <c r="R774" s="252"/>
      <c r="S774" s="252"/>
      <c r="T774" s="253"/>
      <c r="AT774" s="254" t="s">
        <v>152</v>
      </c>
      <c r="AU774" s="254" t="s">
        <v>82</v>
      </c>
      <c r="AV774" s="12" t="s">
        <v>82</v>
      </c>
      <c r="AW774" s="12" t="s">
        <v>35</v>
      </c>
      <c r="AX774" s="12" t="s">
        <v>72</v>
      </c>
      <c r="AY774" s="254" t="s">
        <v>143</v>
      </c>
    </row>
    <row r="775" spans="2:51" s="12" customFormat="1" ht="13.5">
      <c r="B775" s="244"/>
      <c r="C775" s="245"/>
      <c r="D775" s="235" t="s">
        <v>152</v>
      </c>
      <c r="E775" s="246" t="s">
        <v>21</v>
      </c>
      <c r="F775" s="247" t="s">
        <v>182</v>
      </c>
      <c r="G775" s="245"/>
      <c r="H775" s="248">
        <v>8.05</v>
      </c>
      <c r="I775" s="249"/>
      <c r="J775" s="245"/>
      <c r="K775" s="245"/>
      <c r="L775" s="250"/>
      <c r="M775" s="251"/>
      <c r="N775" s="252"/>
      <c r="O775" s="252"/>
      <c r="P775" s="252"/>
      <c r="Q775" s="252"/>
      <c r="R775" s="252"/>
      <c r="S775" s="252"/>
      <c r="T775" s="253"/>
      <c r="AT775" s="254" t="s">
        <v>152</v>
      </c>
      <c r="AU775" s="254" t="s">
        <v>82</v>
      </c>
      <c r="AV775" s="12" t="s">
        <v>82</v>
      </c>
      <c r="AW775" s="12" t="s">
        <v>35</v>
      </c>
      <c r="AX775" s="12" t="s">
        <v>72</v>
      </c>
      <c r="AY775" s="254" t="s">
        <v>143</v>
      </c>
    </row>
    <row r="776" spans="2:51" s="12" customFormat="1" ht="13.5">
      <c r="B776" s="244"/>
      <c r="C776" s="245"/>
      <c r="D776" s="235" t="s">
        <v>152</v>
      </c>
      <c r="E776" s="246" t="s">
        <v>21</v>
      </c>
      <c r="F776" s="247" t="s">
        <v>183</v>
      </c>
      <c r="G776" s="245"/>
      <c r="H776" s="248">
        <v>1.16</v>
      </c>
      <c r="I776" s="249"/>
      <c r="J776" s="245"/>
      <c r="K776" s="245"/>
      <c r="L776" s="250"/>
      <c r="M776" s="251"/>
      <c r="N776" s="252"/>
      <c r="O776" s="252"/>
      <c r="P776" s="252"/>
      <c r="Q776" s="252"/>
      <c r="R776" s="252"/>
      <c r="S776" s="252"/>
      <c r="T776" s="253"/>
      <c r="AT776" s="254" t="s">
        <v>152</v>
      </c>
      <c r="AU776" s="254" t="s">
        <v>82</v>
      </c>
      <c r="AV776" s="12" t="s">
        <v>82</v>
      </c>
      <c r="AW776" s="12" t="s">
        <v>35</v>
      </c>
      <c r="AX776" s="12" t="s">
        <v>72</v>
      </c>
      <c r="AY776" s="254" t="s">
        <v>143</v>
      </c>
    </row>
    <row r="777" spans="2:51" s="12" customFormat="1" ht="13.5">
      <c r="B777" s="244"/>
      <c r="C777" s="245"/>
      <c r="D777" s="235" t="s">
        <v>152</v>
      </c>
      <c r="E777" s="246" t="s">
        <v>21</v>
      </c>
      <c r="F777" s="247" t="s">
        <v>184</v>
      </c>
      <c r="G777" s="245"/>
      <c r="H777" s="248">
        <v>-15.948</v>
      </c>
      <c r="I777" s="249"/>
      <c r="J777" s="245"/>
      <c r="K777" s="245"/>
      <c r="L777" s="250"/>
      <c r="M777" s="251"/>
      <c r="N777" s="252"/>
      <c r="O777" s="252"/>
      <c r="P777" s="252"/>
      <c r="Q777" s="252"/>
      <c r="R777" s="252"/>
      <c r="S777" s="252"/>
      <c r="T777" s="253"/>
      <c r="AT777" s="254" t="s">
        <v>152</v>
      </c>
      <c r="AU777" s="254" t="s">
        <v>82</v>
      </c>
      <c r="AV777" s="12" t="s">
        <v>82</v>
      </c>
      <c r="AW777" s="12" t="s">
        <v>35</v>
      </c>
      <c r="AX777" s="12" t="s">
        <v>72</v>
      </c>
      <c r="AY777" s="254" t="s">
        <v>143</v>
      </c>
    </row>
    <row r="778" spans="2:51" s="14" customFormat="1" ht="13.5">
      <c r="B778" s="266"/>
      <c r="C778" s="267"/>
      <c r="D778" s="235" t="s">
        <v>152</v>
      </c>
      <c r="E778" s="268" t="s">
        <v>21</v>
      </c>
      <c r="F778" s="269" t="s">
        <v>196</v>
      </c>
      <c r="G778" s="267"/>
      <c r="H778" s="270">
        <v>60.274</v>
      </c>
      <c r="I778" s="271"/>
      <c r="J778" s="267"/>
      <c r="K778" s="267"/>
      <c r="L778" s="272"/>
      <c r="M778" s="273"/>
      <c r="N778" s="274"/>
      <c r="O778" s="274"/>
      <c r="P778" s="274"/>
      <c r="Q778" s="274"/>
      <c r="R778" s="274"/>
      <c r="S778" s="274"/>
      <c r="T778" s="275"/>
      <c r="AT778" s="276" t="s">
        <v>152</v>
      </c>
      <c r="AU778" s="276" t="s">
        <v>82</v>
      </c>
      <c r="AV778" s="14" t="s">
        <v>158</v>
      </c>
      <c r="AW778" s="14" t="s">
        <v>35</v>
      </c>
      <c r="AX778" s="14" t="s">
        <v>72</v>
      </c>
      <c r="AY778" s="276" t="s">
        <v>143</v>
      </c>
    </row>
    <row r="779" spans="2:51" s="11" customFormat="1" ht="13.5">
      <c r="B779" s="233"/>
      <c r="C779" s="234"/>
      <c r="D779" s="235" t="s">
        <v>152</v>
      </c>
      <c r="E779" s="236" t="s">
        <v>21</v>
      </c>
      <c r="F779" s="237" t="s">
        <v>185</v>
      </c>
      <c r="G779" s="234"/>
      <c r="H779" s="236" t="s">
        <v>21</v>
      </c>
      <c r="I779" s="238"/>
      <c r="J779" s="234"/>
      <c r="K779" s="234"/>
      <c r="L779" s="239"/>
      <c r="M779" s="240"/>
      <c r="N779" s="241"/>
      <c r="O779" s="241"/>
      <c r="P779" s="241"/>
      <c r="Q779" s="241"/>
      <c r="R779" s="241"/>
      <c r="S779" s="241"/>
      <c r="T779" s="242"/>
      <c r="AT779" s="243" t="s">
        <v>152</v>
      </c>
      <c r="AU779" s="243" t="s">
        <v>82</v>
      </c>
      <c r="AV779" s="11" t="s">
        <v>80</v>
      </c>
      <c r="AW779" s="11" t="s">
        <v>35</v>
      </c>
      <c r="AX779" s="11" t="s">
        <v>72</v>
      </c>
      <c r="AY779" s="243" t="s">
        <v>143</v>
      </c>
    </row>
    <row r="780" spans="2:51" s="12" customFormat="1" ht="13.5">
      <c r="B780" s="244"/>
      <c r="C780" s="245"/>
      <c r="D780" s="235" t="s">
        <v>152</v>
      </c>
      <c r="E780" s="246" t="s">
        <v>21</v>
      </c>
      <c r="F780" s="247" t="s">
        <v>186</v>
      </c>
      <c r="G780" s="245"/>
      <c r="H780" s="248">
        <v>9.18</v>
      </c>
      <c r="I780" s="249"/>
      <c r="J780" s="245"/>
      <c r="K780" s="245"/>
      <c r="L780" s="250"/>
      <c r="M780" s="251"/>
      <c r="N780" s="252"/>
      <c r="O780" s="252"/>
      <c r="P780" s="252"/>
      <c r="Q780" s="252"/>
      <c r="R780" s="252"/>
      <c r="S780" s="252"/>
      <c r="T780" s="253"/>
      <c r="AT780" s="254" t="s">
        <v>152</v>
      </c>
      <c r="AU780" s="254" t="s">
        <v>82</v>
      </c>
      <c r="AV780" s="12" t="s">
        <v>82</v>
      </c>
      <c r="AW780" s="12" t="s">
        <v>35</v>
      </c>
      <c r="AX780" s="12" t="s">
        <v>72</v>
      </c>
      <c r="AY780" s="254" t="s">
        <v>143</v>
      </c>
    </row>
    <row r="781" spans="2:51" s="14" customFormat="1" ht="13.5">
      <c r="B781" s="266"/>
      <c r="C781" s="267"/>
      <c r="D781" s="235" t="s">
        <v>152</v>
      </c>
      <c r="E781" s="268" t="s">
        <v>21</v>
      </c>
      <c r="F781" s="269" t="s">
        <v>196</v>
      </c>
      <c r="G781" s="267"/>
      <c r="H781" s="270">
        <v>9.18</v>
      </c>
      <c r="I781" s="271"/>
      <c r="J781" s="267"/>
      <c r="K781" s="267"/>
      <c r="L781" s="272"/>
      <c r="M781" s="273"/>
      <c r="N781" s="274"/>
      <c r="O781" s="274"/>
      <c r="P781" s="274"/>
      <c r="Q781" s="274"/>
      <c r="R781" s="274"/>
      <c r="S781" s="274"/>
      <c r="T781" s="275"/>
      <c r="AT781" s="276" t="s">
        <v>152</v>
      </c>
      <c r="AU781" s="276" t="s">
        <v>82</v>
      </c>
      <c r="AV781" s="14" t="s">
        <v>158</v>
      </c>
      <c r="AW781" s="14" t="s">
        <v>35</v>
      </c>
      <c r="AX781" s="14" t="s">
        <v>72</v>
      </c>
      <c r="AY781" s="276" t="s">
        <v>143</v>
      </c>
    </row>
    <row r="782" spans="2:51" s="11" customFormat="1" ht="13.5">
      <c r="B782" s="233"/>
      <c r="C782" s="234"/>
      <c r="D782" s="235" t="s">
        <v>152</v>
      </c>
      <c r="E782" s="236" t="s">
        <v>21</v>
      </c>
      <c r="F782" s="237" t="s">
        <v>187</v>
      </c>
      <c r="G782" s="234"/>
      <c r="H782" s="236" t="s">
        <v>21</v>
      </c>
      <c r="I782" s="238"/>
      <c r="J782" s="234"/>
      <c r="K782" s="234"/>
      <c r="L782" s="239"/>
      <c r="M782" s="240"/>
      <c r="N782" s="241"/>
      <c r="O782" s="241"/>
      <c r="P782" s="241"/>
      <c r="Q782" s="241"/>
      <c r="R782" s="241"/>
      <c r="S782" s="241"/>
      <c r="T782" s="242"/>
      <c r="AT782" s="243" t="s">
        <v>152</v>
      </c>
      <c r="AU782" s="243" t="s">
        <v>82</v>
      </c>
      <c r="AV782" s="11" t="s">
        <v>80</v>
      </c>
      <c r="AW782" s="11" t="s">
        <v>35</v>
      </c>
      <c r="AX782" s="11" t="s">
        <v>72</v>
      </c>
      <c r="AY782" s="243" t="s">
        <v>143</v>
      </c>
    </row>
    <row r="783" spans="2:51" s="12" customFormat="1" ht="13.5">
      <c r="B783" s="244"/>
      <c r="C783" s="245"/>
      <c r="D783" s="235" t="s">
        <v>152</v>
      </c>
      <c r="E783" s="246" t="s">
        <v>21</v>
      </c>
      <c r="F783" s="247" t="s">
        <v>188</v>
      </c>
      <c r="G783" s="245"/>
      <c r="H783" s="248">
        <v>42.192</v>
      </c>
      <c r="I783" s="249"/>
      <c r="J783" s="245"/>
      <c r="K783" s="245"/>
      <c r="L783" s="250"/>
      <c r="M783" s="251"/>
      <c r="N783" s="252"/>
      <c r="O783" s="252"/>
      <c r="P783" s="252"/>
      <c r="Q783" s="252"/>
      <c r="R783" s="252"/>
      <c r="S783" s="252"/>
      <c r="T783" s="253"/>
      <c r="AT783" s="254" t="s">
        <v>152</v>
      </c>
      <c r="AU783" s="254" t="s">
        <v>82</v>
      </c>
      <c r="AV783" s="12" t="s">
        <v>82</v>
      </c>
      <c r="AW783" s="12" t="s">
        <v>35</v>
      </c>
      <c r="AX783" s="12" t="s">
        <v>72</v>
      </c>
      <c r="AY783" s="254" t="s">
        <v>143</v>
      </c>
    </row>
    <row r="784" spans="2:51" s="12" customFormat="1" ht="13.5">
      <c r="B784" s="244"/>
      <c r="C784" s="245"/>
      <c r="D784" s="235" t="s">
        <v>152</v>
      </c>
      <c r="E784" s="246" t="s">
        <v>21</v>
      </c>
      <c r="F784" s="247" t="s">
        <v>177</v>
      </c>
      <c r="G784" s="245"/>
      <c r="H784" s="248">
        <v>11.22</v>
      </c>
      <c r="I784" s="249"/>
      <c r="J784" s="245"/>
      <c r="K784" s="245"/>
      <c r="L784" s="250"/>
      <c r="M784" s="251"/>
      <c r="N784" s="252"/>
      <c r="O784" s="252"/>
      <c r="P784" s="252"/>
      <c r="Q784" s="252"/>
      <c r="R784" s="252"/>
      <c r="S784" s="252"/>
      <c r="T784" s="253"/>
      <c r="AT784" s="254" t="s">
        <v>152</v>
      </c>
      <c r="AU784" s="254" t="s">
        <v>82</v>
      </c>
      <c r="AV784" s="12" t="s">
        <v>82</v>
      </c>
      <c r="AW784" s="12" t="s">
        <v>35</v>
      </c>
      <c r="AX784" s="12" t="s">
        <v>72</v>
      </c>
      <c r="AY784" s="254" t="s">
        <v>143</v>
      </c>
    </row>
    <row r="785" spans="2:51" s="12" customFormat="1" ht="13.5">
      <c r="B785" s="244"/>
      <c r="C785" s="245"/>
      <c r="D785" s="235" t="s">
        <v>152</v>
      </c>
      <c r="E785" s="246" t="s">
        <v>21</v>
      </c>
      <c r="F785" s="247" t="s">
        <v>178</v>
      </c>
      <c r="G785" s="245"/>
      <c r="H785" s="248">
        <v>3.3</v>
      </c>
      <c r="I785" s="249"/>
      <c r="J785" s="245"/>
      <c r="K785" s="245"/>
      <c r="L785" s="250"/>
      <c r="M785" s="251"/>
      <c r="N785" s="252"/>
      <c r="O785" s="252"/>
      <c r="P785" s="252"/>
      <c r="Q785" s="252"/>
      <c r="R785" s="252"/>
      <c r="S785" s="252"/>
      <c r="T785" s="253"/>
      <c r="AT785" s="254" t="s">
        <v>152</v>
      </c>
      <c r="AU785" s="254" t="s">
        <v>82</v>
      </c>
      <c r="AV785" s="12" t="s">
        <v>82</v>
      </c>
      <c r="AW785" s="12" t="s">
        <v>35</v>
      </c>
      <c r="AX785" s="12" t="s">
        <v>72</v>
      </c>
      <c r="AY785" s="254" t="s">
        <v>143</v>
      </c>
    </row>
    <row r="786" spans="2:51" s="12" customFormat="1" ht="13.5">
      <c r="B786" s="244"/>
      <c r="C786" s="245"/>
      <c r="D786" s="235" t="s">
        <v>152</v>
      </c>
      <c r="E786" s="246" t="s">
        <v>21</v>
      </c>
      <c r="F786" s="247" t="s">
        <v>179</v>
      </c>
      <c r="G786" s="245"/>
      <c r="H786" s="248">
        <v>6.86</v>
      </c>
      <c r="I786" s="249"/>
      <c r="J786" s="245"/>
      <c r="K786" s="245"/>
      <c r="L786" s="250"/>
      <c r="M786" s="251"/>
      <c r="N786" s="252"/>
      <c r="O786" s="252"/>
      <c r="P786" s="252"/>
      <c r="Q786" s="252"/>
      <c r="R786" s="252"/>
      <c r="S786" s="252"/>
      <c r="T786" s="253"/>
      <c r="AT786" s="254" t="s">
        <v>152</v>
      </c>
      <c r="AU786" s="254" t="s">
        <v>82</v>
      </c>
      <c r="AV786" s="12" t="s">
        <v>82</v>
      </c>
      <c r="AW786" s="12" t="s">
        <v>35</v>
      </c>
      <c r="AX786" s="12" t="s">
        <v>72</v>
      </c>
      <c r="AY786" s="254" t="s">
        <v>143</v>
      </c>
    </row>
    <row r="787" spans="2:51" s="12" customFormat="1" ht="13.5">
      <c r="B787" s="244"/>
      <c r="C787" s="245"/>
      <c r="D787" s="235" t="s">
        <v>152</v>
      </c>
      <c r="E787" s="246" t="s">
        <v>21</v>
      </c>
      <c r="F787" s="247" t="s">
        <v>189</v>
      </c>
      <c r="G787" s="245"/>
      <c r="H787" s="248">
        <v>14.49</v>
      </c>
      <c r="I787" s="249"/>
      <c r="J787" s="245"/>
      <c r="K787" s="245"/>
      <c r="L787" s="250"/>
      <c r="M787" s="251"/>
      <c r="N787" s="252"/>
      <c r="O787" s="252"/>
      <c r="P787" s="252"/>
      <c r="Q787" s="252"/>
      <c r="R787" s="252"/>
      <c r="S787" s="252"/>
      <c r="T787" s="253"/>
      <c r="AT787" s="254" t="s">
        <v>152</v>
      </c>
      <c r="AU787" s="254" t="s">
        <v>82</v>
      </c>
      <c r="AV787" s="12" t="s">
        <v>82</v>
      </c>
      <c r="AW787" s="12" t="s">
        <v>35</v>
      </c>
      <c r="AX787" s="12" t="s">
        <v>72</v>
      </c>
      <c r="AY787" s="254" t="s">
        <v>143</v>
      </c>
    </row>
    <row r="788" spans="2:51" s="12" customFormat="1" ht="13.5">
      <c r="B788" s="244"/>
      <c r="C788" s="245"/>
      <c r="D788" s="235" t="s">
        <v>152</v>
      </c>
      <c r="E788" s="246" t="s">
        <v>21</v>
      </c>
      <c r="F788" s="247" t="s">
        <v>190</v>
      </c>
      <c r="G788" s="245"/>
      <c r="H788" s="248">
        <v>-18.792</v>
      </c>
      <c r="I788" s="249"/>
      <c r="J788" s="245"/>
      <c r="K788" s="245"/>
      <c r="L788" s="250"/>
      <c r="M788" s="251"/>
      <c r="N788" s="252"/>
      <c r="O788" s="252"/>
      <c r="P788" s="252"/>
      <c r="Q788" s="252"/>
      <c r="R788" s="252"/>
      <c r="S788" s="252"/>
      <c r="T788" s="253"/>
      <c r="AT788" s="254" t="s">
        <v>152</v>
      </c>
      <c r="AU788" s="254" t="s">
        <v>82</v>
      </c>
      <c r="AV788" s="12" t="s">
        <v>82</v>
      </c>
      <c r="AW788" s="12" t="s">
        <v>35</v>
      </c>
      <c r="AX788" s="12" t="s">
        <v>72</v>
      </c>
      <c r="AY788" s="254" t="s">
        <v>143</v>
      </c>
    </row>
    <row r="789" spans="2:51" s="14" customFormat="1" ht="13.5">
      <c r="B789" s="266"/>
      <c r="C789" s="267"/>
      <c r="D789" s="235" t="s">
        <v>152</v>
      </c>
      <c r="E789" s="268" t="s">
        <v>21</v>
      </c>
      <c r="F789" s="269" t="s">
        <v>196</v>
      </c>
      <c r="G789" s="267"/>
      <c r="H789" s="270">
        <v>59.27</v>
      </c>
      <c r="I789" s="271"/>
      <c r="J789" s="267"/>
      <c r="K789" s="267"/>
      <c r="L789" s="272"/>
      <c r="M789" s="273"/>
      <c r="N789" s="274"/>
      <c r="O789" s="274"/>
      <c r="P789" s="274"/>
      <c r="Q789" s="274"/>
      <c r="R789" s="274"/>
      <c r="S789" s="274"/>
      <c r="T789" s="275"/>
      <c r="AT789" s="276" t="s">
        <v>152</v>
      </c>
      <c r="AU789" s="276" t="s">
        <v>82</v>
      </c>
      <c r="AV789" s="14" t="s">
        <v>158</v>
      </c>
      <c r="AW789" s="14" t="s">
        <v>35</v>
      </c>
      <c r="AX789" s="14" t="s">
        <v>72</v>
      </c>
      <c r="AY789" s="276" t="s">
        <v>143</v>
      </c>
    </row>
    <row r="790" spans="2:51" s="11" customFormat="1" ht="13.5">
      <c r="B790" s="233"/>
      <c r="C790" s="234"/>
      <c r="D790" s="235" t="s">
        <v>152</v>
      </c>
      <c r="E790" s="236" t="s">
        <v>21</v>
      </c>
      <c r="F790" s="237" t="s">
        <v>191</v>
      </c>
      <c r="G790" s="234"/>
      <c r="H790" s="236" t="s">
        <v>21</v>
      </c>
      <c r="I790" s="238"/>
      <c r="J790" s="234"/>
      <c r="K790" s="234"/>
      <c r="L790" s="239"/>
      <c r="M790" s="240"/>
      <c r="N790" s="241"/>
      <c r="O790" s="241"/>
      <c r="P790" s="241"/>
      <c r="Q790" s="241"/>
      <c r="R790" s="241"/>
      <c r="S790" s="241"/>
      <c r="T790" s="242"/>
      <c r="AT790" s="243" t="s">
        <v>152</v>
      </c>
      <c r="AU790" s="243" t="s">
        <v>82</v>
      </c>
      <c r="AV790" s="11" t="s">
        <v>80</v>
      </c>
      <c r="AW790" s="11" t="s">
        <v>35</v>
      </c>
      <c r="AX790" s="11" t="s">
        <v>72</v>
      </c>
      <c r="AY790" s="243" t="s">
        <v>143</v>
      </c>
    </row>
    <row r="791" spans="2:51" s="12" customFormat="1" ht="13.5">
      <c r="B791" s="244"/>
      <c r="C791" s="245"/>
      <c r="D791" s="235" t="s">
        <v>152</v>
      </c>
      <c r="E791" s="246" t="s">
        <v>21</v>
      </c>
      <c r="F791" s="247" t="s">
        <v>192</v>
      </c>
      <c r="G791" s="245"/>
      <c r="H791" s="248">
        <v>35.19</v>
      </c>
      <c r="I791" s="249"/>
      <c r="J791" s="245"/>
      <c r="K791" s="245"/>
      <c r="L791" s="250"/>
      <c r="M791" s="251"/>
      <c r="N791" s="252"/>
      <c r="O791" s="252"/>
      <c r="P791" s="252"/>
      <c r="Q791" s="252"/>
      <c r="R791" s="252"/>
      <c r="S791" s="252"/>
      <c r="T791" s="253"/>
      <c r="AT791" s="254" t="s">
        <v>152</v>
      </c>
      <c r="AU791" s="254" t="s">
        <v>82</v>
      </c>
      <c r="AV791" s="12" t="s">
        <v>82</v>
      </c>
      <c r="AW791" s="12" t="s">
        <v>35</v>
      </c>
      <c r="AX791" s="12" t="s">
        <v>72</v>
      </c>
      <c r="AY791" s="254" t="s">
        <v>143</v>
      </c>
    </row>
    <row r="792" spans="2:51" s="12" customFormat="1" ht="13.5">
      <c r="B792" s="244"/>
      <c r="C792" s="245"/>
      <c r="D792" s="235" t="s">
        <v>152</v>
      </c>
      <c r="E792" s="246" t="s">
        <v>21</v>
      </c>
      <c r="F792" s="247" t="s">
        <v>193</v>
      </c>
      <c r="G792" s="245"/>
      <c r="H792" s="248">
        <v>4.1</v>
      </c>
      <c r="I792" s="249"/>
      <c r="J792" s="245"/>
      <c r="K792" s="245"/>
      <c r="L792" s="250"/>
      <c r="M792" s="251"/>
      <c r="N792" s="252"/>
      <c r="O792" s="252"/>
      <c r="P792" s="252"/>
      <c r="Q792" s="252"/>
      <c r="R792" s="252"/>
      <c r="S792" s="252"/>
      <c r="T792" s="253"/>
      <c r="AT792" s="254" t="s">
        <v>152</v>
      </c>
      <c r="AU792" s="254" t="s">
        <v>82</v>
      </c>
      <c r="AV792" s="12" t="s">
        <v>82</v>
      </c>
      <c r="AW792" s="12" t="s">
        <v>35</v>
      </c>
      <c r="AX792" s="12" t="s">
        <v>72</v>
      </c>
      <c r="AY792" s="254" t="s">
        <v>143</v>
      </c>
    </row>
    <row r="793" spans="2:51" s="12" customFormat="1" ht="13.5">
      <c r="B793" s="244"/>
      <c r="C793" s="245"/>
      <c r="D793" s="235" t="s">
        <v>152</v>
      </c>
      <c r="E793" s="246" t="s">
        <v>21</v>
      </c>
      <c r="F793" s="247" t="s">
        <v>194</v>
      </c>
      <c r="G793" s="245"/>
      <c r="H793" s="248">
        <v>0.615</v>
      </c>
      <c r="I793" s="249"/>
      <c r="J793" s="245"/>
      <c r="K793" s="245"/>
      <c r="L793" s="250"/>
      <c r="M793" s="251"/>
      <c r="N793" s="252"/>
      <c r="O793" s="252"/>
      <c r="P793" s="252"/>
      <c r="Q793" s="252"/>
      <c r="R793" s="252"/>
      <c r="S793" s="252"/>
      <c r="T793" s="253"/>
      <c r="AT793" s="254" t="s">
        <v>152</v>
      </c>
      <c r="AU793" s="254" t="s">
        <v>82</v>
      </c>
      <c r="AV793" s="12" t="s">
        <v>82</v>
      </c>
      <c r="AW793" s="12" t="s">
        <v>35</v>
      </c>
      <c r="AX793" s="12" t="s">
        <v>72</v>
      </c>
      <c r="AY793" s="254" t="s">
        <v>143</v>
      </c>
    </row>
    <row r="794" spans="2:51" s="12" customFormat="1" ht="13.5">
      <c r="B794" s="244"/>
      <c r="C794" s="245"/>
      <c r="D794" s="235" t="s">
        <v>152</v>
      </c>
      <c r="E794" s="246" t="s">
        <v>21</v>
      </c>
      <c r="F794" s="247" t="s">
        <v>195</v>
      </c>
      <c r="G794" s="245"/>
      <c r="H794" s="248">
        <v>-21.6</v>
      </c>
      <c r="I794" s="249"/>
      <c r="J794" s="245"/>
      <c r="K794" s="245"/>
      <c r="L794" s="250"/>
      <c r="M794" s="251"/>
      <c r="N794" s="252"/>
      <c r="O794" s="252"/>
      <c r="P794" s="252"/>
      <c r="Q794" s="252"/>
      <c r="R794" s="252"/>
      <c r="S794" s="252"/>
      <c r="T794" s="253"/>
      <c r="AT794" s="254" t="s">
        <v>152</v>
      </c>
      <c r="AU794" s="254" t="s">
        <v>82</v>
      </c>
      <c r="AV794" s="12" t="s">
        <v>82</v>
      </c>
      <c r="AW794" s="12" t="s">
        <v>35</v>
      </c>
      <c r="AX794" s="12" t="s">
        <v>72</v>
      </c>
      <c r="AY794" s="254" t="s">
        <v>143</v>
      </c>
    </row>
    <row r="795" spans="2:51" s="14" customFormat="1" ht="13.5">
      <c r="B795" s="266"/>
      <c r="C795" s="267"/>
      <c r="D795" s="235" t="s">
        <v>152</v>
      </c>
      <c r="E795" s="268" t="s">
        <v>21</v>
      </c>
      <c r="F795" s="269" t="s">
        <v>196</v>
      </c>
      <c r="G795" s="267"/>
      <c r="H795" s="270">
        <v>18.305</v>
      </c>
      <c r="I795" s="271"/>
      <c r="J795" s="267"/>
      <c r="K795" s="267"/>
      <c r="L795" s="272"/>
      <c r="M795" s="273"/>
      <c r="N795" s="274"/>
      <c r="O795" s="274"/>
      <c r="P795" s="274"/>
      <c r="Q795" s="274"/>
      <c r="R795" s="274"/>
      <c r="S795" s="274"/>
      <c r="T795" s="275"/>
      <c r="AT795" s="276" t="s">
        <v>152</v>
      </c>
      <c r="AU795" s="276" t="s">
        <v>82</v>
      </c>
      <c r="AV795" s="14" t="s">
        <v>158</v>
      </c>
      <c r="AW795" s="14" t="s">
        <v>35</v>
      </c>
      <c r="AX795" s="14" t="s">
        <v>72</v>
      </c>
      <c r="AY795" s="276" t="s">
        <v>143</v>
      </c>
    </row>
    <row r="796" spans="2:51" s="13" customFormat="1" ht="13.5">
      <c r="B796" s="255"/>
      <c r="C796" s="256"/>
      <c r="D796" s="235" t="s">
        <v>152</v>
      </c>
      <c r="E796" s="257" t="s">
        <v>21</v>
      </c>
      <c r="F796" s="258" t="s">
        <v>157</v>
      </c>
      <c r="G796" s="256"/>
      <c r="H796" s="259">
        <v>147.029</v>
      </c>
      <c r="I796" s="260"/>
      <c r="J796" s="256"/>
      <c r="K796" s="256"/>
      <c r="L796" s="261"/>
      <c r="M796" s="262"/>
      <c r="N796" s="263"/>
      <c r="O796" s="263"/>
      <c r="P796" s="263"/>
      <c r="Q796" s="263"/>
      <c r="R796" s="263"/>
      <c r="S796" s="263"/>
      <c r="T796" s="264"/>
      <c r="AT796" s="265" t="s">
        <v>152</v>
      </c>
      <c r="AU796" s="265" t="s">
        <v>82</v>
      </c>
      <c r="AV796" s="13" t="s">
        <v>150</v>
      </c>
      <c r="AW796" s="13" t="s">
        <v>35</v>
      </c>
      <c r="AX796" s="13" t="s">
        <v>80</v>
      </c>
      <c r="AY796" s="265" t="s">
        <v>143</v>
      </c>
    </row>
    <row r="797" spans="2:63" s="10" customFormat="1" ht="29.85" customHeight="1">
      <c r="B797" s="205"/>
      <c r="C797" s="206"/>
      <c r="D797" s="207" t="s">
        <v>71</v>
      </c>
      <c r="E797" s="219" t="s">
        <v>653</v>
      </c>
      <c r="F797" s="219" t="s">
        <v>654</v>
      </c>
      <c r="G797" s="206"/>
      <c r="H797" s="206"/>
      <c r="I797" s="209"/>
      <c r="J797" s="220">
        <f>BK797</f>
        <v>0</v>
      </c>
      <c r="K797" s="206"/>
      <c r="L797" s="211"/>
      <c r="M797" s="212"/>
      <c r="N797" s="213"/>
      <c r="O797" s="213"/>
      <c r="P797" s="214">
        <f>SUM(P798:P802)</f>
        <v>0</v>
      </c>
      <c r="Q797" s="213"/>
      <c r="R797" s="214">
        <f>SUM(R798:R802)</f>
        <v>0</v>
      </c>
      <c r="S797" s="213"/>
      <c r="T797" s="215">
        <f>SUM(T798:T802)</f>
        <v>0</v>
      </c>
      <c r="AR797" s="216" t="s">
        <v>80</v>
      </c>
      <c r="AT797" s="217" t="s">
        <v>71</v>
      </c>
      <c r="AU797" s="217" t="s">
        <v>80</v>
      </c>
      <c r="AY797" s="216" t="s">
        <v>143</v>
      </c>
      <c r="BK797" s="218">
        <f>SUM(BK798:BK802)</f>
        <v>0</v>
      </c>
    </row>
    <row r="798" spans="2:65" s="1" customFormat="1" ht="25.5" customHeight="1">
      <c r="B798" s="46"/>
      <c r="C798" s="221" t="s">
        <v>655</v>
      </c>
      <c r="D798" s="221" t="s">
        <v>145</v>
      </c>
      <c r="E798" s="222" t="s">
        <v>656</v>
      </c>
      <c r="F798" s="223" t="s">
        <v>657</v>
      </c>
      <c r="G798" s="224" t="s">
        <v>169</v>
      </c>
      <c r="H798" s="225">
        <v>33.807</v>
      </c>
      <c r="I798" s="226"/>
      <c r="J798" s="227">
        <f>ROUND(I798*H798,2)</f>
        <v>0</v>
      </c>
      <c r="K798" s="223" t="s">
        <v>149</v>
      </c>
      <c r="L798" s="72"/>
      <c r="M798" s="228" t="s">
        <v>21</v>
      </c>
      <c r="N798" s="229" t="s">
        <v>43</v>
      </c>
      <c r="O798" s="47"/>
      <c r="P798" s="230">
        <f>O798*H798</f>
        <v>0</v>
      </c>
      <c r="Q798" s="230">
        <v>0</v>
      </c>
      <c r="R798" s="230">
        <f>Q798*H798</f>
        <v>0</v>
      </c>
      <c r="S798" s="230">
        <v>0</v>
      </c>
      <c r="T798" s="231">
        <f>S798*H798</f>
        <v>0</v>
      </c>
      <c r="AR798" s="24" t="s">
        <v>150</v>
      </c>
      <c r="AT798" s="24" t="s">
        <v>145</v>
      </c>
      <c r="AU798" s="24" t="s">
        <v>82</v>
      </c>
      <c r="AY798" s="24" t="s">
        <v>143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24" t="s">
        <v>80</v>
      </c>
      <c r="BK798" s="232">
        <f>ROUND(I798*H798,2)</f>
        <v>0</v>
      </c>
      <c r="BL798" s="24" t="s">
        <v>150</v>
      </c>
      <c r="BM798" s="24" t="s">
        <v>658</v>
      </c>
    </row>
    <row r="799" spans="2:65" s="1" customFormat="1" ht="25.5" customHeight="1">
      <c r="B799" s="46"/>
      <c r="C799" s="221" t="s">
        <v>659</v>
      </c>
      <c r="D799" s="221" t="s">
        <v>145</v>
      </c>
      <c r="E799" s="222" t="s">
        <v>660</v>
      </c>
      <c r="F799" s="223" t="s">
        <v>661</v>
      </c>
      <c r="G799" s="224" t="s">
        <v>169</v>
      </c>
      <c r="H799" s="225">
        <v>33.807</v>
      </c>
      <c r="I799" s="226"/>
      <c r="J799" s="227">
        <f>ROUND(I799*H799,2)</f>
        <v>0</v>
      </c>
      <c r="K799" s="223" t="s">
        <v>149</v>
      </c>
      <c r="L799" s="72"/>
      <c r="M799" s="228" t="s">
        <v>21</v>
      </c>
      <c r="N799" s="229" t="s">
        <v>43</v>
      </c>
      <c r="O799" s="47"/>
      <c r="P799" s="230">
        <f>O799*H799</f>
        <v>0</v>
      </c>
      <c r="Q799" s="230">
        <v>0</v>
      </c>
      <c r="R799" s="230">
        <f>Q799*H799</f>
        <v>0</v>
      </c>
      <c r="S799" s="230">
        <v>0</v>
      </c>
      <c r="T799" s="231">
        <f>S799*H799</f>
        <v>0</v>
      </c>
      <c r="AR799" s="24" t="s">
        <v>150</v>
      </c>
      <c r="AT799" s="24" t="s">
        <v>145</v>
      </c>
      <c r="AU799" s="24" t="s">
        <v>82</v>
      </c>
      <c r="AY799" s="24" t="s">
        <v>143</v>
      </c>
      <c r="BE799" s="232">
        <f>IF(N799="základní",J799,0)</f>
        <v>0</v>
      </c>
      <c r="BF799" s="232">
        <f>IF(N799="snížená",J799,0)</f>
        <v>0</v>
      </c>
      <c r="BG799" s="232">
        <f>IF(N799="zákl. přenesená",J799,0)</f>
        <v>0</v>
      </c>
      <c r="BH799" s="232">
        <f>IF(N799="sníž. přenesená",J799,0)</f>
        <v>0</v>
      </c>
      <c r="BI799" s="232">
        <f>IF(N799="nulová",J799,0)</f>
        <v>0</v>
      </c>
      <c r="BJ799" s="24" t="s">
        <v>80</v>
      </c>
      <c r="BK799" s="232">
        <f>ROUND(I799*H799,2)</f>
        <v>0</v>
      </c>
      <c r="BL799" s="24" t="s">
        <v>150</v>
      </c>
      <c r="BM799" s="24" t="s">
        <v>662</v>
      </c>
    </row>
    <row r="800" spans="2:65" s="1" customFormat="1" ht="25.5" customHeight="1">
      <c r="B800" s="46"/>
      <c r="C800" s="221" t="s">
        <v>663</v>
      </c>
      <c r="D800" s="221" t="s">
        <v>145</v>
      </c>
      <c r="E800" s="222" t="s">
        <v>664</v>
      </c>
      <c r="F800" s="223" t="s">
        <v>665</v>
      </c>
      <c r="G800" s="224" t="s">
        <v>169</v>
      </c>
      <c r="H800" s="225">
        <v>980.403</v>
      </c>
      <c r="I800" s="226"/>
      <c r="J800" s="227">
        <f>ROUND(I800*H800,2)</f>
        <v>0</v>
      </c>
      <c r="K800" s="223" t="s">
        <v>149</v>
      </c>
      <c r="L800" s="72"/>
      <c r="M800" s="228" t="s">
        <v>21</v>
      </c>
      <c r="N800" s="229" t="s">
        <v>43</v>
      </c>
      <c r="O800" s="47"/>
      <c r="P800" s="230">
        <f>O800*H800</f>
        <v>0</v>
      </c>
      <c r="Q800" s="230">
        <v>0</v>
      </c>
      <c r="R800" s="230">
        <f>Q800*H800</f>
        <v>0</v>
      </c>
      <c r="S800" s="230">
        <v>0</v>
      </c>
      <c r="T800" s="231">
        <f>S800*H800</f>
        <v>0</v>
      </c>
      <c r="AR800" s="24" t="s">
        <v>150</v>
      </c>
      <c r="AT800" s="24" t="s">
        <v>145</v>
      </c>
      <c r="AU800" s="24" t="s">
        <v>82</v>
      </c>
      <c r="AY800" s="24" t="s">
        <v>143</v>
      </c>
      <c r="BE800" s="232">
        <f>IF(N800="základní",J800,0)</f>
        <v>0</v>
      </c>
      <c r="BF800" s="232">
        <f>IF(N800="snížená",J800,0)</f>
        <v>0</v>
      </c>
      <c r="BG800" s="232">
        <f>IF(N800="zákl. přenesená",J800,0)</f>
        <v>0</v>
      </c>
      <c r="BH800" s="232">
        <f>IF(N800="sníž. přenesená",J800,0)</f>
        <v>0</v>
      </c>
      <c r="BI800" s="232">
        <f>IF(N800="nulová",J800,0)</f>
        <v>0</v>
      </c>
      <c r="BJ800" s="24" t="s">
        <v>80</v>
      </c>
      <c r="BK800" s="232">
        <f>ROUND(I800*H800,2)</f>
        <v>0</v>
      </c>
      <c r="BL800" s="24" t="s">
        <v>150</v>
      </c>
      <c r="BM800" s="24" t="s">
        <v>666</v>
      </c>
    </row>
    <row r="801" spans="2:51" s="12" customFormat="1" ht="13.5">
      <c r="B801" s="244"/>
      <c r="C801" s="245"/>
      <c r="D801" s="235" t="s">
        <v>152</v>
      </c>
      <c r="E801" s="245"/>
      <c r="F801" s="247" t="s">
        <v>667</v>
      </c>
      <c r="G801" s="245"/>
      <c r="H801" s="248">
        <v>980.403</v>
      </c>
      <c r="I801" s="249"/>
      <c r="J801" s="245"/>
      <c r="K801" s="245"/>
      <c r="L801" s="250"/>
      <c r="M801" s="251"/>
      <c r="N801" s="252"/>
      <c r="O801" s="252"/>
      <c r="P801" s="252"/>
      <c r="Q801" s="252"/>
      <c r="R801" s="252"/>
      <c r="S801" s="252"/>
      <c r="T801" s="253"/>
      <c r="AT801" s="254" t="s">
        <v>152</v>
      </c>
      <c r="AU801" s="254" t="s">
        <v>82</v>
      </c>
      <c r="AV801" s="12" t="s">
        <v>82</v>
      </c>
      <c r="AW801" s="12" t="s">
        <v>6</v>
      </c>
      <c r="AX801" s="12" t="s">
        <v>80</v>
      </c>
      <c r="AY801" s="254" t="s">
        <v>143</v>
      </c>
    </row>
    <row r="802" spans="2:65" s="1" customFormat="1" ht="16.5" customHeight="1">
      <c r="B802" s="46"/>
      <c r="C802" s="221" t="s">
        <v>668</v>
      </c>
      <c r="D802" s="221" t="s">
        <v>145</v>
      </c>
      <c r="E802" s="222" t="s">
        <v>669</v>
      </c>
      <c r="F802" s="223" t="s">
        <v>670</v>
      </c>
      <c r="G802" s="224" t="s">
        <v>169</v>
      </c>
      <c r="H802" s="225">
        <v>33.807</v>
      </c>
      <c r="I802" s="226"/>
      <c r="J802" s="227">
        <f>ROUND(I802*H802,2)</f>
        <v>0</v>
      </c>
      <c r="K802" s="223" t="s">
        <v>149</v>
      </c>
      <c r="L802" s="72"/>
      <c r="M802" s="228" t="s">
        <v>21</v>
      </c>
      <c r="N802" s="229" t="s">
        <v>43</v>
      </c>
      <c r="O802" s="47"/>
      <c r="P802" s="230">
        <f>O802*H802</f>
        <v>0</v>
      </c>
      <c r="Q802" s="230">
        <v>0</v>
      </c>
      <c r="R802" s="230">
        <f>Q802*H802</f>
        <v>0</v>
      </c>
      <c r="S802" s="230">
        <v>0</v>
      </c>
      <c r="T802" s="231">
        <f>S802*H802</f>
        <v>0</v>
      </c>
      <c r="AR802" s="24" t="s">
        <v>150</v>
      </c>
      <c r="AT802" s="24" t="s">
        <v>145</v>
      </c>
      <c r="AU802" s="24" t="s">
        <v>82</v>
      </c>
      <c r="AY802" s="24" t="s">
        <v>143</v>
      </c>
      <c r="BE802" s="232">
        <f>IF(N802="základní",J802,0)</f>
        <v>0</v>
      </c>
      <c r="BF802" s="232">
        <f>IF(N802="snížená",J802,0)</f>
        <v>0</v>
      </c>
      <c r="BG802" s="232">
        <f>IF(N802="zákl. přenesená",J802,0)</f>
        <v>0</v>
      </c>
      <c r="BH802" s="232">
        <f>IF(N802="sníž. přenesená",J802,0)</f>
        <v>0</v>
      </c>
      <c r="BI802" s="232">
        <f>IF(N802="nulová",J802,0)</f>
        <v>0</v>
      </c>
      <c r="BJ802" s="24" t="s">
        <v>80</v>
      </c>
      <c r="BK802" s="232">
        <f>ROUND(I802*H802,2)</f>
        <v>0</v>
      </c>
      <c r="BL802" s="24" t="s">
        <v>150</v>
      </c>
      <c r="BM802" s="24" t="s">
        <v>671</v>
      </c>
    </row>
    <row r="803" spans="2:63" s="10" customFormat="1" ht="29.85" customHeight="1">
      <c r="B803" s="205"/>
      <c r="C803" s="206"/>
      <c r="D803" s="207" t="s">
        <v>71</v>
      </c>
      <c r="E803" s="219" t="s">
        <v>672</v>
      </c>
      <c r="F803" s="219" t="s">
        <v>673</v>
      </c>
      <c r="G803" s="206"/>
      <c r="H803" s="206"/>
      <c r="I803" s="209"/>
      <c r="J803" s="220">
        <f>BK803</f>
        <v>0</v>
      </c>
      <c r="K803" s="206"/>
      <c r="L803" s="211"/>
      <c r="M803" s="212"/>
      <c r="N803" s="213"/>
      <c r="O803" s="213"/>
      <c r="P803" s="214">
        <f>P804</f>
        <v>0</v>
      </c>
      <c r="Q803" s="213"/>
      <c r="R803" s="214">
        <f>R804</f>
        <v>0</v>
      </c>
      <c r="S803" s="213"/>
      <c r="T803" s="215">
        <f>T804</f>
        <v>0</v>
      </c>
      <c r="AR803" s="216" t="s">
        <v>80</v>
      </c>
      <c r="AT803" s="217" t="s">
        <v>71</v>
      </c>
      <c r="AU803" s="217" t="s">
        <v>80</v>
      </c>
      <c r="AY803" s="216" t="s">
        <v>143</v>
      </c>
      <c r="BK803" s="218">
        <f>BK804</f>
        <v>0</v>
      </c>
    </row>
    <row r="804" spans="2:65" s="1" customFormat="1" ht="38.25" customHeight="1">
      <c r="B804" s="46"/>
      <c r="C804" s="221" t="s">
        <v>674</v>
      </c>
      <c r="D804" s="221" t="s">
        <v>145</v>
      </c>
      <c r="E804" s="222" t="s">
        <v>675</v>
      </c>
      <c r="F804" s="223" t="s">
        <v>676</v>
      </c>
      <c r="G804" s="224" t="s">
        <v>169</v>
      </c>
      <c r="H804" s="225">
        <v>36.766</v>
      </c>
      <c r="I804" s="226"/>
      <c r="J804" s="227">
        <f>ROUND(I804*H804,2)</f>
        <v>0</v>
      </c>
      <c r="K804" s="223" t="s">
        <v>149</v>
      </c>
      <c r="L804" s="72"/>
      <c r="M804" s="228" t="s">
        <v>21</v>
      </c>
      <c r="N804" s="229" t="s">
        <v>43</v>
      </c>
      <c r="O804" s="47"/>
      <c r="P804" s="230">
        <f>O804*H804</f>
        <v>0</v>
      </c>
      <c r="Q804" s="230">
        <v>0</v>
      </c>
      <c r="R804" s="230">
        <f>Q804*H804</f>
        <v>0</v>
      </c>
      <c r="S804" s="230">
        <v>0</v>
      </c>
      <c r="T804" s="231">
        <f>S804*H804</f>
        <v>0</v>
      </c>
      <c r="AR804" s="24" t="s">
        <v>150</v>
      </c>
      <c r="AT804" s="24" t="s">
        <v>145</v>
      </c>
      <c r="AU804" s="24" t="s">
        <v>82</v>
      </c>
      <c r="AY804" s="24" t="s">
        <v>143</v>
      </c>
      <c r="BE804" s="232">
        <f>IF(N804="základní",J804,0)</f>
        <v>0</v>
      </c>
      <c r="BF804" s="232">
        <f>IF(N804="snížená",J804,0)</f>
        <v>0</v>
      </c>
      <c r="BG804" s="232">
        <f>IF(N804="zákl. přenesená",J804,0)</f>
        <v>0</v>
      </c>
      <c r="BH804" s="232">
        <f>IF(N804="sníž. přenesená",J804,0)</f>
        <v>0</v>
      </c>
      <c r="BI804" s="232">
        <f>IF(N804="nulová",J804,0)</f>
        <v>0</v>
      </c>
      <c r="BJ804" s="24" t="s">
        <v>80</v>
      </c>
      <c r="BK804" s="232">
        <f>ROUND(I804*H804,2)</f>
        <v>0</v>
      </c>
      <c r="BL804" s="24" t="s">
        <v>150</v>
      </c>
      <c r="BM804" s="24" t="s">
        <v>677</v>
      </c>
    </row>
    <row r="805" spans="2:63" s="10" customFormat="1" ht="37.4" customHeight="1">
      <c r="B805" s="205"/>
      <c r="C805" s="206"/>
      <c r="D805" s="207" t="s">
        <v>71</v>
      </c>
      <c r="E805" s="208" t="s">
        <v>678</v>
      </c>
      <c r="F805" s="208" t="s">
        <v>679</v>
      </c>
      <c r="G805" s="206"/>
      <c r="H805" s="206"/>
      <c r="I805" s="209"/>
      <c r="J805" s="210">
        <f>BK805</f>
        <v>0</v>
      </c>
      <c r="K805" s="206"/>
      <c r="L805" s="211"/>
      <c r="M805" s="212"/>
      <c r="N805" s="213"/>
      <c r="O805" s="213"/>
      <c r="P805" s="214">
        <f>P806+P817+P836+P864+P868+P895+P955</f>
        <v>0</v>
      </c>
      <c r="Q805" s="213"/>
      <c r="R805" s="214">
        <f>R806+R817+R836+R864+R868+R895+R955</f>
        <v>2.9502988162</v>
      </c>
      <c r="S805" s="213"/>
      <c r="T805" s="215">
        <f>T806+T817+T836+T864+T868+T895+T955</f>
        <v>0.8229839999999999</v>
      </c>
      <c r="AR805" s="216" t="s">
        <v>82</v>
      </c>
      <c r="AT805" s="217" t="s">
        <v>71</v>
      </c>
      <c r="AU805" s="217" t="s">
        <v>72</v>
      </c>
      <c r="AY805" s="216" t="s">
        <v>143</v>
      </c>
      <c r="BK805" s="218">
        <f>BK806+BK817+BK836+BK864+BK868+BK895+BK955</f>
        <v>0</v>
      </c>
    </row>
    <row r="806" spans="2:63" s="10" customFormat="1" ht="19.9" customHeight="1">
      <c r="B806" s="205"/>
      <c r="C806" s="206"/>
      <c r="D806" s="207" t="s">
        <v>71</v>
      </c>
      <c r="E806" s="219" t="s">
        <v>680</v>
      </c>
      <c r="F806" s="219" t="s">
        <v>681</v>
      </c>
      <c r="G806" s="206"/>
      <c r="H806" s="206"/>
      <c r="I806" s="209"/>
      <c r="J806" s="220">
        <f>BK806</f>
        <v>0</v>
      </c>
      <c r="K806" s="206"/>
      <c r="L806" s="211"/>
      <c r="M806" s="212"/>
      <c r="N806" s="213"/>
      <c r="O806" s="213"/>
      <c r="P806" s="214">
        <f>SUM(P807:P816)</f>
        <v>0</v>
      </c>
      <c r="Q806" s="213"/>
      <c r="R806" s="214">
        <f>SUM(R807:R816)</f>
        <v>1.0686200000000001</v>
      </c>
      <c r="S806" s="213"/>
      <c r="T806" s="215">
        <f>SUM(T807:T816)</f>
        <v>0</v>
      </c>
      <c r="AR806" s="216" t="s">
        <v>82</v>
      </c>
      <c r="AT806" s="217" t="s">
        <v>71</v>
      </c>
      <c r="AU806" s="217" t="s">
        <v>80</v>
      </c>
      <c r="AY806" s="216" t="s">
        <v>143</v>
      </c>
      <c r="BK806" s="218">
        <f>SUM(BK807:BK816)</f>
        <v>0</v>
      </c>
    </row>
    <row r="807" spans="2:65" s="1" customFormat="1" ht="25.5" customHeight="1">
      <c r="B807" s="46"/>
      <c r="C807" s="221" t="s">
        <v>682</v>
      </c>
      <c r="D807" s="221" t="s">
        <v>145</v>
      </c>
      <c r="E807" s="222" t="s">
        <v>683</v>
      </c>
      <c r="F807" s="223" t="s">
        <v>684</v>
      </c>
      <c r="G807" s="224" t="s">
        <v>249</v>
      </c>
      <c r="H807" s="225">
        <v>16</v>
      </c>
      <c r="I807" s="226"/>
      <c r="J807" s="227">
        <f>ROUND(I807*H807,2)</f>
        <v>0</v>
      </c>
      <c r="K807" s="223" t="s">
        <v>149</v>
      </c>
      <c r="L807" s="72"/>
      <c r="M807" s="228" t="s">
        <v>21</v>
      </c>
      <c r="N807" s="229" t="s">
        <v>43</v>
      </c>
      <c r="O807" s="47"/>
      <c r="P807" s="230">
        <f>O807*H807</f>
        <v>0</v>
      </c>
      <c r="Q807" s="230">
        <v>0.00065</v>
      </c>
      <c r="R807" s="230">
        <f>Q807*H807</f>
        <v>0.0104</v>
      </c>
      <c r="S807" s="230">
        <v>0</v>
      </c>
      <c r="T807" s="231">
        <f>S807*H807</f>
        <v>0</v>
      </c>
      <c r="AR807" s="24" t="s">
        <v>304</v>
      </c>
      <c r="AT807" s="24" t="s">
        <v>145</v>
      </c>
      <c r="AU807" s="24" t="s">
        <v>82</v>
      </c>
      <c r="AY807" s="24" t="s">
        <v>143</v>
      </c>
      <c r="BE807" s="232">
        <f>IF(N807="základní",J807,0)</f>
        <v>0</v>
      </c>
      <c r="BF807" s="232">
        <f>IF(N807="snížená",J807,0)</f>
        <v>0</v>
      </c>
      <c r="BG807" s="232">
        <f>IF(N807="zákl. přenesená",J807,0)</f>
        <v>0</v>
      </c>
      <c r="BH807" s="232">
        <f>IF(N807="sníž. přenesená",J807,0)</f>
        <v>0</v>
      </c>
      <c r="BI807" s="232">
        <f>IF(N807="nulová",J807,0)</f>
        <v>0</v>
      </c>
      <c r="BJ807" s="24" t="s">
        <v>80</v>
      </c>
      <c r="BK807" s="232">
        <f>ROUND(I807*H807,2)</f>
        <v>0</v>
      </c>
      <c r="BL807" s="24" t="s">
        <v>304</v>
      </c>
      <c r="BM807" s="24" t="s">
        <v>685</v>
      </c>
    </row>
    <row r="808" spans="2:51" s="12" customFormat="1" ht="13.5">
      <c r="B808" s="244"/>
      <c r="C808" s="245"/>
      <c r="D808" s="235" t="s">
        <v>152</v>
      </c>
      <c r="E808" s="246" t="s">
        <v>21</v>
      </c>
      <c r="F808" s="247" t="s">
        <v>686</v>
      </c>
      <c r="G808" s="245"/>
      <c r="H808" s="248">
        <v>16</v>
      </c>
      <c r="I808" s="249"/>
      <c r="J808" s="245"/>
      <c r="K808" s="245"/>
      <c r="L808" s="250"/>
      <c r="M808" s="251"/>
      <c r="N808" s="252"/>
      <c r="O808" s="252"/>
      <c r="P808" s="252"/>
      <c r="Q808" s="252"/>
      <c r="R808" s="252"/>
      <c r="S808" s="252"/>
      <c r="T808" s="253"/>
      <c r="AT808" s="254" t="s">
        <v>152</v>
      </c>
      <c r="AU808" s="254" t="s">
        <v>82</v>
      </c>
      <c r="AV808" s="12" t="s">
        <v>82</v>
      </c>
      <c r="AW808" s="12" t="s">
        <v>35</v>
      </c>
      <c r="AX808" s="12" t="s">
        <v>80</v>
      </c>
      <c r="AY808" s="254" t="s">
        <v>143</v>
      </c>
    </row>
    <row r="809" spans="2:65" s="1" customFormat="1" ht="38.25" customHeight="1">
      <c r="B809" s="46"/>
      <c r="C809" s="221" t="s">
        <v>687</v>
      </c>
      <c r="D809" s="221" t="s">
        <v>145</v>
      </c>
      <c r="E809" s="222" t="s">
        <v>688</v>
      </c>
      <c r="F809" s="223" t="s">
        <v>689</v>
      </c>
      <c r="G809" s="224" t="s">
        <v>148</v>
      </c>
      <c r="H809" s="225">
        <v>12</v>
      </c>
      <c r="I809" s="226"/>
      <c r="J809" s="227">
        <f>ROUND(I809*H809,2)</f>
        <v>0</v>
      </c>
      <c r="K809" s="223" t="s">
        <v>149</v>
      </c>
      <c r="L809" s="72"/>
      <c r="M809" s="228" t="s">
        <v>21</v>
      </c>
      <c r="N809" s="229" t="s">
        <v>43</v>
      </c>
      <c r="O809" s="47"/>
      <c r="P809" s="230">
        <f>O809*H809</f>
        <v>0</v>
      </c>
      <c r="Q809" s="230">
        <v>0.00655</v>
      </c>
      <c r="R809" s="230">
        <f>Q809*H809</f>
        <v>0.0786</v>
      </c>
      <c r="S809" s="230">
        <v>0</v>
      </c>
      <c r="T809" s="231">
        <f>S809*H809</f>
        <v>0</v>
      </c>
      <c r="AR809" s="24" t="s">
        <v>304</v>
      </c>
      <c r="AT809" s="24" t="s">
        <v>145</v>
      </c>
      <c r="AU809" s="24" t="s">
        <v>82</v>
      </c>
      <c r="AY809" s="24" t="s">
        <v>143</v>
      </c>
      <c r="BE809" s="232">
        <f>IF(N809="základní",J809,0)</f>
        <v>0</v>
      </c>
      <c r="BF809" s="232">
        <f>IF(N809="snížená",J809,0)</f>
        <v>0</v>
      </c>
      <c r="BG809" s="232">
        <f>IF(N809="zákl. přenesená",J809,0)</f>
        <v>0</v>
      </c>
      <c r="BH809" s="232">
        <f>IF(N809="sníž. přenesená",J809,0)</f>
        <v>0</v>
      </c>
      <c r="BI809" s="232">
        <f>IF(N809="nulová",J809,0)</f>
        <v>0</v>
      </c>
      <c r="BJ809" s="24" t="s">
        <v>80</v>
      </c>
      <c r="BK809" s="232">
        <f>ROUND(I809*H809,2)</f>
        <v>0</v>
      </c>
      <c r="BL809" s="24" t="s">
        <v>304</v>
      </c>
      <c r="BM809" s="24" t="s">
        <v>690</v>
      </c>
    </row>
    <row r="810" spans="2:51" s="11" customFormat="1" ht="13.5">
      <c r="B810" s="233"/>
      <c r="C810" s="234"/>
      <c r="D810" s="235" t="s">
        <v>152</v>
      </c>
      <c r="E810" s="236" t="s">
        <v>21</v>
      </c>
      <c r="F810" s="237" t="s">
        <v>691</v>
      </c>
      <c r="G810" s="234"/>
      <c r="H810" s="236" t="s">
        <v>21</v>
      </c>
      <c r="I810" s="238"/>
      <c r="J810" s="234"/>
      <c r="K810" s="234"/>
      <c r="L810" s="239"/>
      <c r="M810" s="240"/>
      <c r="N810" s="241"/>
      <c r="O810" s="241"/>
      <c r="P810" s="241"/>
      <c r="Q810" s="241"/>
      <c r="R810" s="241"/>
      <c r="S810" s="241"/>
      <c r="T810" s="242"/>
      <c r="AT810" s="243" t="s">
        <v>152</v>
      </c>
      <c r="AU810" s="243" t="s">
        <v>82</v>
      </c>
      <c r="AV810" s="11" t="s">
        <v>80</v>
      </c>
      <c r="AW810" s="11" t="s">
        <v>35</v>
      </c>
      <c r="AX810" s="11" t="s">
        <v>72</v>
      </c>
      <c r="AY810" s="243" t="s">
        <v>143</v>
      </c>
    </row>
    <row r="811" spans="2:51" s="12" customFormat="1" ht="13.5">
      <c r="B811" s="244"/>
      <c r="C811" s="245"/>
      <c r="D811" s="235" t="s">
        <v>152</v>
      </c>
      <c r="E811" s="246" t="s">
        <v>21</v>
      </c>
      <c r="F811" s="247" t="s">
        <v>692</v>
      </c>
      <c r="G811" s="245"/>
      <c r="H811" s="248">
        <v>12</v>
      </c>
      <c r="I811" s="249"/>
      <c r="J811" s="245"/>
      <c r="K811" s="245"/>
      <c r="L811" s="250"/>
      <c r="M811" s="251"/>
      <c r="N811" s="252"/>
      <c r="O811" s="252"/>
      <c r="P811" s="252"/>
      <c r="Q811" s="252"/>
      <c r="R811" s="252"/>
      <c r="S811" s="252"/>
      <c r="T811" s="253"/>
      <c r="AT811" s="254" t="s">
        <v>152</v>
      </c>
      <c r="AU811" s="254" t="s">
        <v>82</v>
      </c>
      <c r="AV811" s="12" t="s">
        <v>82</v>
      </c>
      <c r="AW811" s="12" t="s">
        <v>35</v>
      </c>
      <c r="AX811" s="12" t="s">
        <v>80</v>
      </c>
      <c r="AY811" s="254" t="s">
        <v>143</v>
      </c>
    </row>
    <row r="812" spans="2:65" s="1" customFormat="1" ht="25.5" customHeight="1">
      <c r="B812" s="46"/>
      <c r="C812" s="221" t="s">
        <v>693</v>
      </c>
      <c r="D812" s="221" t="s">
        <v>145</v>
      </c>
      <c r="E812" s="222" t="s">
        <v>694</v>
      </c>
      <c r="F812" s="223" t="s">
        <v>695</v>
      </c>
      <c r="G812" s="224" t="s">
        <v>249</v>
      </c>
      <c r="H812" s="225">
        <v>44</v>
      </c>
      <c r="I812" s="226"/>
      <c r="J812" s="227">
        <f>ROUND(I812*H812,2)</f>
        <v>0</v>
      </c>
      <c r="K812" s="223" t="s">
        <v>149</v>
      </c>
      <c r="L812" s="72"/>
      <c r="M812" s="228" t="s">
        <v>21</v>
      </c>
      <c r="N812" s="229" t="s">
        <v>43</v>
      </c>
      <c r="O812" s="47"/>
      <c r="P812" s="230">
        <f>O812*H812</f>
        <v>0</v>
      </c>
      <c r="Q812" s="230">
        <v>0.00315</v>
      </c>
      <c r="R812" s="230">
        <f>Q812*H812</f>
        <v>0.1386</v>
      </c>
      <c r="S812" s="230">
        <v>0</v>
      </c>
      <c r="T812" s="231">
        <f>S812*H812</f>
        <v>0</v>
      </c>
      <c r="AR812" s="24" t="s">
        <v>304</v>
      </c>
      <c r="AT812" s="24" t="s">
        <v>145</v>
      </c>
      <c r="AU812" s="24" t="s">
        <v>82</v>
      </c>
      <c r="AY812" s="24" t="s">
        <v>143</v>
      </c>
      <c r="BE812" s="232">
        <f>IF(N812="základní",J812,0)</f>
        <v>0</v>
      </c>
      <c r="BF812" s="232">
        <f>IF(N812="snížená",J812,0)</f>
        <v>0</v>
      </c>
      <c r="BG812" s="232">
        <f>IF(N812="zákl. přenesená",J812,0)</f>
        <v>0</v>
      </c>
      <c r="BH812" s="232">
        <f>IF(N812="sníž. přenesená",J812,0)</f>
        <v>0</v>
      </c>
      <c r="BI812" s="232">
        <f>IF(N812="nulová",J812,0)</f>
        <v>0</v>
      </c>
      <c r="BJ812" s="24" t="s">
        <v>80</v>
      </c>
      <c r="BK812" s="232">
        <f>ROUND(I812*H812,2)</f>
        <v>0</v>
      </c>
      <c r="BL812" s="24" t="s">
        <v>304</v>
      </c>
      <c r="BM812" s="24" t="s">
        <v>696</v>
      </c>
    </row>
    <row r="813" spans="2:51" s="12" customFormat="1" ht="13.5">
      <c r="B813" s="244"/>
      <c r="C813" s="245"/>
      <c r="D813" s="235" t="s">
        <v>152</v>
      </c>
      <c r="E813" s="246" t="s">
        <v>21</v>
      </c>
      <c r="F813" s="247" t="s">
        <v>697</v>
      </c>
      <c r="G813" s="245"/>
      <c r="H813" s="248">
        <v>44</v>
      </c>
      <c r="I813" s="249"/>
      <c r="J813" s="245"/>
      <c r="K813" s="245"/>
      <c r="L813" s="250"/>
      <c r="M813" s="251"/>
      <c r="N813" s="252"/>
      <c r="O813" s="252"/>
      <c r="P813" s="252"/>
      <c r="Q813" s="252"/>
      <c r="R813" s="252"/>
      <c r="S813" s="252"/>
      <c r="T813" s="253"/>
      <c r="AT813" s="254" t="s">
        <v>152</v>
      </c>
      <c r="AU813" s="254" t="s">
        <v>82</v>
      </c>
      <c r="AV813" s="12" t="s">
        <v>82</v>
      </c>
      <c r="AW813" s="12" t="s">
        <v>35</v>
      </c>
      <c r="AX813" s="12" t="s">
        <v>80</v>
      </c>
      <c r="AY813" s="254" t="s">
        <v>143</v>
      </c>
    </row>
    <row r="814" spans="2:65" s="1" customFormat="1" ht="25.5" customHeight="1">
      <c r="B814" s="46"/>
      <c r="C814" s="221" t="s">
        <v>698</v>
      </c>
      <c r="D814" s="221" t="s">
        <v>145</v>
      </c>
      <c r="E814" s="222" t="s">
        <v>699</v>
      </c>
      <c r="F814" s="223" t="s">
        <v>700</v>
      </c>
      <c r="G814" s="224" t="s">
        <v>249</v>
      </c>
      <c r="H814" s="225">
        <v>214</v>
      </c>
      <c r="I814" s="226"/>
      <c r="J814" s="227">
        <f>ROUND(I814*H814,2)</f>
        <v>0</v>
      </c>
      <c r="K814" s="223" t="s">
        <v>149</v>
      </c>
      <c r="L814" s="72"/>
      <c r="M814" s="228" t="s">
        <v>21</v>
      </c>
      <c r="N814" s="229" t="s">
        <v>43</v>
      </c>
      <c r="O814" s="47"/>
      <c r="P814" s="230">
        <f>O814*H814</f>
        <v>0</v>
      </c>
      <c r="Q814" s="230">
        <v>0.00393</v>
      </c>
      <c r="R814" s="230">
        <f>Q814*H814</f>
        <v>0.8410200000000001</v>
      </c>
      <c r="S814" s="230">
        <v>0</v>
      </c>
      <c r="T814" s="231">
        <f>S814*H814</f>
        <v>0</v>
      </c>
      <c r="AR814" s="24" t="s">
        <v>304</v>
      </c>
      <c r="AT814" s="24" t="s">
        <v>145</v>
      </c>
      <c r="AU814" s="24" t="s">
        <v>82</v>
      </c>
      <c r="AY814" s="24" t="s">
        <v>143</v>
      </c>
      <c r="BE814" s="232">
        <f>IF(N814="základní",J814,0)</f>
        <v>0</v>
      </c>
      <c r="BF814" s="232">
        <f>IF(N814="snížená",J814,0)</f>
        <v>0</v>
      </c>
      <c r="BG814" s="232">
        <f>IF(N814="zákl. přenesená",J814,0)</f>
        <v>0</v>
      </c>
      <c r="BH814" s="232">
        <f>IF(N814="sníž. přenesená",J814,0)</f>
        <v>0</v>
      </c>
      <c r="BI814" s="232">
        <f>IF(N814="nulová",J814,0)</f>
        <v>0</v>
      </c>
      <c r="BJ814" s="24" t="s">
        <v>80</v>
      </c>
      <c r="BK814" s="232">
        <f>ROUND(I814*H814,2)</f>
        <v>0</v>
      </c>
      <c r="BL814" s="24" t="s">
        <v>304</v>
      </c>
      <c r="BM814" s="24" t="s">
        <v>701</v>
      </c>
    </row>
    <row r="815" spans="2:51" s="12" customFormat="1" ht="13.5">
      <c r="B815" s="244"/>
      <c r="C815" s="245"/>
      <c r="D815" s="235" t="s">
        <v>152</v>
      </c>
      <c r="E815" s="246" t="s">
        <v>21</v>
      </c>
      <c r="F815" s="247" t="s">
        <v>702</v>
      </c>
      <c r="G815" s="245"/>
      <c r="H815" s="248">
        <v>214</v>
      </c>
      <c r="I815" s="249"/>
      <c r="J815" s="245"/>
      <c r="K815" s="245"/>
      <c r="L815" s="250"/>
      <c r="M815" s="251"/>
      <c r="N815" s="252"/>
      <c r="O815" s="252"/>
      <c r="P815" s="252"/>
      <c r="Q815" s="252"/>
      <c r="R815" s="252"/>
      <c r="S815" s="252"/>
      <c r="T815" s="253"/>
      <c r="AT815" s="254" t="s">
        <v>152</v>
      </c>
      <c r="AU815" s="254" t="s">
        <v>82</v>
      </c>
      <c r="AV815" s="12" t="s">
        <v>82</v>
      </c>
      <c r="AW815" s="12" t="s">
        <v>35</v>
      </c>
      <c r="AX815" s="12" t="s">
        <v>80</v>
      </c>
      <c r="AY815" s="254" t="s">
        <v>143</v>
      </c>
    </row>
    <row r="816" spans="2:65" s="1" customFormat="1" ht="38.25" customHeight="1">
      <c r="B816" s="46"/>
      <c r="C816" s="221" t="s">
        <v>703</v>
      </c>
      <c r="D816" s="221" t="s">
        <v>145</v>
      </c>
      <c r="E816" s="222" t="s">
        <v>704</v>
      </c>
      <c r="F816" s="223" t="s">
        <v>705</v>
      </c>
      <c r="G816" s="224" t="s">
        <v>706</v>
      </c>
      <c r="H816" s="287"/>
      <c r="I816" s="226"/>
      <c r="J816" s="227">
        <f>ROUND(I816*H816,2)</f>
        <v>0</v>
      </c>
      <c r="K816" s="223" t="s">
        <v>149</v>
      </c>
      <c r="L816" s="72"/>
      <c r="M816" s="228" t="s">
        <v>21</v>
      </c>
      <c r="N816" s="229" t="s">
        <v>43</v>
      </c>
      <c r="O816" s="47"/>
      <c r="P816" s="230">
        <f>O816*H816</f>
        <v>0</v>
      </c>
      <c r="Q816" s="230">
        <v>0</v>
      </c>
      <c r="R816" s="230">
        <f>Q816*H816</f>
        <v>0</v>
      </c>
      <c r="S816" s="230">
        <v>0</v>
      </c>
      <c r="T816" s="231">
        <f>S816*H816</f>
        <v>0</v>
      </c>
      <c r="AR816" s="24" t="s">
        <v>304</v>
      </c>
      <c r="AT816" s="24" t="s">
        <v>145</v>
      </c>
      <c r="AU816" s="24" t="s">
        <v>82</v>
      </c>
      <c r="AY816" s="24" t="s">
        <v>143</v>
      </c>
      <c r="BE816" s="232">
        <f>IF(N816="základní",J816,0)</f>
        <v>0</v>
      </c>
      <c r="BF816" s="232">
        <f>IF(N816="snížená",J816,0)</f>
        <v>0</v>
      </c>
      <c r="BG816" s="232">
        <f>IF(N816="zákl. přenesená",J816,0)</f>
        <v>0</v>
      </c>
      <c r="BH816" s="232">
        <f>IF(N816="sníž. přenesená",J816,0)</f>
        <v>0</v>
      </c>
      <c r="BI816" s="232">
        <f>IF(N816="nulová",J816,0)</f>
        <v>0</v>
      </c>
      <c r="BJ816" s="24" t="s">
        <v>80</v>
      </c>
      <c r="BK816" s="232">
        <f>ROUND(I816*H816,2)</f>
        <v>0</v>
      </c>
      <c r="BL816" s="24" t="s">
        <v>304</v>
      </c>
      <c r="BM816" s="24" t="s">
        <v>707</v>
      </c>
    </row>
    <row r="817" spans="2:63" s="10" customFormat="1" ht="29.85" customHeight="1">
      <c r="B817" s="205"/>
      <c r="C817" s="206"/>
      <c r="D817" s="207" t="s">
        <v>71</v>
      </c>
      <c r="E817" s="219" t="s">
        <v>708</v>
      </c>
      <c r="F817" s="219" t="s">
        <v>709</v>
      </c>
      <c r="G817" s="206"/>
      <c r="H817" s="206"/>
      <c r="I817" s="209"/>
      <c r="J817" s="220">
        <f>BK817</f>
        <v>0</v>
      </c>
      <c r="K817" s="206"/>
      <c r="L817" s="211"/>
      <c r="M817" s="212"/>
      <c r="N817" s="213"/>
      <c r="O817" s="213"/>
      <c r="P817" s="214">
        <f>SUM(P818:P835)</f>
        <v>0</v>
      </c>
      <c r="Q817" s="213"/>
      <c r="R817" s="214">
        <f>SUM(R818:R835)</f>
        <v>0</v>
      </c>
      <c r="S817" s="213"/>
      <c r="T817" s="215">
        <f>SUM(T818:T835)</f>
        <v>0.475224</v>
      </c>
      <c r="AR817" s="216" t="s">
        <v>82</v>
      </c>
      <c r="AT817" s="217" t="s">
        <v>71</v>
      </c>
      <c r="AU817" s="217" t="s">
        <v>80</v>
      </c>
      <c r="AY817" s="216" t="s">
        <v>143</v>
      </c>
      <c r="BK817" s="218">
        <f>SUM(BK818:BK835)</f>
        <v>0</v>
      </c>
    </row>
    <row r="818" spans="2:65" s="1" customFormat="1" ht="16.5" customHeight="1">
      <c r="B818" s="46"/>
      <c r="C818" s="221" t="s">
        <v>710</v>
      </c>
      <c r="D818" s="221" t="s">
        <v>145</v>
      </c>
      <c r="E818" s="222" t="s">
        <v>711</v>
      </c>
      <c r="F818" s="223" t="s">
        <v>712</v>
      </c>
      <c r="G818" s="224" t="s">
        <v>148</v>
      </c>
      <c r="H818" s="225">
        <v>11.475</v>
      </c>
      <c r="I818" s="226"/>
      <c r="J818" s="227">
        <f>ROUND(I818*H818,2)</f>
        <v>0</v>
      </c>
      <c r="K818" s="223" t="s">
        <v>149</v>
      </c>
      <c r="L818" s="72"/>
      <c r="M818" s="228" t="s">
        <v>21</v>
      </c>
      <c r="N818" s="229" t="s">
        <v>43</v>
      </c>
      <c r="O818" s="47"/>
      <c r="P818" s="230">
        <f>O818*H818</f>
        <v>0</v>
      </c>
      <c r="Q818" s="230">
        <v>0</v>
      </c>
      <c r="R818" s="230">
        <f>Q818*H818</f>
        <v>0</v>
      </c>
      <c r="S818" s="230">
        <v>0.00594</v>
      </c>
      <c r="T818" s="231">
        <f>S818*H818</f>
        <v>0.0681615</v>
      </c>
      <c r="AR818" s="24" t="s">
        <v>304</v>
      </c>
      <c r="AT818" s="24" t="s">
        <v>145</v>
      </c>
      <c r="AU818" s="24" t="s">
        <v>82</v>
      </c>
      <c r="AY818" s="24" t="s">
        <v>143</v>
      </c>
      <c r="BE818" s="232">
        <f>IF(N818="základní",J818,0)</f>
        <v>0</v>
      </c>
      <c r="BF818" s="232">
        <f>IF(N818="snížená",J818,0)</f>
        <v>0</v>
      </c>
      <c r="BG818" s="232">
        <f>IF(N818="zákl. přenesená",J818,0)</f>
        <v>0</v>
      </c>
      <c r="BH818" s="232">
        <f>IF(N818="sníž. přenesená",J818,0)</f>
        <v>0</v>
      </c>
      <c r="BI818" s="232">
        <f>IF(N818="nulová",J818,0)</f>
        <v>0</v>
      </c>
      <c r="BJ818" s="24" t="s">
        <v>80</v>
      </c>
      <c r="BK818" s="232">
        <f>ROUND(I818*H818,2)</f>
        <v>0</v>
      </c>
      <c r="BL818" s="24" t="s">
        <v>304</v>
      </c>
      <c r="BM818" s="24" t="s">
        <v>713</v>
      </c>
    </row>
    <row r="819" spans="2:51" s="11" customFormat="1" ht="13.5">
      <c r="B819" s="233"/>
      <c r="C819" s="234"/>
      <c r="D819" s="235" t="s">
        <v>152</v>
      </c>
      <c r="E819" s="236" t="s">
        <v>21</v>
      </c>
      <c r="F819" s="237" t="s">
        <v>235</v>
      </c>
      <c r="G819" s="234"/>
      <c r="H819" s="236" t="s">
        <v>21</v>
      </c>
      <c r="I819" s="238"/>
      <c r="J819" s="234"/>
      <c r="K819" s="234"/>
      <c r="L819" s="239"/>
      <c r="M819" s="240"/>
      <c r="N819" s="241"/>
      <c r="O819" s="241"/>
      <c r="P819" s="241"/>
      <c r="Q819" s="241"/>
      <c r="R819" s="241"/>
      <c r="S819" s="241"/>
      <c r="T819" s="242"/>
      <c r="AT819" s="243" t="s">
        <v>152</v>
      </c>
      <c r="AU819" s="243" t="s">
        <v>82</v>
      </c>
      <c r="AV819" s="11" t="s">
        <v>80</v>
      </c>
      <c r="AW819" s="11" t="s">
        <v>35</v>
      </c>
      <c r="AX819" s="11" t="s">
        <v>72</v>
      </c>
      <c r="AY819" s="243" t="s">
        <v>143</v>
      </c>
    </row>
    <row r="820" spans="2:51" s="12" customFormat="1" ht="13.5">
      <c r="B820" s="244"/>
      <c r="C820" s="245"/>
      <c r="D820" s="235" t="s">
        <v>152</v>
      </c>
      <c r="E820" s="246" t="s">
        <v>21</v>
      </c>
      <c r="F820" s="247" t="s">
        <v>714</v>
      </c>
      <c r="G820" s="245"/>
      <c r="H820" s="248">
        <v>11.475</v>
      </c>
      <c r="I820" s="249"/>
      <c r="J820" s="245"/>
      <c r="K820" s="245"/>
      <c r="L820" s="250"/>
      <c r="M820" s="251"/>
      <c r="N820" s="252"/>
      <c r="O820" s="252"/>
      <c r="P820" s="252"/>
      <c r="Q820" s="252"/>
      <c r="R820" s="252"/>
      <c r="S820" s="252"/>
      <c r="T820" s="253"/>
      <c r="AT820" s="254" t="s">
        <v>152</v>
      </c>
      <c r="AU820" s="254" t="s">
        <v>82</v>
      </c>
      <c r="AV820" s="12" t="s">
        <v>82</v>
      </c>
      <c r="AW820" s="12" t="s">
        <v>35</v>
      </c>
      <c r="AX820" s="12" t="s">
        <v>80</v>
      </c>
      <c r="AY820" s="254" t="s">
        <v>143</v>
      </c>
    </row>
    <row r="821" spans="2:65" s="1" customFormat="1" ht="16.5" customHeight="1">
      <c r="B821" s="46"/>
      <c r="C821" s="221" t="s">
        <v>715</v>
      </c>
      <c r="D821" s="221" t="s">
        <v>145</v>
      </c>
      <c r="E821" s="222" t="s">
        <v>716</v>
      </c>
      <c r="F821" s="223" t="s">
        <v>717</v>
      </c>
      <c r="G821" s="224" t="s">
        <v>249</v>
      </c>
      <c r="H821" s="225">
        <v>243.75</v>
      </c>
      <c r="I821" s="226"/>
      <c r="J821" s="227">
        <f>ROUND(I821*H821,2)</f>
        <v>0</v>
      </c>
      <c r="K821" s="223" t="s">
        <v>149</v>
      </c>
      <c r="L821" s="72"/>
      <c r="M821" s="228" t="s">
        <v>21</v>
      </c>
      <c r="N821" s="229" t="s">
        <v>43</v>
      </c>
      <c r="O821" s="47"/>
      <c r="P821" s="230">
        <f>O821*H821</f>
        <v>0</v>
      </c>
      <c r="Q821" s="230">
        <v>0</v>
      </c>
      <c r="R821" s="230">
        <f>Q821*H821</f>
        <v>0</v>
      </c>
      <c r="S821" s="230">
        <v>0.00167</v>
      </c>
      <c r="T821" s="231">
        <f>S821*H821</f>
        <v>0.4070625</v>
      </c>
      <c r="AR821" s="24" t="s">
        <v>304</v>
      </c>
      <c r="AT821" s="24" t="s">
        <v>145</v>
      </c>
      <c r="AU821" s="24" t="s">
        <v>82</v>
      </c>
      <c r="AY821" s="24" t="s">
        <v>143</v>
      </c>
      <c r="BE821" s="232">
        <f>IF(N821="základní",J821,0)</f>
        <v>0</v>
      </c>
      <c r="BF821" s="232">
        <f>IF(N821="snížená",J821,0)</f>
        <v>0</v>
      </c>
      <c r="BG821" s="232">
        <f>IF(N821="zákl. přenesená",J821,0)</f>
        <v>0</v>
      </c>
      <c r="BH821" s="232">
        <f>IF(N821="sníž. přenesená",J821,0)</f>
        <v>0</v>
      </c>
      <c r="BI821" s="232">
        <f>IF(N821="nulová",J821,0)</f>
        <v>0</v>
      </c>
      <c r="BJ821" s="24" t="s">
        <v>80</v>
      </c>
      <c r="BK821" s="232">
        <f>ROUND(I821*H821,2)</f>
        <v>0</v>
      </c>
      <c r="BL821" s="24" t="s">
        <v>304</v>
      </c>
      <c r="BM821" s="24" t="s">
        <v>718</v>
      </c>
    </row>
    <row r="822" spans="2:51" s="11" customFormat="1" ht="13.5">
      <c r="B822" s="233"/>
      <c r="C822" s="234"/>
      <c r="D822" s="235" t="s">
        <v>152</v>
      </c>
      <c r="E822" s="236" t="s">
        <v>21</v>
      </c>
      <c r="F822" s="237" t="s">
        <v>176</v>
      </c>
      <c r="G822" s="234"/>
      <c r="H822" s="236" t="s">
        <v>21</v>
      </c>
      <c r="I822" s="238"/>
      <c r="J822" s="234"/>
      <c r="K822" s="234"/>
      <c r="L822" s="239"/>
      <c r="M822" s="240"/>
      <c r="N822" s="241"/>
      <c r="O822" s="241"/>
      <c r="P822" s="241"/>
      <c r="Q822" s="241"/>
      <c r="R822" s="241"/>
      <c r="S822" s="241"/>
      <c r="T822" s="242"/>
      <c r="AT822" s="243" t="s">
        <v>152</v>
      </c>
      <c r="AU822" s="243" t="s">
        <v>82</v>
      </c>
      <c r="AV822" s="11" t="s">
        <v>80</v>
      </c>
      <c r="AW822" s="11" t="s">
        <v>35</v>
      </c>
      <c r="AX822" s="11" t="s">
        <v>72</v>
      </c>
      <c r="AY822" s="243" t="s">
        <v>143</v>
      </c>
    </row>
    <row r="823" spans="2:51" s="12" customFormat="1" ht="13.5">
      <c r="B823" s="244"/>
      <c r="C823" s="245"/>
      <c r="D823" s="235" t="s">
        <v>152</v>
      </c>
      <c r="E823" s="246" t="s">
        <v>21</v>
      </c>
      <c r="F823" s="247" t="s">
        <v>719</v>
      </c>
      <c r="G823" s="245"/>
      <c r="H823" s="248">
        <v>43.2</v>
      </c>
      <c r="I823" s="249"/>
      <c r="J823" s="245"/>
      <c r="K823" s="245"/>
      <c r="L823" s="250"/>
      <c r="M823" s="251"/>
      <c r="N823" s="252"/>
      <c r="O823" s="252"/>
      <c r="P823" s="252"/>
      <c r="Q823" s="252"/>
      <c r="R823" s="252"/>
      <c r="S823" s="252"/>
      <c r="T823" s="253"/>
      <c r="AT823" s="254" t="s">
        <v>152</v>
      </c>
      <c r="AU823" s="254" t="s">
        <v>82</v>
      </c>
      <c r="AV823" s="12" t="s">
        <v>82</v>
      </c>
      <c r="AW823" s="12" t="s">
        <v>35</v>
      </c>
      <c r="AX823" s="12" t="s">
        <v>72</v>
      </c>
      <c r="AY823" s="254" t="s">
        <v>143</v>
      </c>
    </row>
    <row r="824" spans="2:51" s="12" customFormat="1" ht="13.5">
      <c r="B824" s="244"/>
      <c r="C824" s="245"/>
      <c r="D824" s="235" t="s">
        <v>152</v>
      </c>
      <c r="E824" s="246" t="s">
        <v>21</v>
      </c>
      <c r="F824" s="247" t="s">
        <v>720</v>
      </c>
      <c r="G824" s="245"/>
      <c r="H824" s="248">
        <v>10.95</v>
      </c>
      <c r="I824" s="249"/>
      <c r="J824" s="245"/>
      <c r="K824" s="245"/>
      <c r="L824" s="250"/>
      <c r="M824" s="251"/>
      <c r="N824" s="252"/>
      <c r="O824" s="252"/>
      <c r="P824" s="252"/>
      <c r="Q824" s="252"/>
      <c r="R824" s="252"/>
      <c r="S824" s="252"/>
      <c r="T824" s="253"/>
      <c r="AT824" s="254" t="s">
        <v>152</v>
      </c>
      <c r="AU824" s="254" t="s">
        <v>82</v>
      </c>
      <c r="AV824" s="12" t="s">
        <v>82</v>
      </c>
      <c r="AW824" s="12" t="s">
        <v>35</v>
      </c>
      <c r="AX824" s="12" t="s">
        <v>72</v>
      </c>
      <c r="AY824" s="254" t="s">
        <v>143</v>
      </c>
    </row>
    <row r="825" spans="2:51" s="12" customFormat="1" ht="13.5">
      <c r="B825" s="244"/>
      <c r="C825" s="245"/>
      <c r="D825" s="235" t="s">
        <v>152</v>
      </c>
      <c r="E825" s="246" t="s">
        <v>21</v>
      </c>
      <c r="F825" s="247" t="s">
        <v>721</v>
      </c>
      <c r="G825" s="245"/>
      <c r="H825" s="248">
        <v>34.2</v>
      </c>
      <c r="I825" s="249"/>
      <c r="J825" s="245"/>
      <c r="K825" s="245"/>
      <c r="L825" s="250"/>
      <c r="M825" s="251"/>
      <c r="N825" s="252"/>
      <c r="O825" s="252"/>
      <c r="P825" s="252"/>
      <c r="Q825" s="252"/>
      <c r="R825" s="252"/>
      <c r="S825" s="252"/>
      <c r="T825" s="253"/>
      <c r="AT825" s="254" t="s">
        <v>152</v>
      </c>
      <c r="AU825" s="254" t="s">
        <v>82</v>
      </c>
      <c r="AV825" s="12" t="s">
        <v>82</v>
      </c>
      <c r="AW825" s="12" t="s">
        <v>35</v>
      </c>
      <c r="AX825" s="12" t="s">
        <v>72</v>
      </c>
      <c r="AY825" s="254" t="s">
        <v>143</v>
      </c>
    </row>
    <row r="826" spans="2:51" s="11" customFormat="1" ht="13.5">
      <c r="B826" s="233"/>
      <c r="C826" s="234"/>
      <c r="D826" s="235" t="s">
        <v>152</v>
      </c>
      <c r="E826" s="236" t="s">
        <v>21</v>
      </c>
      <c r="F826" s="237" t="s">
        <v>297</v>
      </c>
      <c r="G826" s="234"/>
      <c r="H826" s="236" t="s">
        <v>21</v>
      </c>
      <c r="I826" s="238"/>
      <c r="J826" s="234"/>
      <c r="K826" s="234"/>
      <c r="L826" s="239"/>
      <c r="M826" s="240"/>
      <c r="N826" s="241"/>
      <c r="O826" s="241"/>
      <c r="P826" s="241"/>
      <c r="Q826" s="241"/>
      <c r="R826" s="241"/>
      <c r="S826" s="241"/>
      <c r="T826" s="242"/>
      <c r="AT826" s="243" t="s">
        <v>152</v>
      </c>
      <c r="AU826" s="243" t="s">
        <v>82</v>
      </c>
      <c r="AV826" s="11" t="s">
        <v>80</v>
      </c>
      <c r="AW826" s="11" t="s">
        <v>35</v>
      </c>
      <c r="AX826" s="11" t="s">
        <v>72</v>
      </c>
      <c r="AY826" s="243" t="s">
        <v>143</v>
      </c>
    </row>
    <row r="827" spans="2:51" s="12" customFormat="1" ht="13.5">
      <c r="B827" s="244"/>
      <c r="C827" s="245"/>
      <c r="D827" s="235" t="s">
        <v>152</v>
      </c>
      <c r="E827" s="246" t="s">
        <v>21</v>
      </c>
      <c r="F827" s="247" t="s">
        <v>722</v>
      </c>
      <c r="G827" s="245"/>
      <c r="H827" s="248">
        <v>3.7</v>
      </c>
      <c r="I827" s="249"/>
      <c r="J827" s="245"/>
      <c r="K827" s="245"/>
      <c r="L827" s="250"/>
      <c r="M827" s="251"/>
      <c r="N827" s="252"/>
      <c r="O827" s="252"/>
      <c r="P827" s="252"/>
      <c r="Q827" s="252"/>
      <c r="R827" s="252"/>
      <c r="S827" s="252"/>
      <c r="T827" s="253"/>
      <c r="AT827" s="254" t="s">
        <v>152</v>
      </c>
      <c r="AU827" s="254" t="s">
        <v>82</v>
      </c>
      <c r="AV827" s="12" t="s">
        <v>82</v>
      </c>
      <c r="AW827" s="12" t="s">
        <v>35</v>
      </c>
      <c r="AX827" s="12" t="s">
        <v>72</v>
      </c>
      <c r="AY827" s="254" t="s">
        <v>143</v>
      </c>
    </row>
    <row r="828" spans="2:51" s="11" customFormat="1" ht="13.5">
      <c r="B828" s="233"/>
      <c r="C828" s="234"/>
      <c r="D828" s="235" t="s">
        <v>152</v>
      </c>
      <c r="E828" s="236" t="s">
        <v>21</v>
      </c>
      <c r="F828" s="237" t="s">
        <v>187</v>
      </c>
      <c r="G828" s="234"/>
      <c r="H828" s="236" t="s">
        <v>21</v>
      </c>
      <c r="I828" s="238"/>
      <c r="J828" s="234"/>
      <c r="K828" s="234"/>
      <c r="L828" s="239"/>
      <c r="M828" s="240"/>
      <c r="N828" s="241"/>
      <c r="O828" s="241"/>
      <c r="P828" s="241"/>
      <c r="Q828" s="241"/>
      <c r="R828" s="241"/>
      <c r="S828" s="241"/>
      <c r="T828" s="242"/>
      <c r="AT828" s="243" t="s">
        <v>152</v>
      </c>
      <c r="AU828" s="243" t="s">
        <v>82</v>
      </c>
      <c r="AV828" s="11" t="s">
        <v>80</v>
      </c>
      <c r="AW828" s="11" t="s">
        <v>35</v>
      </c>
      <c r="AX828" s="11" t="s">
        <v>72</v>
      </c>
      <c r="AY828" s="243" t="s">
        <v>143</v>
      </c>
    </row>
    <row r="829" spans="2:51" s="12" customFormat="1" ht="13.5">
      <c r="B829" s="244"/>
      <c r="C829" s="245"/>
      <c r="D829" s="235" t="s">
        <v>152</v>
      </c>
      <c r="E829" s="246" t="s">
        <v>21</v>
      </c>
      <c r="F829" s="247" t="s">
        <v>723</v>
      </c>
      <c r="G829" s="245"/>
      <c r="H829" s="248">
        <v>11.4</v>
      </c>
      <c r="I829" s="249"/>
      <c r="J829" s="245"/>
      <c r="K829" s="245"/>
      <c r="L829" s="250"/>
      <c r="M829" s="251"/>
      <c r="N829" s="252"/>
      <c r="O829" s="252"/>
      <c r="P829" s="252"/>
      <c r="Q829" s="252"/>
      <c r="R829" s="252"/>
      <c r="S829" s="252"/>
      <c r="T829" s="253"/>
      <c r="AT829" s="254" t="s">
        <v>152</v>
      </c>
      <c r="AU829" s="254" t="s">
        <v>82</v>
      </c>
      <c r="AV829" s="12" t="s">
        <v>82</v>
      </c>
      <c r="AW829" s="12" t="s">
        <v>35</v>
      </c>
      <c r="AX829" s="12" t="s">
        <v>72</v>
      </c>
      <c r="AY829" s="254" t="s">
        <v>143</v>
      </c>
    </row>
    <row r="830" spans="2:51" s="12" customFormat="1" ht="13.5">
      <c r="B830" s="244"/>
      <c r="C830" s="245"/>
      <c r="D830" s="235" t="s">
        <v>152</v>
      </c>
      <c r="E830" s="246" t="s">
        <v>21</v>
      </c>
      <c r="F830" s="247" t="s">
        <v>724</v>
      </c>
      <c r="G830" s="245"/>
      <c r="H830" s="248">
        <v>17.4</v>
      </c>
      <c r="I830" s="249"/>
      <c r="J830" s="245"/>
      <c r="K830" s="245"/>
      <c r="L830" s="250"/>
      <c r="M830" s="251"/>
      <c r="N830" s="252"/>
      <c r="O830" s="252"/>
      <c r="P830" s="252"/>
      <c r="Q830" s="252"/>
      <c r="R830" s="252"/>
      <c r="S830" s="252"/>
      <c r="T830" s="253"/>
      <c r="AT830" s="254" t="s">
        <v>152</v>
      </c>
      <c r="AU830" s="254" t="s">
        <v>82</v>
      </c>
      <c r="AV830" s="12" t="s">
        <v>82</v>
      </c>
      <c r="AW830" s="12" t="s">
        <v>35</v>
      </c>
      <c r="AX830" s="12" t="s">
        <v>72</v>
      </c>
      <c r="AY830" s="254" t="s">
        <v>143</v>
      </c>
    </row>
    <row r="831" spans="2:51" s="12" customFormat="1" ht="13.5">
      <c r="B831" s="244"/>
      <c r="C831" s="245"/>
      <c r="D831" s="235" t="s">
        <v>152</v>
      </c>
      <c r="E831" s="246" t="s">
        <v>21</v>
      </c>
      <c r="F831" s="247" t="s">
        <v>725</v>
      </c>
      <c r="G831" s="245"/>
      <c r="H831" s="248">
        <v>70.8</v>
      </c>
      <c r="I831" s="249"/>
      <c r="J831" s="245"/>
      <c r="K831" s="245"/>
      <c r="L831" s="250"/>
      <c r="M831" s="251"/>
      <c r="N831" s="252"/>
      <c r="O831" s="252"/>
      <c r="P831" s="252"/>
      <c r="Q831" s="252"/>
      <c r="R831" s="252"/>
      <c r="S831" s="252"/>
      <c r="T831" s="253"/>
      <c r="AT831" s="254" t="s">
        <v>152</v>
      </c>
      <c r="AU831" s="254" t="s">
        <v>82</v>
      </c>
      <c r="AV831" s="12" t="s">
        <v>82</v>
      </c>
      <c r="AW831" s="12" t="s">
        <v>35</v>
      </c>
      <c r="AX831" s="12" t="s">
        <v>72</v>
      </c>
      <c r="AY831" s="254" t="s">
        <v>143</v>
      </c>
    </row>
    <row r="832" spans="2:51" s="11" customFormat="1" ht="13.5">
      <c r="B832" s="233"/>
      <c r="C832" s="234"/>
      <c r="D832" s="235" t="s">
        <v>152</v>
      </c>
      <c r="E832" s="236" t="s">
        <v>21</v>
      </c>
      <c r="F832" s="237" t="s">
        <v>191</v>
      </c>
      <c r="G832" s="234"/>
      <c r="H832" s="236" t="s">
        <v>21</v>
      </c>
      <c r="I832" s="238"/>
      <c r="J832" s="234"/>
      <c r="K832" s="234"/>
      <c r="L832" s="239"/>
      <c r="M832" s="240"/>
      <c r="N832" s="241"/>
      <c r="O832" s="241"/>
      <c r="P832" s="241"/>
      <c r="Q832" s="241"/>
      <c r="R832" s="241"/>
      <c r="S832" s="241"/>
      <c r="T832" s="242"/>
      <c r="AT832" s="243" t="s">
        <v>152</v>
      </c>
      <c r="AU832" s="243" t="s">
        <v>82</v>
      </c>
      <c r="AV832" s="11" t="s">
        <v>80</v>
      </c>
      <c r="AW832" s="11" t="s">
        <v>35</v>
      </c>
      <c r="AX832" s="11" t="s">
        <v>72</v>
      </c>
      <c r="AY832" s="243" t="s">
        <v>143</v>
      </c>
    </row>
    <row r="833" spans="2:51" s="12" customFormat="1" ht="13.5">
      <c r="B833" s="244"/>
      <c r="C833" s="245"/>
      <c r="D833" s="235" t="s">
        <v>152</v>
      </c>
      <c r="E833" s="246" t="s">
        <v>21</v>
      </c>
      <c r="F833" s="247" t="s">
        <v>726</v>
      </c>
      <c r="G833" s="245"/>
      <c r="H833" s="248">
        <v>10.7</v>
      </c>
      <c r="I833" s="249"/>
      <c r="J833" s="245"/>
      <c r="K833" s="245"/>
      <c r="L833" s="250"/>
      <c r="M833" s="251"/>
      <c r="N833" s="252"/>
      <c r="O833" s="252"/>
      <c r="P833" s="252"/>
      <c r="Q833" s="252"/>
      <c r="R833" s="252"/>
      <c r="S833" s="252"/>
      <c r="T833" s="253"/>
      <c r="AT833" s="254" t="s">
        <v>152</v>
      </c>
      <c r="AU833" s="254" t="s">
        <v>82</v>
      </c>
      <c r="AV833" s="12" t="s">
        <v>82</v>
      </c>
      <c r="AW833" s="12" t="s">
        <v>35</v>
      </c>
      <c r="AX833" s="12" t="s">
        <v>72</v>
      </c>
      <c r="AY833" s="254" t="s">
        <v>143</v>
      </c>
    </row>
    <row r="834" spans="2:51" s="12" customFormat="1" ht="13.5">
      <c r="B834" s="244"/>
      <c r="C834" s="245"/>
      <c r="D834" s="235" t="s">
        <v>152</v>
      </c>
      <c r="E834" s="246" t="s">
        <v>21</v>
      </c>
      <c r="F834" s="247" t="s">
        <v>727</v>
      </c>
      <c r="G834" s="245"/>
      <c r="H834" s="248">
        <v>41.4</v>
      </c>
      <c r="I834" s="249"/>
      <c r="J834" s="245"/>
      <c r="K834" s="245"/>
      <c r="L834" s="250"/>
      <c r="M834" s="251"/>
      <c r="N834" s="252"/>
      <c r="O834" s="252"/>
      <c r="P834" s="252"/>
      <c r="Q834" s="252"/>
      <c r="R834" s="252"/>
      <c r="S834" s="252"/>
      <c r="T834" s="253"/>
      <c r="AT834" s="254" t="s">
        <v>152</v>
      </c>
      <c r="AU834" s="254" t="s">
        <v>82</v>
      </c>
      <c r="AV834" s="12" t="s">
        <v>82</v>
      </c>
      <c r="AW834" s="12" t="s">
        <v>35</v>
      </c>
      <c r="AX834" s="12" t="s">
        <v>72</v>
      </c>
      <c r="AY834" s="254" t="s">
        <v>143</v>
      </c>
    </row>
    <row r="835" spans="2:51" s="13" customFormat="1" ht="13.5">
      <c r="B835" s="255"/>
      <c r="C835" s="256"/>
      <c r="D835" s="235" t="s">
        <v>152</v>
      </c>
      <c r="E835" s="257" t="s">
        <v>21</v>
      </c>
      <c r="F835" s="258" t="s">
        <v>157</v>
      </c>
      <c r="G835" s="256"/>
      <c r="H835" s="259">
        <v>243.75</v>
      </c>
      <c r="I835" s="260"/>
      <c r="J835" s="256"/>
      <c r="K835" s="256"/>
      <c r="L835" s="261"/>
      <c r="M835" s="262"/>
      <c r="N835" s="263"/>
      <c r="O835" s="263"/>
      <c r="P835" s="263"/>
      <c r="Q835" s="263"/>
      <c r="R835" s="263"/>
      <c r="S835" s="263"/>
      <c r="T835" s="264"/>
      <c r="AT835" s="265" t="s">
        <v>152</v>
      </c>
      <c r="AU835" s="265" t="s">
        <v>82</v>
      </c>
      <c r="AV835" s="13" t="s">
        <v>150</v>
      </c>
      <c r="AW835" s="13" t="s">
        <v>35</v>
      </c>
      <c r="AX835" s="13" t="s">
        <v>80</v>
      </c>
      <c r="AY835" s="265" t="s">
        <v>143</v>
      </c>
    </row>
    <row r="836" spans="2:63" s="10" customFormat="1" ht="29.85" customHeight="1">
      <c r="B836" s="205"/>
      <c r="C836" s="206"/>
      <c r="D836" s="207" t="s">
        <v>71</v>
      </c>
      <c r="E836" s="219" t="s">
        <v>728</v>
      </c>
      <c r="F836" s="219" t="s">
        <v>729</v>
      </c>
      <c r="G836" s="206"/>
      <c r="H836" s="206"/>
      <c r="I836" s="209"/>
      <c r="J836" s="220">
        <f>BK836</f>
        <v>0</v>
      </c>
      <c r="K836" s="206"/>
      <c r="L836" s="211"/>
      <c r="M836" s="212"/>
      <c r="N836" s="213"/>
      <c r="O836" s="213"/>
      <c r="P836" s="214">
        <f>SUM(P837:P863)</f>
        <v>0</v>
      </c>
      <c r="Q836" s="213"/>
      <c r="R836" s="214">
        <f>SUM(R837:R863)</f>
        <v>0.6341689000000001</v>
      </c>
      <c r="S836" s="213"/>
      <c r="T836" s="215">
        <f>SUM(T837:T863)</f>
        <v>0</v>
      </c>
      <c r="AR836" s="216" t="s">
        <v>82</v>
      </c>
      <c r="AT836" s="217" t="s">
        <v>71</v>
      </c>
      <c r="AU836" s="217" t="s">
        <v>80</v>
      </c>
      <c r="AY836" s="216" t="s">
        <v>143</v>
      </c>
      <c r="BK836" s="218">
        <f>SUM(BK837:BK863)</f>
        <v>0</v>
      </c>
    </row>
    <row r="837" spans="2:65" s="1" customFormat="1" ht="25.5" customHeight="1">
      <c r="B837" s="46"/>
      <c r="C837" s="221" t="s">
        <v>730</v>
      </c>
      <c r="D837" s="221" t="s">
        <v>145</v>
      </c>
      <c r="E837" s="222" t="s">
        <v>731</v>
      </c>
      <c r="F837" s="223" t="s">
        <v>732</v>
      </c>
      <c r="G837" s="224" t="s">
        <v>148</v>
      </c>
      <c r="H837" s="225">
        <v>37.53</v>
      </c>
      <c r="I837" s="226"/>
      <c r="J837" s="227">
        <f>ROUND(I837*H837,2)</f>
        <v>0</v>
      </c>
      <c r="K837" s="223" t="s">
        <v>149</v>
      </c>
      <c r="L837" s="72"/>
      <c r="M837" s="228" t="s">
        <v>21</v>
      </c>
      <c r="N837" s="229" t="s">
        <v>43</v>
      </c>
      <c r="O837" s="47"/>
      <c r="P837" s="230">
        <f>O837*H837</f>
        <v>0</v>
      </c>
      <c r="Q837" s="230">
        <v>0.00025</v>
      </c>
      <c r="R837" s="230">
        <f>Q837*H837</f>
        <v>0.0093825</v>
      </c>
      <c r="S837" s="230">
        <v>0</v>
      </c>
      <c r="T837" s="231">
        <f>S837*H837</f>
        <v>0</v>
      </c>
      <c r="AR837" s="24" t="s">
        <v>304</v>
      </c>
      <c r="AT837" s="24" t="s">
        <v>145</v>
      </c>
      <c r="AU837" s="24" t="s">
        <v>82</v>
      </c>
      <c r="AY837" s="24" t="s">
        <v>143</v>
      </c>
      <c r="BE837" s="232">
        <f>IF(N837="základní",J837,0)</f>
        <v>0</v>
      </c>
      <c r="BF837" s="232">
        <f>IF(N837="snížená",J837,0)</f>
        <v>0</v>
      </c>
      <c r="BG837" s="232">
        <f>IF(N837="zákl. přenesená",J837,0)</f>
        <v>0</v>
      </c>
      <c r="BH837" s="232">
        <f>IF(N837="sníž. přenesená",J837,0)</f>
        <v>0</v>
      </c>
      <c r="BI837" s="232">
        <f>IF(N837="nulová",J837,0)</f>
        <v>0</v>
      </c>
      <c r="BJ837" s="24" t="s">
        <v>80</v>
      </c>
      <c r="BK837" s="232">
        <f>ROUND(I837*H837,2)</f>
        <v>0</v>
      </c>
      <c r="BL837" s="24" t="s">
        <v>304</v>
      </c>
      <c r="BM837" s="24" t="s">
        <v>733</v>
      </c>
    </row>
    <row r="838" spans="2:51" s="12" customFormat="1" ht="13.5">
      <c r="B838" s="244"/>
      <c r="C838" s="245"/>
      <c r="D838" s="235" t="s">
        <v>152</v>
      </c>
      <c r="E838" s="246" t="s">
        <v>21</v>
      </c>
      <c r="F838" s="247" t="s">
        <v>734</v>
      </c>
      <c r="G838" s="245"/>
      <c r="H838" s="248">
        <v>10.8</v>
      </c>
      <c r="I838" s="249"/>
      <c r="J838" s="245"/>
      <c r="K838" s="245"/>
      <c r="L838" s="250"/>
      <c r="M838" s="251"/>
      <c r="N838" s="252"/>
      <c r="O838" s="252"/>
      <c r="P838" s="252"/>
      <c r="Q838" s="252"/>
      <c r="R838" s="252"/>
      <c r="S838" s="252"/>
      <c r="T838" s="253"/>
      <c r="AT838" s="254" t="s">
        <v>152</v>
      </c>
      <c r="AU838" s="254" t="s">
        <v>82</v>
      </c>
      <c r="AV838" s="12" t="s">
        <v>82</v>
      </c>
      <c r="AW838" s="12" t="s">
        <v>35</v>
      </c>
      <c r="AX838" s="12" t="s">
        <v>72</v>
      </c>
      <c r="AY838" s="254" t="s">
        <v>143</v>
      </c>
    </row>
    <row r="839" spans="2:51" s="12" customFormat="1" ht="13.5">
      <c r="B839" s="244"/>
      <c r="C839" s="245"/>
      <c r="D839" s="235" t="s">
        <v>152</v>
      </c>
      <c r="E839" s="246" t="s">
        <v>21</v>
      </c>
      <c r="F839" s="247" t="s">
        <v>735</v>
      </c>
      <c r="G839" s="245"/>
      <c r="H839" s="248">
        <v>19.44</v>
      </c>
      <c r="I839" s="249"/>
      <c r="J839" s="245"/>
      <c r="K839" s="245"/>
      <c r="L839" s="250"/>
      <c r="M839" s="251"/>
      <c r="N839" s="252"/>
      <c r="O839" s="252"/>
      <c r="P839" s="252"/>
      <c r="Q839" s="252"/>
      <c r="R839" s="252"/>
      <c r="S839" s="252"/>
      <c r="T839" s="253"/>
      <c r="AT839" s="254" t="s">
        <v>152</v>
      </c>
      <c r="AU839" s="254" t="s">
        <v>82</v>
      </c>
      <c r="AV839" s="12" t="s">
        <v>82</v>
      </c>
      <c r="AW839" s="12" t="s">
        <v>35</v>
      </c>
      <c r="AX839" s="12" t="s">
        <v>72</v>
      </c>
      <c r="AY839" s="254" t="s">
        <v>143</v>
      </c>
    </row>
    <row r="840" spans="2:51" s="12" customFormat="1" ht="13.5">
      <c r="B840" s="244"/>
      <c r="C840" s="245"/>
      <c r="D840" s="235" t="s">
        <v>152</v>
      </c>
      <c r="E840" s="246" t="s">
        <v>21</v>
      </c>
      <c r="F840" s="247" t="s">
        <v>736</v>
      </c>
      <c r="G840" s="245"/>
      <c r="H840" s="248">
        <v>1.35</v>
      </c>
      <c r="I840" s="249"/>
      <c r="J840" s="245"/>
      <c r="K840" s="245"/>
      <c r="L840" s="250"/>
      <c r="M840" s="251"/>
      <c r="N840" s="252"/>
      <c r="O840" s="252"/>
      <c r="P840" s="252"/>
      <c r="Q840" s="252"/>
      <c r="R840" s="252"/>
      <c r="S840" s="252"/>
      <c r="T840" s="253"/>
      <c r="AT840" s="254" t="s">
        <v>152</v>
      </c>
      <c r="AU840" s="254" t="s">
        <v>82</v>
      </c>
      <c r="AV840" s="12" t="s">
        <v>82</v>
      </c>
      <c r="AW840" s="12" t="s">
        <v>35</v>
      </c>
      <c r="AX840" s="12" t="s">
        <v>72</v>
      </c>
      <c r="AY840" s="254" t="s">
        <v>143</v>
      </c>
    </row>
    <row r="841" spans="2:51" s="12" customFormat="1" ht="13.5">
      <c r="B841" s="244"/>
      <c r="C841" s="245"/>
      <c r="D841" s="235" t="s">
        <v>152</v>
      </c>
      <c r="E841" s="246" t="s">
        <v>21</v>
      </c>
      <c r="F841" s="247" t="s">
        <v>737</v>
      </c>
      <c r="G841" s="245"/>
      <c r="H841" s="248">
        <v>2.7</v>
      </c>
      <c r="I841" s="249"/>
      <c r="J841" s="245"/>
      <c r="K841" s="245"/>
      <c r="L841" s="250"/>
      <c r="M841" s="251"/>
      <c r="N841" s="252"/>
      <c r="O841" s="252"/>
      <c r="P841" s="252"/>
      <c r="Q841" s="252"/>
      <c r="R841" s="252"/>
      <c r="S841" s="252"/>
      <c r="T841" s="253"/>
      <c r="AT841" s="254" t="s">
        <v>152</v>
      </c>
      <c r="AU841" s="254" t="s">
        <v>82</v>
      </c>
      <c r="AV841" s="12" t="s">
        <v>82</v>
      </c>
      <c r="AW841" s="12" t="s">
        <v>35</v>
      </c>
      <c r="AX841" s="12" t="s">
        <v>72</v>
      </c>
      <c r="AY841" s="254" t="s">
        <v>143</v>
      </c>
    </row>
    <row r="842" spans="2:51" s="12" customFormat="1" ht="13.5">
      <c r="B842" s="244"/>
      <c r="C842" s="245"/>
      <c r="D842" s="235" t="s">
        <v>152</v>
      </c>
      <c r="E842" s="246" t="s">
        <v>21</v>
      </c>
      <c r="F842" s="247" t="s">
        <v>738</v>
      </c>
      <c r="G842" s="245"/>
      <c r="H842" s="248">
        <v>3.24</v>
      </c>
      <c r="I842" s="249"/>
      <c r="J842" s="245"/>
      <c r="K842" s="245"/>
      <c r="L842" s="250"/>
      <c r="M842" s="251"/>
      <c r="N842" s="252"/>
      <c r="O842" s="252"/>
      <c r="P842" s="252"/>
      <c r="Q842" s="252"/>
      <c r="R842" s="252"/>
      <c r="S842" s="252"/>
      <c r="T842" s="253"/>
      <c r="AT842" s="254" t="s">
        <v>152</v>
      </c>
      <c r="AU842" s="254" t="s">
        <v>82</v>
      </c>
      <c r="AV842" s="12" t="s">
        <v>82</v>
      </c>
      <c r="AW842" s="12" t="s">
        <v>35</v>
      </c>
      <c r="AX842" s="12" t="s">
        <v>72</v>
      </c>
      <c r="AY842" s="254" t="s">
        <v>143</v>
      </c>
    </row>
    <row r="843" spans="2:51" s="13" customFormat="1" ht="13.5">
      <c r="B843" s="255"/>
      <c r="C843" s="256"/>
      <c r="D843" s="235" t="s">
        <v>152</v>
      </c>
      <c r="E843" s="257" t="s">
        <v>21</v>
      </c>
      <c r="F843" s="258" t="s">
        <v>157</v>
      </c>
      <c r="G843" s="256"/>
      <c r="H843" s="259">
        <v>37.53</v>
      </c>
      <c r="I843" s="260"/>
      <c r="J843" s="256"/>
      <c r="K843" s="256"/>
      <c r="L843" s="261"/>
      <c r="M843" s="262"/>
      <c r="N843" s="263"/>
      <c r="O843" s="263"/>
      <c r="P843" s="263"/>
      <c r="Q843" s="263"/>
      <c r="R843" s="263"/>
      <c r="S843" s="263"/>
      <c r="T843" s="264"/>
      <c r="AT843" s="265" t="s">
        <v>152</v>
      </c>
      <c r="AU843" s="265" t="s">
        <v>82</v>
      </c>
      <c r="AV843" s="13" t="s">
        <v>150</v>
      </c>
      <c r="AW843" s="13" t="s">
        <v>35</v>
      </c>
      <c r="AX843" s="13" t="s">
        <v>80</v>
      </c>
      <c r="AY843" s="265" t="s">
        <v>143</v>
      </c>
    </row>
    <row r="844" spans="2:65" s="1" customFormat="1" ht="25.5" customHeight="1">
      <c r="B844" s="46"/>
      <c r="C844" s="221" t="s">
        <v>739</v>
      </c>
      <c r="D844" s="221" t="s">
        <v>145</v>
      </c>
      <c r="E844" s="222" t="s">
        <v>740</v>
      </c>
      <c r="F844" s="223" t="s">
        <v>741</v>
      </c>
      <c r="G844" s="224" t="s">
        <v>215</v>
      </c>
      <c r="H844" s="225">
        <v>16.2</v>
      </c>
      <c r="I844" s="226"/>
      <c r="J844" s="227">
        <f>ROUND(I844*H844,2)</f>
        <v>0</v>
      </c>
      <c r="K844" s="223" t="s">
        <v>149</v>
      </c>
      <c r="L844" s="72"/>
      <c r="M844" s="228" t="s">
        <v>21</v>
      </c>
      <c r="N844" s="229" t="s">
        <v>43</v>
      </c>
      <c r="O844" s="47"/>
      <c r="P844" s="230">
        <f>O844*H844</f>
        <v>0</v>
      </c>
      <c r="Q844" s="230">
        <v>0.00025</v>
      </c>
      <c r="R844" s="230">
        <f>Q844*H844</f>
        <v>0.00405</v>
      </c>
      <c r="S844" s="230">
        <v>0</v>
      </c>
      <c r="T844" s="231">
        <f>S844*H844</f>
        <v>0</v>
      </c>
      <c r="AR844" s="24" t="s">
        <v>304</v>
      </c>
      <c r="AT844" s="24" t="s">
        <v>145</v>
      </c>
      <c r="AU844" s="24" t="s">
        <v>82</v>
      </c>
      <c r="AY844" s="24" t="s">
        <v>143</v>
      </c>
      <c r="BE844" s="232">
        <f>IF(N844="základní",J844,0)</f>
        <v>0</v>
      </c>
      <c r="BF844" s="232">
        <f>IF(N844="snížená",J844,0)</f>
        <v>0</v>
      </c>
      <c r="BG844" s="232">
        <f>IF(N844="zákl. přenesená",J844,0)</f>
        <v>0</v>
      </c>
      <c r="BH844" s="232">
        <f>IF(N844="sníž. přenesená",J844,0)</f>
        <v>0</v>
      </c>
      <c r="BI844" s="232">
        <f>IF(N844="nulová",J844,0)</f>
        <v>0</v>
      </c>
      <c r="BJ844" s="24" t="s">
        <v>80</v>
      </c>
      <c r="BK844" s="232">
        <f>ROUND(I844*H844,2)</f>
        <v>0</v>
      </c>
      <c r="BL844" s="24" t="s">
        <v>304</v>
      </c>
      <c r="BM844" s="24" t="s">
        <v>742</v>
      </c>
    </row>
    <row r="845" spans="2:51" s="12" customFormat="1" ht="13.5">
      <c r="B845" s="244"/>
      <c r="C845" s="245"/>
      <c r="D845" s="235" t="s">
        <v>152</v>
      </c>
      <c r="E845" s="246" t="s">
        <v>21</v>
      </c>
      <c r="F845" s="247" t="s">
        <v>743</v>
      </c>
      <c r="G845" s="245"/>
      <c r="H845" s="248">
        <v>16.2</v>
      </c>
      <c r="I845" s="249"/>
      <c r="J845" s="245"/>
      <c r="K845" s="245"/>
      <c r="L845" s="250"/>
      <c r="M845" s="251"/>
      <c r="N845" s="252"/>
      <c r="O845" s="252"/>
      <c r="P845" s="252"/>
      <c r="Q845" s="252"/>
      <c r="R845" s="252"/>
      <c r="S845" s="252"/>
      <c r="T845" s="253"/>
      <c r="AT845" s="254" t="s">
        <v>152</v>
      </c>
      <c r="AU845" s="254" t="s">
        <v>82</v>
      </c>
      <c r="AV845" s="12" t="s">
        <v>82</v>
      </c>
      <c r="AW845" s="12" t="s">
        <v>35</v>
      </c>
      <c r="AX845" s="12" t="s">
        <v>80</v>
      </c>
      <c r="AY845" s="254" t="s">
        <v>143</v>
      </c>
    </row>
    <row r="846" spans="2:65" s="1" customFormat="1" ht="38.25" customHeight="1">
      <c r="B846" s="46"/>
      <c r="C846" s="277" t="s">
        <v>744</v>
      </c>
      <c r="D846" s="277" t="s">
        <v>276</v>
      </c>
      <c r="E846" s="278" t="s">
        <v>745</v>
      </c>
      <c r="F846" s="279" t="s">
        <v>746</v>
      </c>
      <c r="G846" s="280" t="s">
        <v>215</v>
      </c>
      <c r="H846" s="281">
        <v>20</v>
      </c>
      <c r="I846" s="282"/>
      <c r="J846" s="283">
        <f>ROUND(I846*H846,2)</f>
        <v>0</v>
      </c>
      <c r="K846" s="279" t="s">
        <v>21</v>
      </c>
      <c r="L846" s="284"/>
      <c r="M846" s="285" t="s">
        <v>21</v>
      </c>
      <c r="N846" s="286" t="s">
        <v>43</v>
      </c>
      <c r="O846" s="47"/>
      <c r="P846" s="230">
        <f>O846*H846</f>
        <v>0</v>
      </c>
      <c r="Q846" s="230">
        <v>0.014</v>
      </c>
      <c r="R846" s="230">
        <f>Q846*H846</f>
        <v>0.28</v>
      </c>
      <c r="S846" s="230">
        <v>0</v>
      </c>
      <c r="T846" s="231">
        <f>S846*H846</f>
        <v>0</v>
      </c>
      <c r="AR846" s="24" t="s">
        <v>420</v>
      </c>
      <c r="AT846" s="24" t="s">
        <v>276</v>
      </c>
      <c r="AU846" s="24" t="s">
        <v>82</v>
      </c>
      <c r="AY846" s="24" t="s">
        <v>143</v>
      </c>
      <c r="BE846" s="232">
        <f>IF(N846="základní",J846,0)</f>
        <v>0</v>
      </c>
      <c r="BF846" s="232">
        <f>IF(N846="snížená",J846,0)</f>
        <v>0</v>
      </c>
      <c r="BG846" s="232">
        <f>IF(N846="zákl. přenesená",J846,0)</f>
        <v>0</v>
      </c>
      <c r="BH846" s="232">
        <f>IF(N846="sníž. přenesená",J846,0)</f>
        <v>0</v>
      </c>
      <c r="BI846" s="232">
        <f>IF(N846="nulová",J846,0)</f>
        <v>0</v>
      </c>
      <c r="BJ846" s="24" t="s">
        <v>80</v>
      </c>
      <c r="BK846" s="232">
        <f>ROUND(I846*H846,2)</f>
        <v>0</v>
      </c>
      <c r="BL846" s="24" t="s">
        <v>304</v>
      </c>
      <c r="BM846" s="24" t="s">
        <v>747</v>
      </c>
    </row>
    <row r="847" spans="2:65" s="1" customFormat="1" ht="38.25" customHeight="1">
      <c r="B847" s="46"/>
      <c r="C847" s="277" t="s">
        <v>748</v>
      </c>
      <c r="D847" s="277" t="s">
        <v>276</v>
      </c>
      <c r="E847" s="278" t="s">
        <v>749</v>
      </c>
      <c r="F847" s="279" t="s">
        <v>750</v>
      </c>
      <c r="G847" s="280" t="s">
        <v>215</v>
      </c>
      <c r="H847" s="281">
        <v>5</v>
      </c>
      <c r="I847" s="282"/>
      <c r="J847" s="283">
        <f>ROUND(I847*H847,2)</f>
        <v>0</v>
      </c>
      <c r="K847" s="279" t="s">
        <v>21</v>
      </c>
      <c r="L847" s="284"/>
      <c r="M847" s="285" t="s">
        <v>21</v>
      </c>
      <c r="N847" s="286" t="s">
        <v>43</v>
      </c>
      <c r="O847" s="47"/>
      <c r="P847" s="230">
        <f>O847*H847</f>
        <v>0</v>
      </c>
      <c r="Q847" s="230">
        <v>0.014</v>
      </c>
      <c r="R847" s="230">
        <f>Q847*H847</f>
        <v>0.07</v>
      </c>
      <c r="S847" s="230">
        <v>0</v>
      </c>
      <c r="T847" s="231">
        <f>S847*H847</f>
        <v>0</v>
      </c>
      <c r="AR847" s="24" t="s">
        <v>420</v>
      </c>
      <c r="AT847" s="24" t="s">
        <v>276</v>
      </c>
      <c r="AU847" s="24" t="s">
        <v>82</v>
      </c>
      <c r="AY847" s="24" t="s">
        <v>143</v>
      </c>
      <c r="BE847" s="232">
        <f>IF(N847="základní",J847,0)</f>
        <v>0</v>
      </c>
      <c r="BF847" s="232">
        <f>IF(N847="snížená",J847,0)</f>
        <v>0</v>
      </c>
      <c r="BG847" s="232">
        <f>IF(N847="zákl. přenesená",J847,0)</f>
        <v>0</v>
      </c>
      <c r="BH847" s="232">
        <f>IF(N847="sníž. přenesená",J847,0)</f>
        <v>0</v>
      </c>
      <c r="BI847" s="232">
        <f>IF(N847="nulová",J847,0)</f>
        <v>0</v>
      </c>
      <c r="BJ847" s="24" t="s">
        <v>80</v>
      </c>
      <c r="BK847" s="232">
        <f>ROUND(I847*H847,2)</f>
        <v>0</v>
      </c>
      <c r="BL847" s="24" t="s">
        <v>304</v>
      </c>
      <c r="BM847" s="24" t="s">
        <v>751</v>
      </c>
    </row>
    <row r="848" spans="2:65" s="1" customFormat="1" ht="38.25" customHeight="1">
      <c r="B848" s="46"/>
      <c r="C848" s="277" t="s">
        <v>752</v>
      </c>
      <c r="D848" s="277" t="s">
        <v>276</v>
      </c>
      <c r="E848" s="278" t="s">
        <v>753</v>
      </c>
      <c r="F848" s="279" t="s">
        <v>754</v>
      </c>
      <c r="G848" s="280" t="s">
        <v>215</v>
      </c>
      <c r="H848" s="281">
        <v>9</v>
      </c>
      <c r="I848" s="282"/>
      <c r="J848" s="283">
        <f>ROUND(I848*H848,2)</f>
        <v>0</v>
      </c>
      <c r="K848" s="279" t="s">
        <v>21</v>
      </c>
      <c r="L848" s="284"/>
      <c r="M848" s="285" t="s">
        <v>21</v>
      </c>
      <c r="N848" s="286" t="s">
        <v>43</v>
      </c>
      <c r="O848" s="47"/>
      <c r="P848" s="230">
        <f>O848*H848</f>
        <v>0</v>
      </c>
      <c r="Q848" s="230">
        <v>0.014</v>
      </c>
      <c r="R848" s="230">
        <f>Q848*H848</f>
        <v>0.126</v>
      </c>
      <c r="S848" s="230">
        <v>0</v>
      </c>
      <c r="T848" s="231">
        <f>S848*H848</f>
        <v>0</v>
      </c>
      <c r="AR848" s="24" t="s">
        <v>420</v>
      </c>
      <c r="AT848" s="24" t="s">
        <v>276</v>
      </c>
      <c r="AU848" s="24" t="s">
        <v>82</v>
      </c>
      <c r="AY848" s="24" t="s">
        <v>143</v>
      </c>
      <c r="BE848" s="232">
        <f>IF(N848="základní",J848,0)</f>
        <v>0</v>
      </c>
      <c r="BF848" s="232">
        <f>IF(N848="snížená",J848,0)</f>
        <v>0</v>
      </c>
      <c r="BG848" s="232">
        <f>IF(N848="zákl. přenesená",J848,0)</f>
        <v>0</v>
      </c>
      <c r="BH848" s="232">
        <f>IF(N848="sníž. přenesená",J848,0)</f>
        <v>0</v>
      </c>
      <c r="BI848" s="232">
        <f>IF(N848="nulová",J848,0)</f>
        <v>0</v>
      </c>
      <c r="BJ848" s="24" t="s">
        <v>80</v>
      </c>
      <c r="BK848" s="232">
        <f>ROUND(I848*H848,2)</f>
        <v>0</v>
      </c>
      <c r="BL848" s="24" t="s">
        <v>304</v>
      </c>
      <c r="BM848" s="24" t="s">
        <v>755</v>
      </c>
    </row>
    <row r="849" spans="2:65" s="1" customFormat="1" ht="38.25" customHeight="1">
      <c r="B849" s="46"/>
      <c r="C849" s="277" t="s">
        <v>756</v>
      </c>
      <c r="D849" s="277" t="s">
        <v>276</v>
      </c>
      <c r="E849" s="278" t="s">
        <v>757</v>
      </c>
      <c r="F849" s="279" t="s">
        <v>758</v>
      </c>
      <c r="G849" s="280" t="s">
        <v>215</v>
      </c>
      <c r="H849" s="281">
        <v>1</v>
      </c>
      <c r="I849" s="282"/>
      <c r="J849" s="283">
        <f>ROUND(I849*H849,2)</f>
        <v>0</v>
      </c>
      <c r="K849" s="279" t="s">
        <v>21</v>
      </c>
      <c r="L849" s="284"/>
      <c r="M849" s="285" t="s">
        <v>21</v>
      </c>
      <c r="N849" s="286" t="s">
        <v>43</v>
      </c>
      <c r="O849" s="47"/>
      <c r="P849" s="230">
        <f>O849*H849</f>
        <v>0</v>
      </c>
      <c r="Q849" s="230">
        <v>0.014</v>
      </c>
      <c r="R849" s="230">
        <f>Q849*H849</f>
        <v>0.014</v>
      </c>
      <c r="S849" s="230">
        <v>0</v>
      </c>
      <c r="T849" s="231">
        <f>S849*H849</f>
        <v>0</v>
      </c>
      <c r="AR849" s="24" t="s">
        <v>420</v>
      </c>
      <c r="AT849" s="24" t="s">
        <v>276</v>
      </c>
      <c r="AU849" s="24" t="s">
        <v>82</v>
      </c>
      <c r="AY849" s="24" t="s">
        <v>143</v>
      </c>
      <c r="BE849" s="232">
        <f>IF(N849="základní",J849,0)</f>
        <v>0</v>
      </c>
      <c r="BF849" s="232">
        <f>IF(N849="snížená",J849,0)</f>
        <v>0</v>
      </c>
      <c r="BG849" s="232">
        <f>IF(N849="zákl. přenesená",J849,0)</f>
        <v>0</v>
      </c>
      <c r="BH849" s="232">
        <f>IF(N849="sníž. přenesená",J849,0)</f>
        <v>0</v>
      </c>
      <c r="BI849" s="232">
        <f>IF(N849="nulová",J849,0)</f>
        <v>0</v>
      </c>
      <c r="BJ849" s="24" t="s">
        <v>80</v>
      </c>
      <c r="BK849" s="232">
        <f>ROUND(I849*H849,2)</f>
        <v>0</v>
      </c>
      <c r="BL849" s="24" t="s">
        <v>304</v>
      </c>
      <c r="BM849" s="24" t="s">
        <v>759</v>
      </c>
    </row>
    <row r="850" spans="2:65" s="1" customFormat="1" ht="38.25" customHeight="1">
      <c r="B850" s="46"/>
      <c r="C850" s="277" t="s">
        <v>760</v>
      </c>
      <c r="D850" s="277" t="s">
        <v>276</v>
      </c>
      <c r="E850" s="278" t="s">
        <v>761</v>
      </c>
      <c r="F850" s="279" t="s">
        <v>762</v>
      </c>
      <c r="G850" s="280" t="s">
        <v>215</v>
      </c>
      <c r="H850" s="281">
        <v>2</v>
      </c>
      <c r="I850" s="282"/>
      <c r="J850" s="283">
        <f>ROUND(I850*H850,2)</f>
        <v>0</v>
      </c>
      <c r="K850" s="279" t="s">
        <v>21</v>
      </c>
      <c r="L850" s="284"/>
      <c r="M850" s="285" t="s">
        <v>21</v>
      </c>
      <c r="N850" s="286" t="s">
        <v>43</v>
      </c>
      <c r="O850" s="47"/>
      <c r="P850" s="230">
        <f>O850*H850</f>
        <v>0</v>
      </c>
      <c r="Q850" s="230">
        <v>0.014</v>
      </c>
      <c r="R850" s="230">
        <f>Q850*H850</f>
        <v>0.028</v>
      </c>
      <c r="S850" s="230">
        <v>0</v>
      </c>
      <c r="T850" s="231">
        <f>S850*H850</f>
        <v>0</v>
      </c>
      <c r="AR850" s="24" t="s">
        <v>420</v>
      </c>
      <c r="AT850" s="24" t="s">
        <v>276</v>
      </c>
      <c r="AU850" s="24" t="s">
        <v>82</v>
      </c>
      <c r="AY850" s="24" t="s">
        <v>143</v>
      </c>
      <c r="BE850" s="232">
        <f>IF(N850="základní",J850,0)</f>
        <v>0</v>
      </c>
      <c r="BF850" s="232">
        <f>IF(N850="snížená",J850,0)</f>
        <v>0</v>
      </c>
      <c r="BG850" s="232">
        <f>IF(N850="zákl. přenesená",J850,0)</f>
        <v>0</v>
      </c>
      <c r="BH850" s="232">
        <f>IF(N850="sníž. přenesená",J850,0)</f>
        <v>0</v>
      </c>
      <c r="BI850" s="232">
        <f>IF(N850="nulová",J850,0)</f>
        <v>0</v>
      </c>
      <c r="BJ850" s="24" t="s">
        <v>80</v>
      </c>
      <c r="BK850" s="232">
        <f>ROUND(I850*H850,2)</f>
        <v>0</v>
      </c>
      <c r="BL850" s="24" t="s">
        <v>304</v>
      </c>
      <c r="BM850" s="24" t="s">
        <v>763</v>
      </c>
    </row>
    <row r="851" spans="2:65" s="1" customFormat="1" ht="38.25" customHeight="1">
      <c r="B851" s="46"/>
      <c r="C851" s="277" t="s">
        <v>764</v>
      </c>
      <c r="D851" s="277" t="s">
        <v>276</v>
      </c>
      <c r="E851" s="278" t="s">
        <v>765</v>
      </c>
      <c r="F851" s="279" t="s">
        <v>766</v>
      </c>
      <c r="G851" s="280" t="s">
        <v>215</v>
      </c>
      <c r="H851" s="281">
        <v>1</v>
      </c>
      <c r="I851" s="282"/>
      <c r="J851" s="283">
        <f>ROUND(I851*H851,2)</f>
        <v>0</v>
      </c>
      <c r="K851" s="279" t="s">
        <v>21</v>
      </c>
      <c r="L851" s="284"/>
      <c r="M851" s="285" t="s">
        <v>21</v>
      </c>
      <c r="N851" s="286" t="s">
        <v>43</v>
      </c>
      <c r="O851" s="47"/>
      <c r="P851" s="230">
        <f>O851*H851</f>
        <v>0</v>
      </c>
      <c r="Q851" s="230">
        <v>0.014</v>
      </c>
      <c r="R851" s="230">
        <f>Q851*H851</f>
        <v>0.014</v>
      </c>
      <c r="S851" s="230">
        <v>0</v>
      </c>
      <c r="T851" s="231">
        <f>S851*H851</f>
        <v>0</v>
      </c>
      <c r="AR851" s="24" t="s">
        <v>420</v>
      </c>
      <c r="AT851" s="24" t="s">
        <v>276</v>
      </c>
      <c r="AU851" s="24" t="s">
        <v>82</v>
      </c>
      <c r="AY851" s="24" t="s">
        <v>143</v>
      </c>
      <c r="BE851" s="232">
        <f>IF(N851="základní",J851,0)</f>
        <v>0</v>
      </c>
      <c r="BF851" s="232">
        <f>IF(N851="snížená",J851,0)</f>
        <v>0</v>
      </c>
      <c r="BG851" s="232">
        <f>IF(N851="zákl. přenesená",J851,0)</f>
        <v>0</v>
      </c>
      <c r="BH851" s="232">
        <f>IF(N851="sníž. přenesená",J851,0)</f>
        <v>0</v>
      </c>
      <c r="BI851" s="232">
        <f>IF(N851="nulová",J851,0)</f>
        <v>0</v>
      </c>
      <c r="BJ851" s="24" t="s">
        <v>80</v>
      </c>
      <c r="BK851" s="232">
        <f>ROUND(I851*H851,2)</f>
        <v>0</v>
      </c>
      <c r="BL851" s="24" t="s">
        <v>304</v>
      </c>
      <c r="BM851" s="24" t="s">
        <v>767</v>
      </c>
    </row>
    <row r="852" spans="2:65" s="1" customFormat="1" ht="25.5" customHeight="1">
      <c r="B852" s="46"/>
      <c r="C852" s="221" t="s">
        <v>768</v>
      </c>
      <c r="D852" s="221" t="s">
        <v>145</v>
      </c>
      <c r="E852" s="222" t="s">
        <v>769</v>
      </c>
      <c r="F852" s="223" t="s">
        <v>770</v>
      </c>
      <c r="G852" s="224" t="s">
        <v>215</v>
      </c>
      <c r="H852" s="225">
        <v>46.95</v>
      </c>
      <c r="I852" s="226"/>
      <c r="J852" s="227">
        <f>ROUND(I852*H852,2)</f>
        <v>0</v>
      </c>
      <c r="K852" s="223" t="s">
        <v>149</v>
      </c>
      <c r="L852" s="72"/>
      <c r="M852" s="228" t="s">
        <v>21</v>
      </c>
      <c r="N852" s="229" t="s">
        <v>43</v>
      </c>
      <c r="O852" s="47"/>
      <c r="P852" s="230">
        <f>O852*H852</f>
        <v>0</v>
      </c>
      <c r="Q852" s="230">
        <v>0</v>
      </c>
      <c r="R852" s="230">
        <f>Q852*H852</f>
        <v>0</v>
      </c>
      <c r="S852" s="230">
        <v>0</v>
      </c>
      <c r="T852" s="231">
        <f>S852*H852</f>
        <v>0</v>
      </c>
      <c r="AR852" s="24" t="s">
        <v>304</v>
      </c>
      <c r="AT852" s="24" t="s">
        <v>145</v>
      </c>
      <c r="AU852" s="24" t="s">
        <v>82</v>
      </c>
      <c r="AY852" s="24" t="s">
        <v>143</v>
      </c>
      <c r="BE852" s="232">
        <f>IF(N852="základní",J852,0)</f>
        <v>0</v>
      </c>
      <c r="BF852" s="232">
        <f>IF(N852="snížená",J852,0)</f>
        <v>0</v>
      </c>
      <c r="BG852" s="232">
        <f>IF(N852="zákl. přenesená",J852,0)</f>
        <v>0</v>
      </c>
      <c r="BH852" s="232">
        <f>IF(N852="sníž. přenesená",J852,0)</f>
        <v>0</v>
      </c>
      <c r="BI852" s="232">
        <f>IF(N852="nulová",J852,0)</f>
        <v>0</v>
      </c>
      <c r="BJ852" s="24" t="s">
        <v>80</v>
      </c>
      <c r="BK852" s="232">
        <f>ROUND(I852*H852,2)</f>
        <v>0</v>
      </c>
      <c r="BL852" s="24" t="s">
        <v>304</v>
      </c>
      <c r="BM852" s="24" t="s">
        <v>771</v>
      </c>
    </row>
    <row r="853" spans="2:51" s="11" customFormat="1" ht="13.5">
      <c r="B853" s="233"/>
      <c r="C853" s="234"/>
      <c r="D853" s="235" t="s">
        <v>152</v>
      </c>
      <c r="E853" s="236" t="s">
        <v>21</v>
      </c>
      <c r="F853" s="237" t="s">
        <v>772</v>
      </c>
      <c r="G853" s="234"/>
      <c r="H853" s="236" t="s">
        <v>21</v>
      </c>
      <c r="I853" s="238"/>
      <c r="J853" s="234"/>
      <c r="K853" s="234"/>
      <c r="L853" s="239"/>
      <c r="M853" s="240"/>
      <c r="N853" s="241"/>
      <c r="O853" s="241"/>
      <c r="P853" s="241"/>
      <c r="Q853" s="241"/>
      <c r="R853" s="241"/>
      <c r="S853" s="241"/>
      <c r="T853" s="242"/>
      <c r="AT853" s="243" t="s">
        <v>152</v>
      </c>
      <c r="AU853" s="243" t="s">
        <v>82</v>
      </c>
      <c r="AV853" s="11" t="s">
        <v>80</v>
      </c>
      <c r="AW853" s="11" t="s">
        <v>35</v>
      </c>
      <c r="AX853" s="11" t="s">
        <v>72</v>
      </c>
      <c r="AY853" s="243" t="s">
        <v>143</v>
      </c>
    </row>
    <row r="854" spans="2:51" s="12" customFormat="1" ht="13.5">
      <c r="B854" s="244"/>
      <c r="C854" s="245"/>
      <c r="D854" s="235" t="s">
        <v>152</v>
      </c>
      <c r="E854" s="246" t="s">
        <v>21</v>
      </c>
      <c r="F854" s="247" t="s">
        <v>773</v>
      </c>
      <c r="G854" s="245"/>
      <c r="H854" s="248">
        <v>38.1</v>
      </c>
      <c r="I854" s="249"/>
      <c r="J854" s="245"/>
      <c r="K854" s="245"/>
      <c r="L854" s="250"/>
      <c r="M854" s="251"/>
      <c r="N854" s="252"/>
      <c r="O854" s="252"/>
      <c r="P854" s="252"/>
      <c r="Q854" s="252"/>
      <c r="R854" s="252"/>
      <c r="S854" s="252"/>
      <c r="T854" s="253"/>
      <c r="AT854" s="254" t="s">
        <v>152</v>
      </c>
      <c r="AU854" s="254" t="s">
        <v>82</v>
      </c>
      <c r="AV854" s="12" t="s">
        <v>82</v>
      </c>
      <c r="AW854" s="12" t="s">
        <v>35</v>
      </c>
      <c r="AX854" s="12" t="s">
        <v>72</v>
      </c>
      <c r="AY854" s="254" t="s">
        <v>143</v>
      </c>
    </row>
    <row r="855" spans="2:51" s="12" customFormat="1" ht="13.5">
      <c r="B855" s="244"/>
      <c r="C855" s="245"/>
      <c r="D855" s="235" t="s">
        <v>152</v>
      </c>
      <c r="E855" s="246" t="s">
        <v>21</v>
      </c>
      <c r="F855" s="247" t="s">
        <v>774</v>
      </c>
      <c r="G855" s="245"/>
      <c r="H855" s="248">
        <v>8.85</v>
      </c>
      <c r="I855" s="249"/>
      <c r="J855" s="245"/>
      <c r="K855" s="245"/>
      <c r="L855" s="250"/>
      <c r="M855" s="251"/>
      <c r="N855" s="252"/>
      <c r="O855" s="252"/>
      <c r="P855" s="252"/>
      <c r="Q855" s="252"/>
      <c r="R855" s="252"/>
      <c r="S855" s="252"/>
      <c r="T855" s="253"/>
      <c r="AT855" s="254" t="s">
        <v>152</v>
      </c>
      <c r="AU855" s="254" t="s">
        <v>82</v>
      </c>
      <c r="AV855" s="12" t="s">
        <v>82</v>
      </c>
      <c r="AW855" s="12" t="s">
        <v>35</v>
      </c>
      <c r="AX855" s="12" t="s">
        <v>72</v>
      </c>
      <c r="AY855" s="254" t="s">
        <v>143</v>
      </c>
    </row>
    <row r="856" spans="2:51" s="13" customFormat="1" ht="13.5">
      <c r="B856" s="255"/>
      <c r="C856" s="256"/>
      <c r="D856" s="235" t="s">
        <v>152</v>
      </c>
      <c r="E856" s="257" t="s">
        <v>21</v>
      </c>
      <c r="F856" s="258" t="s">
        <v>157</v>
      </c>
      <c r="G856" s="256"/>
      <c r="H856" s="259">
        <v>46.95</v>
      </c>
      <c r="I856" s="260"/>
      <c r="J856" s="256"/>
      <c r="K856" s="256"/>
      <c r="L856" s="261"/>
      <c r="M856" s="262"/>
      <c r="N856" s="263"/>
      <c r="O856" s="263"/>
      <c r="P856" s="263"/>
      <c r="Q856" s="263"/>
      <c r="R856" s="263"/>
      <c r="S856" s="263"/>
      <c r="T856" s="264"/>
      <c r="AT856" s="265" t="s">
        <v>152</v>
      </c>
      <c r="AU856" s="265" t="s">
        <v>82</v>
      </c>
      <c r="AV856" s="13" t="s">
        <v>150</v>
      </c>
      <c r="AW856" s="13" t="s">
        <v>35</v>
      </c>
      <c r="AX856" s="13" t="s">
        <v>80</v>
      </c>
      <c r="AY856" s="265" t="s">
        <v>143</v>
      </c>
    </row>
    <row r="857" spans="2:65" s="1" customFormat="1" ht="16.5" customHeight="1">
      <c r="B857" s="46"/>
      <c r="C857" s="277" t="s">
        <v>775</v>
      </c>
      <c r="D857" s="277" t="s">
        <v>276</v>
      </c>
      <c r="E857" s="278" t="s">
        <v>776</v>
      </c>
      <c r="F857" s="279" t="s">
        <v>777</v>
      </c>
      <c r="G857" s="280" t="s">
        <v>249</v>
      </c>
      <c r="H857" s="281">
        <v>49.298</v>
      </c>
      <c r="I857" s="282"/>
      <c r="J857" s="283">
        <f>ROUND(I857*H857,2)</f>
        <v>0</v>
      </c>
      <c r="K857" s="279" t="s">
        <v>149</v>
      </c>
      <c r="L857" s="284"/>
      <c r="M857" s="285" t="s">
        <v>21</v>
      </c>
      <c r="N857" s="286" t="s">
        <v>43</v>
      </c>
      <c r="O857" s="47"/>
      <c r="P857" s="230">
        <f>O857*H857</f>
        <v>0</v>
      </c>
      <c r="Q857" s="230">
        <v>0.0018</v>
      </c>
      <c r="R857" s="230">
        <f>Q857*H857</f>
        <v>0.0887364</v>
      </c>
      <c r="S857" s="230">
        <v>0</v>
      </c>
      <c r="T857" s="231">
        <f>S857*H857</f>
        <v>0</v>
      </c>
      <c r="AR857" s="24" t="s">
        <v>420</v>
      </c>
      <c r="AT857" s="24" t="s">
        <v>276</v>
      </c>
      <c r="AU857" s="24" t="s">
        <v>82</v>
      </c>
      <c r="AY857" s="24" t="s">
        <v>143</v>
      </c>
      <c r="BE857" s="232">
        <f>IF(N857="základní",J857,0)</f>
        <v>0</v>
      </c>
      <c r="BF857" s="232">
        <f>IF(N857="snížená",J857,0)</f>
        <v>0</v>
      </c>
      <c r="BG857" s="232">
        <f>IF(N857="zákl. přenesená",J857,0)</f>
        <v>0</v>
      </c>
      <c r="BH857" s="232">
        <f>IF(N857="sníž. přenesená",J857,0)</f>
        <v>0</v>
      </c>
      <c r="BI857" s="232">
        <f>IF(N857="nulová",J857,0)</f>
        <v>0</v>
      </c>
      <c r="BJ857" s="24" t="s">
        <v>80</v>
      </c>
      <c r="BK857" s="232">
        <f>ROUND(I857*H857,2)</f>
        <v>0</v>
      </c>
      <c r="BL857" s="24" t="s">
        <v>304</v>
      </c>
      <c r="BM857" s="24" t="s">
        <v>778</v>
      </c>
    </row>
    <row r="858" spans="2:51" s="11" customFormat="1" ht="13.5">
      <c r="B858" s="233"/>
      <c r="C858" s="234"/>
      <c r="D858" s="235" t="s">
        <v>152</v>
      </c>
      <c r="E858" s="236" t="s">
        <v>21</v>
      </c>
      <c r="F858" s="237" t="s">
        <v>772</v>
      </c>
      <c r="G858" s="234"/>
      <c r="H858" s="236" t="s">
        <v>21</v>
      </c>
      <c r="I858" s="238"/>
      <c r="J858" s="234"/>
      <c r="K858" s="234"/>
      <c r="L858" s="239"/>
      <c r="M858" s="240"/>
      <c r="N858" s="241"/>
      <c r="O858" s="241"/>
      <c r="P858" s="241"/>
      <c r="Q858" s="241"/>
      <c r="R858" s="241"/>
      <c r="S858" s="241"/>
      <c r="T858" s="242"/>
      <c r="AT858" s="243" t="s">
        <v>152</v>
      </c>
      <c r="AU858" s="243" t="s">
        <v>82</v>
      </c>
      <c r="AV858" s="11" t="s">
        <v>80</v>
      </c>
      <c r="AW858" s="11" t="s">
        <v>35</v>
      </c>
      <c r="AX858" s="11" t="s">
        <v>72</v>
      </c>
      <c r="AY858" s="243" t="s">
        <v>143</v>
      </c>
    </row>
    <row r="859" spans="2:51" s="12" customFormat="1" ht="13.5">
      <c r="B859" s="244"/>
      <c r="C859" s="245"/>
      <c r="D859" s="235" t="s">
        <v>152</v>
      </c>
      <c r="E859" s="246" t="s">
        <v>21</v>
      </c>
      <c r="F859" s="247" t="s">
        <v>773</v>
      </c>
      <c r="G859" s="245"/>
      <c r="H859" s="248">
        <v>38.1</v>
      </c>
      <c r="I859" s="249"/>
      <c r="J859" s="245"/>
      <c r="K859" s="245"/>
      <c r="L859" s="250"/>
      <c r="M859" s="251"/>
      <c r="N859" s="252"/>
      <c r="O859" s="252"/>
      <c r="P859" s="252"/>
      <c r="Q859" s="252"/>
      <c r="R859" s="252"/>
      <c r="S859" s="252"/>
      <c r="T859" s="253"/>
      <c r="AT859" s="254" t="s">
        <v>152</v>
      </c>
      <c r="AU859" s="254" t="s">
        <v>82</v>
      </c>
      <c r="AV859" s="12" t="s">
        <v>82</v>
      </c>
      <c r="AW859" s="12" t="s">
        <v>35</v>
      </c>
      <c r="AX859" s="12" t="s">
        <v>72</v>
      </c>
      <c r="AY859" s="254" t="s">
        <v>143</v>
      </c>
    </row>
    <row r="860" spans="2:51" s="12" customFormat="1" ht="13.5">
      <c r="B860" s="244"/>
      <c r="C860" s="245"/>
      <c r="D860" s="235" t="s">
        <v>152</v>
      </c>
      <c r="E860" s="246" t="s">
        <v>21</v>
      </c>
      <c r="F860" s="247" t="s">
        <v>774</v>
      </c>
      <c r="G860" s="245"/>
      <c r="H860" s="248">
        <v>8.85</v>
      </c>
      <c r="I860" s="249"/>
      <c r="J860" s="245"/>
      <c r="K860" s="245"/>
      <c r="L860" s="250"/>
      <c r="M860" s="251"/>
      <c r="N860" s="252"/>
      <c r="O860" s="252"/>
      <c r="P860" s="252"/>
      <c r="Q860" s="252"/>
      <c r="R860" s="252"/>
      <c r="S860" s="252"/>
      <c r="T860" s="253"/>
      <c r="AT860" s="254" t="s">
        <v>152</v>
      </c>
      <c r="AU860" s="254" t="s">
        <v>82</v>
      </c>
      <c r="AV860" s="12" t="s">
        <v>82</v>
      </c>
      <c r="AW860" s="12" t="s">
        <v>35</v>
      </c>
      <c r="AX860" s="12" t="s">
        <v>72</v>
      </c>
      <c r="AY860" s="254" t="s">
        <v>143</v>
      </c>
    </row>
    <row r="861" spans="2:51" s="14" customFormat="1" ht="13.5">
      <c r="B861" s="266"/>
      <c r="C861" s="267"/>
      <c r="D861" s="235" t="s">
        <v>152</v>
      </c>
      <c r="E861" s="268" t="s">
        <v>21</v>
      </c>
      <c r="F861" s="269" t="s">
        <v>196</v>
      </c>
      <c r="G861" s="267"/>
      <c r="H861" s="270">
        <v>46.95</v>
      </c>
      <c r="I861" s="271"/>
      <c r="J861" s="267"/>
      <c r="K861" s="267"/>
      <c r="L861" s="272"/>
      <c r="M861" s="273"/>
      <c r="N861" s="274"/>
      <c r="O861" s="274"/>
      <c r="P861" s="274"/>
      <c r="Q861" s="274"/>
      <c r="R861" s="274"/>
      <c r="S861" s="274"/>
      <c r="T861" s="275"/>
      <c r="AT861" s="276" t="s">
        <v>152</v>
      </c>
      <c r="AU861" s="276" t="s">
        <v>82</v>
      </c>
      <c r="AV861" s="14" t="s">
        <v>158</v>
      </c>
      <c r="AW861" s="14" t="s">
        <v>35</v>
      </c>
      <c r="AX861" s="14" t="s">
        <v>72</v>
      </c>
      <c r="AY861" s="276" t="s">
        <v>143</v>
      </c>
    </row>
    <row r="862" spans="2:51" s="12" customFormat="1" ht="13.5">
      <c r="B862" s="244"/>
      <c r="C862" s="245"/>
      <c r="D862" s="235" t="s">
        <v>152</v>
      </c>
      <c r="E862" s="246" t="s">
        <v>21</v>
      </c>
      <c r="F862" s="247" t="s">
        <v>779</v>
      </c>
      <c r="G862" s="245"/>
      <c r="H862" s="248">
        <v>49.298</v>
      </c>
      <c r="I862" s="249"/>
      <c r="J862" s="245"/>
      <c r="K862" s="245"/>
      <c r="L862" s="250"/>
      <c r="M862" s="251"/>
      <c r="N862" s="252"/>
      <c r="O862" s="252"/>
      <c r="P862" s="252"/>
      <c r="Q862" s="252"/>
      <c r="R862" s="252"/>
      <c r="S862" s="252"/>
      <c r="T862" s="253"/>
      <c r="AT862" s="254" t="s">
        <v>152</v>
      </c>
      <c r="AU862" s="254" t="s">
        <v>82</v>
      </c>
      <c r="AV862" s="12" t="s">
        <v>82</v>
      </c>
      <c r="AW862" s="12" t="s">
        <v>35</v>
      </c>
      <c r="AX862" s="12" t="s">
        <v>80</v>
      </c>
      <c r="AY862" s="254" t="s">
        <v>143</v>
      </c>
    </row>
    <row r="863" spans="2:65" s="1" customFormat="1" ht="38.25" customHeight="1">
      <c r="B863" s="46"/>
      <c r="C863" s="221" t="s">
        <v>780</v>
      </c>
      <c r="D863" s="221" t="s">
        <v>145</v>
      </c>
      <c r="E863" s="222" t="s">
        <v>781</v>
      </c>
      <c r="F863" s="223" t="s">
        <v>782</v>
      </c>
      <c r="G863" s="224" t="s">
        <v>706</v>
      </c>
      <c r="H863" s="287"/>
      <c r="I863" s="226"/>
      <c r="J863" s="227">
        <f>ROUND(I863*H863,2)</f>
        <v>0</v>
      </c>
      <c r="K863" s="223" t="s">
        <v>149</v>
      </c>
      <c r="L863" s="72"/>
      <c r="M863" s="228" t="s">
        <v>21</v>
      </c>
      <c r="N863" s="229" t="s">
        <v>43</v>
      </c>
      <c r="O863" s="47"/>
      <c r="P863" s="230">
        <f>O863*H863</f>
        <v>0</v>
      </c>
      <c r="Q863" s="230">
        <v>0</v>
      </c>
      <c r="R863" s="230">
        <f>Q863*H863</f>
        <v>0</v>
      </c>
      <c r="S863" s="230">
        <v>0</v>
      </c>
      <c r="T863" s="231">
        <f>S863*H863</f>
        <v>0</v>
      </c>
      <c r="AR863" s="24" t="s">
        <v>304</v>
      </c>
      <c r="AT863" s="24" t="s">
        <v>145</v>
      </c>
      <c r="AU863" s="24" t="s">
        <v>82</v>
      </c>
      <c r="AY863" s="24" t="s">
        <v>143</v>
      </c>
      <c r="BE863" s="232">
        <f>IF(N863="základní",J863,0)</f>
        <v>0</v>
      </c>
      <c r="BF863" s="232">
        <f>IF(N863="snížená",J863,0)</f>
        <v>0</v>
      </c>
      <c r="BG863" s="232">
        <f>IF(N863="zákl. přenesená",J863,0)</f>
        <v>0</v>
      </c>
      <c r="BH863" s="232">
        <f>IF(N863="sníž. přenesená",J863,0)</f>
        <v>0</v>
      </c>
      <c r="BI863" s="232">
        <f>IF(N863="nulová",J863,0)</f>
        <v>0</v>
      </c>
      <c r="BJ863" s="24" t="s">
        <v>80</v>
      </c>
      <c r="BK863" s="232">
        <f>ROUND(I863*H863,2)</f>
        <v>0</v>
      </c>
      <c r="BL863" s="24" t="s">
        <v>304</v>
      </c>
      <c r="BM863" s="24" t="s">
        <v>783</v>
      </c>
    </row>
    <row r="864" spans="2:63" s="10" customFormat="1" ht="29.85" customHeight="1">
      <c r="B864" s="205"/>
      <c r="C864" s="206"/>
      <c r="D864" s="207" t="s">
        <v>71</v>
      </c>
      <c r="E864" s="219" t="s">
        <v>784</v>
      </c>
      <c r="F864" s="219" t="s">
        <v>785</v>
      </c>
      <c r="G864" s="206"/>
      <c r="H864" s="206"/>
      <c r="I864" s="209"/>
      <c r="J864" s="220">
        <f>BK864</f>
        <v>0</v>
      </c>
      <c r="K864" s="206"/>
      <c r="L864" s="211"/>
      <c r="M864" s="212"/>
      <c r="N864" s="213"/>
      <c r="O864" s="213"/>
      <c r="P864" s="214">
        <f>SUM(P865:P867)</f>
        <v>0</v>
      </c>
      <c r="Q864" s="213"/>
      <c r="R864" s="214">
        <f>SUM(R865:R867)</f>
        <v>0</v>
      </c>
      <c r="S864" s="213"/>
      <c r="T864" s="215">
        <f>SUM(T865:T867)</f>
        <v>0</v>
      </c>
      <c r="AR864" s="216" t="s">
        <v>82</v>
      </c>
      <c r="AT864" s="217" t="s">
        <v>71</v>
      </c>
      <c r="AU864" s="217" t="s">
        <v>80</v>
      </c>
      <c r="AY864" s="216" t="s">
        <v>143</v>
      </c>
      <c r="BK864" s="218">
        <f>SUM(BK865:BK867)</f>
        <v>0</v>
      </c>
    </row>
    <row r="865" spans="2:65" s="1" customFormat="1" ht="25.5" customHeight="1">
      <c r="B865" s="46"/>
      <c r="C865" s="221" t="s">
        <v>505</v>
      </c>
      <c r="D865" s="221" t="s">
        <v>145</v>
      </c>
      <c r="E865" s="222" t="s">
        <v>786</v>
      </c>
      <c r="F865" s="223" t="s">
        <v>787</v>
      </c>
      <c r="G865" s="224" t="s">
        <v>215</v>
      </c>
      <c r="H865" s="225">
        <v>52</v>
      </c>
      <c r="I865" s="226"/>
      <c r="J865" s="227">
        <f>ROUND(I865*H865,2)</f>
        <v>0</v>
      </c>
      <c r="K865" s="223" t="s">
        <v>149</v>
      </c>
      <c r="L865" s="72"/>
      <c r="M865" s="228" t="s">
        <v>21</v>
      </c>
      <c r="N865" s="229" t="s">
        <v>43</v>
      </c>
      <c r="O865" s="47"/>
      <c r="P865" s="230">
        <f>O865*H865</f>
        <v>0</v>
      </c>
      <c r="Q865" s="230">
        <v>0</v>
      </c>
      <c r="R865" s="230">
        <f>Q865*H865</f>
        <v>0</v>
      </c>
      <c r="S865" s="230">
        <v>0</v>
      </c>
      <c r="T865" s="231">
        <f>S865*H865</f>
        <v>0</v>
      </c>
      <c r="AR865" s="24" t="s">
        <v>304</v>
      </c>
      <c r="AT865" s="24" t="s">
        <v>145</v>
      </c>
      <c r="AU865" s="24" t="s">
        <v>82</v>
      </c>
      <c r="AY865" s="24" t="s">
        <v>143</v>
      </c>
      <c r="BE865" s="232">
        <f>IF(N865="základní",J865,0)</f>
        <v>0</v>
      </c>
      <c r="BF865" s="232">
        <f>IF(N865="snížená",J865,0)</f>
        <v>0</v>
      </c>
      <c r="BG865" s="232">
        <f>IF(N865="zákl. přenesená",J865,0)</f>
        <v>0</v>
      </c>
      <c r="BH865" s="232">
        <f>IF(N865="sníž. přenesená",J865,0)</f>
        <v>0</v>
      </c>
      <c r="BI865" s="232">
        <f>IF(N865="nulová",J865,0)</f>
        <v>0</v>
      </c>
      <c r="BJ865" s="24" t="s">
        <v>80</v>
      </c>
      <c r="BK865" s="232">
        <f>ROUND(I865*H865,2)</f>
        <v>0</v>
      </c>
      <c r="BL865" s="24" t="s">
        <v>304</v>
      </c>
      <c r="BM865" s="24" t="s">
        <v>788</v>
      </c>
    </row>
    <row r="866" spans="2:51" s="11" customFormat="1" ht="13.5">
      <c r="B866" s="233"/>
      <c r="C866" s="234"/>
      <c r="D866" s="235" t="s">
        <v>152</v>
      </c>
      <c r="E866" s="236" t="s">
        <v>21</v>
      </c>
      <c r="F866" s="237" t="s">
        <v>261</v>
      </c>
      <c r="G866" s="234"/>
      <c r="H866" s="236" t="s">
        <v>21</v>
      </c>
      <c r="I866" s="238"/>
      <c r="J866" s="234"/>
      <c r="K866" s="234"/>
      <c r="L866" s="239"/>
      <c r="M866" s="240"/>
      <c r="N866" s="241"/>
      <c r="O866" s="241"/>
      <c r="P866" s="241"/>
      <c r="Q866" s="241"/>
      <c r="R866" s="241"/>
      <c r="S866" s="241"/>
      <c r="T866" s="242"/>
      <c r="AT866" s="243" t="s">
        <v>152</v>
      </c>
      <c r="AU866" s="243" t="s">
        <v>82</v>
      </c>
      <c r="AV866" s="11" t="s">
        <v>80</v>
      </c>
      <c r="AW866" s="11" t="s">
        <v>35</v>
      </c>
      <c r="AX866" s="11" t="s">
        <v>72</v>
      </c>
      <c r="AY866" s="243" t="s">
        <v>143</v>
      </c>
    </row>
    <row r="867" spans="2:51" s="12" customFormat="1" ht="13.5">
      <c r="B867" s="244"/>
      <c r="C867" s="245"/>
      <c r="D867" s="235" t="s">
        <v>152</v>
      </c>
      <c r="E867" s="246" t="s">
        <v>21</v>
      </c>
      <c r="F867" s="247" t="s">
        <v>789</v>
      </c>
      <c r="G867" s="245"/>
      <c r="H867" s="248">
        <v>52</v>
      </c>
      <c r="I867" s="249"/>
      <c r="J867" s="245"/>
      <c r="K867" s="245"/>
      <c r="L867" s="250"/>
      <c r="M867" s="251"/>
      <c r="N867" s="252"/>
      <c r="O867" s="252"/>
      <c r="P867" s="252"/>
      <c r="Q867" s="252"/>
      <c r="R867" s="252"/>
      <c r="S867" s="252"/>
      <c r="T867" s="253"/>
      <c r="AT867" s="254" t="s">
        <v>152</v>
      </c>
      <c r="AU867" s="254" t="s">
        <v>82</v>
      </c>
      <c r="AV867" s="12" t="s">
        <v>82</v>
      </c>
      <c r="AW867" s="12" t="s">
        <v>35</v>
      </c>
      <c r="AX867" s="12" t="s">
        <v>80</v>
      </c>
      <c r="AY867" s="254" t="s">
        <v>143</v>
      </c>
    </row>
    <row r="868" spans="2:63" s="10" customFormat="1" ht="29.85" customHeight="1">
      <c r="B868" s="205"/>
      <c r="C868" s="206"/>
      <c r="D868" s="207" t="s">
        <v>71</v>
      </c>
      <c r="E868" s="219" t="s">
        <v>790</v>
      </c>
      <c r="F868" s="219" t="s">
        <v>791</v>
      </c>
      <c r="G868" s="206"/>
      <c r="H868" s="206"/>
      <c r="I868" s="209"/>
      <c r="J868" s="220">
        <f>BK868</f>
        <v>0</v>
      </c>
      <c r="K868" s="206"/>
      <c r="L868" s="211"/>
      <c r="M868" s="212"/>
      <c r="N868" s="213"/>
      <c r="O868" s="213"/>
      <c r="P868" s="214">
        <f>SUM(P869:P894)</f>
        <v>0</v>
      </c>
      <c r="Q868" s="213"/>
      <c r="R868" s="214">
        <f>SUM(R869:R894)</f>
        <v>0.281065</v>
      </c>
      <c r="S868" s="213"/>
      <c r="T868" s="215">
        <f>SUM(T869:T894)</f>
        <v>0</v>
      </c>
      <c r="AR868" s="216" t="s">
        <v>82</v>
      </c>
      <c r="AT868" s="217" t="s">
        <v>71</v>
      </c>
      <c r="AU868" s="217" t="s">
        <v>80</v>
      </c>
      <c r="AY868" s="216" t="s">
        <v>143</v>
      </c>
      <c r="BK868" s="218">
        <f>SUM(BK869:BK894)</f>
        <v>0</v>
      </c>
    </row>
    <row r="869" spans="2:65" s="1" customFormat="1" ht="25.5" customHeight="1">
      <c r="B869" s="46"/>
      <c r="C869" s="221" t="s">
        <v>792</v>
      </c>
      <c r="D869" s="221" t="s">
        <v>145</v>
      </c>
      <c r="E869" s="222" t="s">
        <v>793</v>
      </c>
      <c r="F869" s="223" t="s">
        <v>794</v>
      </c>
      <c r="G869" s="224" t="s">
        <v>215</v>
      </c>
      <c r="H869" s="225">
        <v>1</v>
      </c>
      <c r="I869" s="226"/>
      <c r="J869" s="227">
        <f>ROUND(I869*H869,2)</f>
        <v>0</v>
      </c>
      <c r="K869" s="223" t="s">
        <v>21</v>
      </c>
      <c r="L869" s="72"/>
      <c r="M869" s="228" t="s">
        <v>21</v>
      </c>
      <c r="N869" s="229" t="s">
        <v>43</v>
      </c>
      <c r="O869" s="47"/>
      <c r="P869" s="230">
        <f>O869*H869</f>
        <v>0</v>
      </c>
      <c r="Q869" s="230">
        <v>0</v>
      </c>
      <c r="R869" s="230">
        <f>Q869*H869</f>
        <v>0</v>
      </c>
      <c r="S869" s="230">
        <v>0</v>
      </c>
      <c r="T869" s="231">
        <f>S869*H869</f>
        <v>0</v>
      </c>
      <c r="AR869" s="24" t="s">
        <v>304</v>
      </c>
      <c r="AT869" s="24" t="s">
        <v>145</v>
      </c>
      <c r="AU869" s="24" t="s">
        <v>82</v>
      </c>
      <c r="AY869" s="24" t="s">
        <v>143</v>
      </c>
      <c r="BE869" s="232">
        <f>IF(N869="základní",J869,0)</f>
        <v>0</v>
      </c>
      <c r="BF869" s="232">
        <f>IF(N869="snížená",J869,0)</f>
        <v>0</v>
      </c>
      <c r="BG869" s="232">
        <f>IF(N869="zákl. přenesená",J869,0)</f>
        <v>0</v>
      </c>
      <c r="BH869" s="232">
        <f>IF(N869="sníž. přenesená",J869,0)</f>
        <v>0</v>
      </c>
      <c r="BI869" s="232">
        <f>IF(N869="nulová",J869,0)</f>
        <v>0</v>
      </c>
      <c r="BJ869" s="24" t="s">
        <v>80</v>
      </c>
      <c r="BK869" s="232">
        <f>ROUND(I869*H869,2)</f>
        <v>0</v>
      </c>
      <c r="BL869" s="24" t="s">
        <v>304</v>
      </c>
      <c r="BM869" s="24" t="s">
        <v>795</v>
      </c>
    </row>
    <row r="870" spans="2:65" s="1" customFormat="1" ht="25.5" customHeight="1">
      <c r="B870" s="46"/>
      <c r="C870" s="221" t="s">
        <v>576</v>
      </c>
      <c r="D870" s="221" t="s">
        <v>145</v>
      </c>
      <c r="E870" s="222" t="s">
        <v>796</v>
      </c>
      <c r="F870" s="223" t="s">
        <v>797</v>
      </c>
      <c r="G870" s="224" t="s">
        <v>215</v>
      </c>
      <c r="H870" s="225">
        <v>1</v>
      </c>
      <c r="I870" s="226"/>
      <c r="J870" s="227">
        <f>ROUND(I870*H870,2)</f>
        <v>0</v>
      </c>
      <c r="K870" s="223" t="s">
        <v>21</v>
      </c>
      <c r="L870" s="72"/>
      <c r="M870" s="228" t="s">
        <v>21</v>
      </c>
      <c r="N870" s="229" t="s">
        <v>43</v>
      </c>
      <c r="O870" s="47"/>
      <c r="P870" s="230">
        <f>O870*H870</f>
        <v>0</v>
      </c>
      <c r="Q870" s="230">
        <v>0</v>
      </c>
      <c r="R870" s="230">
        <f>Q870*H870</f>
        <v>0</v>
      </c>
      <c r="S870" s="230">
        <v>0</v>
      </c>
      <c r="T870" s="231">
        <f>S870*H870</f>
        <v>0</v>
      </c>
      <c r="AR870" s="24" t="s">
        <v>304</v>
      </c>
      <c r="AT870" s="24" t="s">
        <v>145</v>
      </c>
      <c r="AU870" s="24" t="s">
        <v>82</v>
      </c>
      <c r="AY870" s="24" t="s">
        <v>143</v>
      </c>
      <c r="BE870" s="232">
        <f>IF(N870="základní",J870,0)</f>
        <v>0</v>
      </c>
      <c r="BF870" s="232">
        <f>IF(N870="snížená",J870,0)</f>
        <v>0</v>
      </c>
      <c r="BG870" s="232">
        <f>IF(N870="zákl. přenesená",J870,0)</f>
        <v>0</v>
      </c>
      <c r="BH870" s="232">
        <f>IF(N870="sníž. přenesená",J870,0)</f>
        <v>0</v>
      </c>
      <c r="BI870" s="232">
        <f>IF(N870="nulová",J870,0)</f>
        <v>0</v>
      </c>
      <c r="BJ870" s="24" t="s">
        <v>80</v>
      </c>
      <c r="BK870" s="232">
        <f>ROUND(I870*H870,2)</f>
        <v>0</v>
      </c>
      <c r="BL870" s="24" t="s">
        <v>304</v>
      </c>
      <c r="BM870" s="24" t="s">
        <v>798</v>
      </c>
    </row>
    <row r="871" spans="2:65" s="1" customFormat="1" ht="25.5" customHeight="1">
      <c r="B871" s="46"/>
      <c r="C871" s="221" t="s">
        <v>799</v>
      </c>
      <c r="D871" s="221" t="s">
        <v>145</v>
      </c>
      <c r="E871" s="222" t="s">
        <v>800</v>
      </c>
      <c r="F871" s="223" t="s">
        <v>801</v>
      </c>
      <c r="G871" s="224" t="s">
        <v>215</v>
      </c>
      <c r="H871" s="225">
        <v>1</v>
      </c>
      <c r="I871" s="226"/>
      <c r="J871" s="227">
        <f>ROUND(I871*H871,2)</f>
        <v>0</v>
      </c>
      <c r="K871" s="223" t="s">
        <v>21</v>
      </c>
      <c r="L871" s="72"/>
      <c r="M871" s="228" t="s">
        <v>21</v>
      </c>
      <c r="N871" s="229" t="s">
        <v>43</v>
      </c>
      <c r="O871" s="47"/>
      <c r="P871" s="230">
        <f>O871*H871</f>
        <v>0</v>
      </c>
      <c r="Q871" s="230">
        <v>0</v>
      </c>
      <c r="R871" s="230">
        <f>Q871*H871</f>
        <v>0</v>
      </c>
      <c r="S871" s="230">
        <v>0</v>
      </c>
      <c r="T871" s="231">
        <f>S871*H871</f>
        <v>0</v>
      </c>
      <c r="AR871" s="24" t="s">
        <v>304</v>
      </c>
      <c r="AT871" s="24" t="s">
        <v>145</v>
      </c>
      <c r="AU871" s="24" t="s">
        <v>82</v>
      </c>
      <c r="AY871" s="24" t="s">
        <v>143</v>
      </c>
      <c r="BE871" s="232">
        <f>IF(N871="základní",J871,0)</f>
        <v>0</v>
      </c>
      <c r="BF871" s="232">
        <f>IF(N871="snížená",J871,0)</f>
        <v>0</v>
      </c>
      <c r="BG871" s="232">
        <f>IF(N871="zákl. přenesená",J871,0)</f>
        <v>0</v>
      </c>
      <c r="BH871" s="232">
        <f>IF(N871="sníž. přenesená",J871,0)</f>
        <v>0</v>
      </c>
      <c r="BI871" s="232">
        <f>IF(N871="nulová",J871,0)</f>
        <v>0</v>
      </c>
      <c r="BJ871" s="24" t="s">
        <v>80</v>
      </c>
      <c r="BK871" s="232">
        <f>ROUND(I871*H871,2)</f>
        <v>0</v>
      </c>
      <c r="BL871" s="24" t="s">
        <v>304</v>
      </c>
      <c r="BM871" s="24" t="s">
        <v>802</v>
      </c>
    </row>
    <row r="872" spans="2:65" s="1" customFormat="1" ht="38.25" customHeight="1">
      <c r="B872" s="46"/>
      <c r="C872" s="221" t="s">
        <v>803</v>
      </c>
      <c r="D872" s="221" t="s">
        <v>145</v>
      </c>
      <c r="E872" s="222" t="s">
        <v>804</v>
      </c>
      <c r="F872" s="223" t="s">
        <v>805</v>
      </c>
      <c r="G872" s="224" t="s">
        <v>215</v>
      </c>
      <c r="H872" s="225">
        <v>1</v>
      </c>
      <c r="I872" s="226"/>
      <c r="J872" s="227">
        <f>ROUND(I872*H872,2)</f>
        <v>0</v>
      </c>
      <c r="K872" s="223" t="s">
        <v>21</v>
      </c>
      <c r="L872" s="72"/>
      <c r="M872" s="228" t="s">
        <v>21</v>
      </c>
      <c r="N872" s="229" t="s">
        <v>43</v>
      </c>
      <c r="O872" s="47"/>
      <c r="P872" s="230">
        <f>O872*H872</f>
        <v>0</v>
      </c>
      <c r="Q872" s="230">
        <v>0</v>
      </c>
      <c r="R872" s="230">
        <f>Q872*H872</f>
        <v>0</v>
      </c>
      <c r="S872" s="230">
        <v>0</v>
      </c>
      <c r="T872" s="231">
        <f>S872*H872</f>
        <v>0</v>
      </c>
      <c r="AR872" s="24" t="s">
        <v>304</v>
      </c>
      <c r="AT872" s="24" t="s">
        <v>145</v>
      </c>
      <c r="AU872" s="24" t="s">
        <v>82</v>
      </c>
      <c r="AY872" s="24" t="s">
        <v>143</v>
      </c>
      <c r="BE872" s="232">
        <f>IF(N872="základní",J872,0)</f>
        <v>0</v>
      </c>
      <c r="BF872" s="232">
        <f>IF(N872="snížená",J872,0)</f>
        <v>0</v>
      </c>
      <c r="BG872" s="232">
        <f>IF(N872="zákl. přenesená",J872,0)</f>
        <v>0</v>
      </c>
      <c r="BH872" s="232">
        <f>IF(N872="sníž. přenesená",J872,0)</f>
        <v>0</v>
      </c>
      <c r="BI872" s="232">
        <f>IF(N872="nulová",J872,0)</f>
        <v>0</v>
      </c>
      <c r="BJ872" s="24" t="s">
        <v>80</v>
      </c>
      <c r="BK872" s="232">
        <f>ROUND(I872*H872,2)</f>
        <v>0</v>
      </c>
      <c r="BL872" s="24" t="s">
        <v>304</v>
      </c>
      <c r="BM872" s="24" t="s">
        <v>806</v>
      </c>
    </row>
    <row r="873" spans="2:65" s="1" customFormat="1" ht="16.5" customHeight="1">
      <c r="B873" s="46"/>
      <c r="C873" s="221" t="s">
        <v>807</v>
      </c>
      <c r="D873" s="221" t="s">
        <v>145</v>
      </c>
      <c r="E873" s="222" t="s">
        <v>808</v>
      </c>
      <c r="F873" s="223" t="s">
        <v>809</v>
      </c>
      <c r="G873" s="224" t="s">
        <v>148</v>
      </c>
      <c r="H873" s="225">
        <v>12.42</v>
      </c>
      <c r="I873" s="226"/>
      <c r="J873" s="227">
        <f>ROUND(I873*H873,2)</f>
        <v>0</v>
      </c>
      <c r="K873" s="223" t="s">
        <v>21</v>
      </c>
      <c r="L873" s="72"/>
      <c r="M873" s="228" t="s">
        <v>21</v>
      </c>
      <c r="N873" s="229" t="s">
        <v>43</v>
      </c>
      <c r="O873" s="47"/>
      <c r="P873" s="230">
        <f>O873*H873</f>
        <v>0</v>
      </c>
      <c r="Q873" s="230">
        <v>0.00025</v>
      </c>
      <c r="R873" s="230">
        <f>Q873*H873</f>
        <v>0.003105</v>
      </c>
      <c r="S873" s="230">
        <v>0</v>
      </c>
      <c r="T873" s="231">
        <f>S873*H873</f>
        <v>0</v>
      </c>
      <c r="AR873" s="24" t="s">
        <v>304</v>
      </c>
      <c r="AT873" s="24" t="s">
        <v>145</v>
      </c>
      <c r="AU873" s="24" t="s">
        <v>82</v>
      </c>
      <c r="AY873" s="24" t="s">
        <v>143</v>
      </c>
      <c r="BE873" s="232">
        <f>IF(N873="základní",J873,0)</f>
        <v>0</v>
      </c>
      <c r="BF873" s="232">
        <f>IF(N873="snížená",J873,0)</f>
        <v>0</v>
      </c>
      <c r="BG873" s="232">
        <f>IF(N873="zákl. přenesená",J873,0)</f>
        <v>0</v>
      </c>
      <c r="BH873" s="232">
        <f>IF(N873="sníž. přenesená",J873,0)</f>
        <v>0</v>
      </c>
      <c r="BI873" s="232">
        <f>IF(N873="nulová",J873,0)</f>
        <v>0</v>
      </c>
      <c r="BJ873" s="24" t="s">
        <v>80</v>
      </c>
      <c r="BK873" s="232">
        <f>ROUND(I873*H873,2)</f>
        <v>0</v>
      </c>
      <c r="BL873" s="24" t="s">
        <v>304</v>
      </c>
      <c r="BM873" s="24" t="s">
        <v>810</v>
      </c>
    </row>
    <row r="874" spans="2:51" s="12" customFormat="1" ht="13.5">
      <c r="B874" s="244"/>
      <c r="C874" s="245"/>
      <c r="D874" s="235" t="s">
        <v>152</v>
      </c>
      <c r="E874" s="246" t="s">
        <v>21</v>
      </c>
      <c r="F874" s="247" t="s">
        <v>811</v>
      </c>
      <c r="G874" s="245"/>
      <c r="H874" s="248">
        <v>9.72</v>
      </c>
      <c r="I874" s="249"/>
      <c r="J874" s="245"/>
      <c r="K874" s="245"/>
      <c r="L874" s="250"/>
      <c r="M874" s="251"/>
      <c r="N874" s="252"/>
      <c r="O874" s="252"/>
      <c r="P874" s="252"/>
      <c r="Q874" s="252"/>
      <c r="R874" s="252"/>
      <c r="S874" s="252"/>
      <c r="T874" s="253"/>
      <c r="AT874" s="254" t="s">
        <v>152</v>
      </c>
      <c r="AU874" s="254" t="s">
        <v>82</v>
      </c>
      <c r="AV874" s="12" t="s">
        <v>82</v>
      </c>
      <c r="AW874" s="12" t="s">
        <v>35</v>
      </c>
      <c r="AX874" s="12" t="s">
        <v>72</v>
      </c>
      <c r="AY874" s="254" t="s">
        <v>143</v>
      </c>
    </row>
    <row r="875" spans="2:51" s="12" customFormat="1" ht="13.5">
      <c r="B875" s="244"/>
      <c r="C875" s="245"/>
      <c r="D875" s="235" t="s">
        <v>152</v>
      </c>
      <c r="E875" s="246" t="s">
        <v>21</v>
      </c>
      <c r="F875" s="247" t="s">
        <v>812</v>
      </c>
      <c r="G875" s="245"/>
      <c r="H875" s="248">
        <v>2.7</v>
      </c>
      <c r="I875" s="249"/>
      <c r="J875" s="245"/>
      <c r="K875" s="245"/>
      <c r="L875" s="250"/>
      <c r="M875" s="251"/>
      <c r="N875" s="252"/>
      <c r="O875" s="252"/>
      <c r="P875" s="252"/>
      <c r="Q875" s="252"/>
      <c r="R875" s="252"/>
      <c r="S875" s="252"/>
      <c r="T875" s="253"/>
      <c r="AT875" s="254" t="s">
        <v>152</v>
      </c>
      <c r="AU875" s="254" t="s">
        <v>82</v>
      </c>
      <c r="AV875" s="12" t="s">
        <v>82</v>
      </c>
      <c r="AW875" s="12" t="s">
        <v>35</v>
      </c>
      <c r="AX875" s="12" t="s">
        <v>72</v>
      </c>
      <c r="AY875" s="254" t="s">
        <v>143</v>
      </c>
    </row>
    <row r="876" spans="2:51" s="13" customFormat="1" ht="13.5">
      <c r="B876" s="255"/>
      <c r="C876" s="256"/>
      <c r="D876" s="235" t="s">
        <v>152</v>
      </c>
      <c r="E876" s="257" t="s">
        <v>21</v>
      </c>
      <c r="F876" s="258" t="s">
        <v>157</v>
      </c>
      <c r="G876" s="256"/>
      <c r="H876" s="259">
        <v>12.42</v>
      </c>
      <c r="I876" s="260"/>
      <c r="J876" s="256"/>
      <c r="K876" s="256"/>
      <c r="L876" s="261"/>
      <c r="M876" s="262"/>
      <c r="N876" s="263"/>
      <c r="O876" s="263"/>
      <c r="P876" s="263"/>
      <c r="Q876" s="263"/>
      <c r="R876" s="263"/>
      <c r="S876" s="263"/>
      <c r="T876" s="264"/>
      <c r="AT876" s="265" t="s">
        <v>152</v>
      </c>
      <c r="AU876" s="265" t="s">
        <v>82</v>
      </c>
      <c r="AV876" s="13" t="s">
        <v>150</v>
      </c>
      <c r="AW876" s="13" t="s">
        <v>35</v>
      </c>
      <c r="AX876" s="13" t="s">
        <v>80</v>
      </c>
      <c r="AY876" s="265" t="s">
        <v>143</v>
      </c>
    </row>
    <row r="877" spans="2:65" s="1" customFormat="1" ht="16.5" customHeight="1">
      <c r="B877" s="46"/>
      <c r="C877" s="221" t="s">
        <v>813</v>
      </c>
      <c r="D877" s="221" t="s">
        <v>145</v>
      </c>
      <c r="E877" s="222" t="s">
        <v>814</v>
      </c>
      <c r="F877" s="223" t="s">
        <v>815</v>
      </c>
      <c r="G877" s="224" t="s">
        <v>148</v>
      </c>
      <c r="H877" s="225">
        <v>30.24</v>
      </c>
      <c r="I877" s="226"/>
      <c r="J877" s="227">
        <f>ROUND(I877*H877,2)</f>
        <v>0</v>
      </c>
      <c r="K877" s="223" t="s">
        <v>149</v>
      </c>
      <c r="L877" s="72"/>
      <c r="M877" s="228" t="s">
        <v>21</v>
      </c>
      <c r="N877" s="229" t="s">
        <v>43</v>
      </c>
      <c r="O877" s="47"/>
      <c r="P877" s="230">
        <f>O877*H877</f>
        <v>0</v>
      </c>
      <c r="Q877" s="230">
        <v>0.00025</v>
      </c>
      <c r="R877" s="230">
        <f>Q877*H877</f>
        <v>0.00756</v>
      </c>
      <c r="S877" s="230">
        <v>0</v>
      </c>
      <c r="T877" s="231">
        <f>S877*H877</f>
        <v>0</v>
      </c>
      <c r="AR877" s="24" t="s">
        <v>304</v>
      </c>
      <c r="AT877" s="24" t="s">
        <v>145</v>
      </c>
      <c r="AU877" s="24" t="s">
        <v>82</v>
      </c>
      <c r="AY877" s="24" t="s">
        <v>143</v>
      </c>
      <c r="BE877" s="232">
        <f>IF(N877="základní",J877,0)</f>
        <v>0</v>
      </c>
      <c r="BF877" s="232">
        <f>IF(N877="snížená",J877,0)</f>
        <v>0</v>
      </c>
      <c r="BG877" s="232">
        <f>IF(N877="zákl. přenesená",J877,0)</f>
        <v>0</v>
      </c>
      <c r="BH877" s="232">
        <f>IF(N877="sníž. přenesená",J877,0)</f>
        <v>0</v>
      </c>
      <c r="BI877" s="232">
        <f>IF(N877="nulová",J877,0)</f>
        <v>0</v>
      </c>
      <c r="BJ877" s="24" t="s">
        <v>80</v>
      </c>
      <c r="BK877" s="232">
        <f>ROUND(I877*H877,2)</f>
        <v>0</v>
      </c>
      <c r="BL877" s="24" t="s">
        <v>304</v>
      </c>
      <c r="BM877" s="24" t="s">
        <v>816</v>
      </c>
    </row>
    <row r="878" spans="2:51" s="12" customFormat="1" ht="13.5">
      <c r="B878" s="244"/>
      <c r="C878" s="245"/>
      <c r="D878" s="235" t="s">
        <v>152</v>
      </c>
      <c r="E878" s="246" t="s">
        <v>21</v>
      </c>
      <c r="F878" s="247" t="s">
        <v>817</v>
      </c>
      <c r="G878" s="245"/>
      <c r="H878" s="248">
        <v>30.24</v>
      </c>
      <c r="I878" s="249"/>
      <c r="J878" s="245"/>
      <c r="K878" s="245"/>
      <c r="L878" s="250"/>
      <c r="M878" s="251"/>
      <c r="N878" s="252"/>
      <c r="O878" s="252"/>
      <c r="P878" s="252"/>
      <c r="Q878" s="252"/>
      <c r="R878" s="252"/>
      <c r="S878" s="252"/>
      <c r="T878" s="253"/>
      <c r="AT878" s="254" t="s">
        <v>152</v>
      </c>
      <c r="AU878" s="254" t="s">
        <v>82</v>
      </c>
      <c r="AV878" s="12" t="s">
        <v>82</v>
      </c>
      <c r="AW878" s="12" t="s">
        <v>35</v>
      </c>
      <c r="AX878" s="12" t="s">
        <v>80</v>
      </c>
      <c r="AY878" s="254" t="s">
        <v>143</v>
      </c>
    </row>
    <row r="879" spans="2:65" s="1" customFormat="1" ht="25.5" customHeight="1">
      <c r="B879" s="46"/>
      <c r="C879" s="277" t="s">
        <v>818</v>
      </c>
      <c r="D879" s="277" t="s">
        <v>276</v>
      </c>
      <c r="E879" s="278" t="s">
        <v>819</v>
      </c>
      <c r="F879" s="279" t="s">
        <v>820</v>
      </c>
      <c r="G879" s="280" t="s">
        <v>21</v>
      </c>
      <c r="H879" s="281">
        <v>12</v>
      </c>
      <c r="I879" s="282"/>
      <c r="J879" s="283">
        <f>ROUND(I879*H879,2)</f>
        <v>0</v>
      </c>
      <c r="K879" s="279" t="s">
        <v>21</v>
      </c>
      <c r="L879" s="284"/>
      <c r="M879" s="285" t="s">
        <v>21</v>
      </c>
      <c r="N879" s="286" t="s">
        <v>43</v>
      </c>
      <c r="O879" s="47"/>
      <c r="P879" s="230">
        <f>O879*H879</f>
        <v>0</v>
      </c>
      <c r="Q879" s="230">
        <v>0</v>
      </c>
      <c r="R879" s="230">
        <f>Q879*H879</f>
        <v>0</v>
      </c>
      <c r="S879" s="230">
        <v>0</v>
      </c>
      <c r="T879" s="231">
        <f>S879*H879</f>
        <v>0</v>
      </c>
      <c r="AR879" s="24" t="s">
        <v>420</v>
      </c>
      <c r="AT879" s="24" t="s">
        <v>276</v>
      </c>
      <c r="AU879" s="24" t="s">
        <v>82</v>
      </c>
      <c r="AY879" s="24" t="s">
        <v>143</v>
      </c>
      <c r="BE879" s="232">
        <f>IF(N879="základní",J879,0)</f>
        <v>0</v>
      </c>
      <c r="BF879" s="232">
        <f>IF(N879="snížená",J879,0)</f>
        <v>0</v>
      </c>
      <c r="BG879" s="232">
        <f>IF(N879="zákl. přenesená",J879,0)</f>
        <v>0</v>
      </c>
      <c r="BH879" s="232">
        <f>IF(N879="sníž. přenesená",J879,0)</f>
        <v>0</v>
      </c>
      <c r="BI879" s="232">
        <f>IF(N879="nulová",J879,0)</f>
        <v>0</v>
      </c>
      <c r="BJ879" s="24" t="s">
        <v>80</v>
      </c>
      <c r="BK879" s="232">
        <f>ROUND(I879*H879,2)</f>
        <v>0</v>
      </c>
      <c r="BL879" s="24" t="s">
        <v>304</v>
      </c>
      <c r="BM879" s="24" t="s">
        <v>821</v>
      </c>
    </row>
    <row r="880" spans="2:65" s="1" customFormat="1" ht="25.5" customHeight="1">
      <c r="B880" s="46"/>
      <c r="C880" s="277" t="s">
        <v>822</v>
      </c>
      <c r="D880" s="277" t="s">
        <v>276</v>
      </c>
      <c r="E880" s="278" t="s">
        <v>823</v>
      </c>
      <c r="F880" s="279" t="s">
        <v>824</v>
      </c>
      <c r="G880" s="280" t="s">
        <v>21</v>
      </c>
      <c r="H880" s="281">
        <v>14</v>
      </c>
      <c r="I880" s="282"/>
      <c r="J880" s="283">
        <f>ROUND(I880*H880,2)</f>
        <v>0</v>
      </c>
      <c r="K880" s="279" t="s">
        <v>21</v>
      </c>
      <c r="L880" s="284"/>
      <c r="M880" s="285" t="s">
        <v>21</v>
      </c>
      <c r="N880" s="286" t="s">
        <v>43</v>
      </c>
      <c r="O880" s="47"/>
      <c r="P880" s="230">
        <f>O880*H880</f>
        <v>0</v>
      </c>
      <c r="Q880" s="230">
        <v>0</v>
      </c>
      <c r="R880" s="230">
        <f>Q880*H880</f>
        <v>0</v>
      </c>
      <c r="S880" s="230">
        <v>0</v>
      </c>
      <c r="T880" s="231">
        <f>S880*H880</f>
        <v>0</v>
      </c>
      <c r="AR880" s="24" t="s">
        <v>420</v>
      </c>
      <c r="AT880" s="24" t="s">
        <v>276</v>
      </c>
      <c r="AU880" s="24" t="s">
        <v>82</v>
      </c>
      <c r="AY880" s="24" t="s">
        <v>143</v>
      </c>
      <c r="BE880" s="232">
        <f>IF(N880="základní",J880,0)</f>
        <v>0</v>
      </c>
      <c r="BF880" s="232">
        <f>IF(N880="snížená",J880,0)</f>
        <v>0</v>
      </c>
      <c r="BG880" s="232">
        <f>IF(N880="zákl. přenesená",J880,0)</f>
        <v>0</v>
      </c>
      <c r="BH880" s="232">
        <f>IF(N880="sníž. přenesená",J880,0)</f>
        <v>0</v>
      </c>
      <c r="BI880" s="232">
        <f>IF(N880="nulová",J880,0)</f>
        <v>0</v>
      </c>
      <c r="BJ880" s="24" t="s">
        <v>80</v>
      </c>
      <c r="BK880" s="232">
        <f>ROUND(I880*H880,2)</f>
        <v>0</v>
      </c>
      <c r="BL880" s="24" t="s">
        <v>304</v>
      </c>
      <c r="BM880" s="24" t="s">
        <v>825</v>
      </c>
    </row>
    <row r="881" spans="2:65" s="1" customFormat="1" ht="25.5" customHeight="1">
      <c r="B881" s="46"/>
      <c r="C881" s="277" t="s">
        <v>826</v>
      </c>
      <c r="D881" s="277" t="s">
        <v>276</v>
      </c>
      <c r="E881" s="278" t="s">
        <v>827</v>
      </c>
      <c r="F881" s="279" t="s">
        <v>828</v>
      </c>
      <c r="G881" s="280" t="s">
        <v>21</v>
      </c>
      <c r="H881" s="281">
        <v>2</v>
      </c>
      <c r="I881" s="282"/>
      <c r="J881" s="283">
        <f>ROUND(I881*H881,2)</f>
        <v>0</v>
      </c>
      <c r="K881" s="279" t="s">
        <v>21</v>
      </c>
      <c r="L881" s="284"/>
      <c r="M881" s="285" t="s">
        <v>21</v>
      </c>
      <c r="N881" s="286" t="s">
        <v>43</v>
      </c>
      <c r="O881" s="47"/>
      <c r="P881" s="230">
        <f>O881*H881</f>
        <v>0</v>
      </c>
      <c r="Q881" s="230">
        <v>0</v>
      </c>
      <c r="R881" s="230">
        <f>Q881*H881</f>
        <v>0</v>
      </c>
      <c r="S881" s="230">
        <v>0</v>
      </c>
      <c r="T881" s="231">
        <f>S881*H881</f>
        <v>0</v>
      </c>
      <c r="AR881" s="24" t="s">
        <v>420</v>
      </c>
      <c r="AT881" s="24" t="s">
        <v>276</v>
      </c>
      <c r="AU881" s="24" t="s">
        <v>82</v>
      </c>
      <c r="AY881" s="24" t="s">
        <v>143</v>
      </c>
      <c r="BE881" s="232">
        <f>IF(N881="základní",J881,0)</f>
        <v>0</v>
      </c>
      <c r="BF881" s="232">
        <f>IF(N881="snížená",J881,0)</f>
        <v>0</v>
      </c>
      <c r="BG881" s="232">
        <f>IF(N881="zákl. přenesená",J881,0)</f>
        <v>0</v>
      </c>
      <c r="BH881" s="232">
        <f>IF(N881="sníž. přenesená",J881,0)</f>
        <v>0</v>
      </c>
      <c r="BI881" s="232">
        <f>IF(N881="nulová",J881,0)</f>
        <v>0</v>
      </c>
      <c r="BJ881" s="24" t="s">
        <v>80</v>
      </c>
      <c r="BK881" s="232">
        <f>ROUND(I881*H881,2)</f>
        <v>0</v>
      </c>
      <c r="BL881" s="24" t="s">
        <v>304</v>
      </c>
      <c r="BM881" s="24" t="s">
        <v>829</v>
      </c>
    </row>
    <row r="882" spans="2:65" s="1" customFormat="1" ht="25.5" customHeight="1">
      <c r="B882" s="46"/>
      <c r="C882" s="221" t="s">
        <v>830</v>
      </c>
      <c r="D882" s="221" t="s">
        <v>145</v>
      </c>
      <c r="E882" s="222" t="s">
        <v>831</v>
      </c>
      <c r="F882" s="223" t="s">
        <v>832</v>
      </c>
      <c r="G882" s="224" t="s">
        <v>215</v>
      </c>
      <c r="H882" s="225">
        <v>4</v>
      </c>
      <c r="I882" s="226"/>
      <c r="J882" s="227">
        <f>ROUND(I882*H882,2)</f>
        <v>0</v>
      </c>
      <c r="K882" s="223" t="s">
        <v>149</v>
      </c>
      <c r="L882" s="72"/>
      <c r="M882" s="228" t="s">
        <v>21</v>
      </c>
      <c r="N882" s="229" t="s">
        <v>43</v>
      </c>
      <c r="O882" s="47"/>
      <c r="P882" s="230">
        <f>O882*H882</f>
        <v>0</v>
      </c>
      <c r="Q882" s="230">
        <v>0</v>
      </c>
      <c r="R882" s="230">
        <f>Q882*H882</f>
        <v>0</v>
      </c>
      <c r="S882" s="230">
        <v>0</v>
      </c>
      <c r="T882" s="231">
        <f>S882*H882</f>
        <v>0</v>
      </c>
      <c r="AR882" s="24" t="s">
        <v>304</v>
      </c>
      <c r="AT882" s="24" t="s">
        <v>145</v>
      </c>
      <c r="AU882" s="24" t="s">
        <v>82</v>
      </c>
      <c r="AY882" s="24" t="s">
        <v>143</v>
      </c>
      <c r="BE882" s="232">
        <f>IF(N882="základní",J882,0)</f>
        <v>0</v>
      </c>
      <c r="BF882" s="232">
        <f>IF(N882="snížená",J882,0)</f>
        <v>0</v>
      </c>
      <c r="BG882" s="232">
        <f>IF(N882="zákl. přenesená",J882,0)</f>
        <v>0</v>
      </c>
      <c r="BH882" s="232">
        <f>IF(N882="sníž. přenesená",J882,0)</f>
        <v>0</v>
      </c>
      <c r="BI882" s="232">
        <f>IF(N882="nulová",J882,0)</f>
        <v>0</v>
      </c>
      <c r="BJ882" s="24" t="s">
        <v>80</v>
      </c>
      <c r="BK882" s="232">
        <f>ROUND(I882*H882,2)</f>
        <v>0</v>
      </c>
      <c r="BL882" s="24" t="s">
        <v>304</v>
      </c>
      <c r="BM882" s="24" t="s">
        <v>833</v>
      </c>
    </row>
    <row r="883" spans="2:65" s="1" customFormat="1" ht="25.5" customHeight="1">
      <c r="B883" s="46"/>
      <c r="C883" s="277" t="s">
        <v>834</v>
      </c>
      <c r="D883" s="277" t="s">
        <v>276</v>
      </c>
      <c r="E883" s="278" t="s">
        <v>835</v>
      </c>
      <c r="F883" s="279" t="s">
        <v>836</v>
      </c>
      <c r="G883" s="280" t="s">
        <v>215</v>
      </c>
      <c r="H883" s="281">
        <v>2</v>
      </c>
      <c r="I883" s="282"/>
      <c r="J883" s="283">
        <f>ROUND(I883*H883,2)</f>
        <v>0</v>
      </c>
      <c r="K883" s="279" t="s">
        <v>21</v>
      </c>
      <c r="L883" s="284"/>
      <c r="M883" s="285" t="s">
        <v>21</v>
      </c>
      <c r="N883" s="286" t="s">
        <v>43</v>
      </c>
      <c r="O883" s="47"/>
      <c r="P883" s="230">
        <f>O883*H883</f>
        <v>0</v>
      </c>
      <c r="Q883" s="230">
        <v>0.0663</v>
      </c>
      <c r="R883" s="230">
        <f>Q883*H883</f>
        <v>0.1326</v>
      </c>
      <c r="S883" s="230">
        <v>0</v>
      </c>
      <c r="T883" s="231">
        <f>S883*H883</f>
        <v>0</v>
      </c>
      <c r="AR883" s="24" t="s">
        <v>420</v>
      </c>
      <c r="AT883" s="24" t="s">
        <v>276</v>
      </c>
      <c r="AU883" s="24" t="s">
        <v>82</v>
      </c>
      <c r="AY883" s="24" t="s">
        <v>143</v>
      </c>
      <c r="BE883" s="232">
        <f>IF(N883="základní",J883,0)</f>
        <v>0</v>
      </c>
      <c r="BF883" s="232">
        <f>IF(N883="snížená",J883,0)</f>
        <v>0</v>
      </c>
      <c r="BG883" s="232">
        <f>IF(N883="zákl. přenesená",J883,0)</f>
        <v>0</v>
      </c>
      <c r="BH883" s="232">
        <f>IF(N883="sníž. přenesená",J883,0)</f>
        <v>0</v>
      </c>
      <c r="BI883" s="232">
        <f>IF(N883="nulová",J883,0)</f>
        <v>0</v>
      </c>
      <c r="BJ883" s="24" t="s">
        <v>80</v>
      </c>
      <c r="BK883" s="232">
        <f>ROUND(I883*H883,2)</f>
        <v>0</v>
      </c>
      <c r="BL883" s="24" t="s">
        <v>304</v>
      </c>
      <c r="BM883" s="24" t="s">
        <v>837</v>
      </c>
    </row>
    <row r="884" spans="2:65" s="1" customFormat="1" ht="25.5" customHeight="1">
      <c r="B884" s="46"/>
      <c r="C884" s="277" t="s">
        <v>838</v>
      </c>
      <c r="D884" s="277" t="s">
        <v>276</v>
      </c>
      <c r="E884" s="278" t="s">
        <v>839</v>
      </c>
      <c r="F884" s="279" t="s">
        <v>840</v>
      </c>
      <c r="G884" s="280" t="s">
        <v>215</v>
      </c>
      <c r="H884" s="281">
        <v>2</v>
      </c>
      <c r="I884" s="282"/>
      <c r="J884" s="283">
        <f>ROUND(I884*H884,2)</f>
        <v>0</v>
      </c>
      <c r="K884" s="279" t="s">
        <v>21</v>
      </c>
      <c r="L884" s="284"/>
      <c r="M884" s="285" t="s">
        <v>21</v>
      </c>
      <c r="N884" s="286" t="s">
        <v>43</v>
      </c>
      <c r="O884" s="47"/>
      <c r="P884" s="230">
        <f>O884*H884</f>
        <v>0</v>
      </c>
      <c r="Q884" s="230">
        <v>0.0663</v>
      </c>
      <c r="R884" s="230">
        <f>Q884*H884</f>
        <v>0.1326</v>
      </c>
      <c r="S884" s="230">
        <v>0</v>
      </c>
      <c r="T884" s="231">
        <f>S884*H884</f>
        <v>0</v>
      </c>
      <c r="AR884" s="24" t="s">
        <v>420</v>
      </c>
      <c r="AT884" s="24" t="s">
        <v>276</v>
      </c>
      <c r="AU884" s="24" t="s">
        <v>82</v>
      </c>
      <c r="AY884" s="24" t="s">
        <v>143</v>
      </c>
      <c r="BE884" s="232">
        <f>IF(N884="základní",J884,0)</f>
        <v>0</v>
      </c>
      <c r="BF884" s="232">
        <f>IF(N884="snížená",J884,0)</f>
        <v>0</v>
      </c>
      <c r="BG884" s="232">
        <f>IF(N884="zákl. přenesená",J884,0)</f>
        <v>0</v>
      </c>
      <c r="BH884" s="232">
        <f>IF(N884="sníž. přenesená",J884,0)</f>
        <v>0</v>
      </c>
      <c r="BI884" s="232">
        <f>IF(N884="nulová",J884,0)</f>
        <v>0</v>
      </c>
      <c r="BJ884" s="24" t="s">
        <v>80</v>
      </c>
      <c r="BK884" s="232">
        <f>ROUND(I884*H884,2)</f>
        <v>0</v>
      </c>
      <c r="BL884" s="24" t="s">
        <v>304</v>
      </c>
      <c r="BM884" s="24" t="s">
        <v>841</v>
      </c>
    </row>
    <row r="885" spans="2:65" s="1" customFormat="1" ht="38.25" customHeight="1">
      <c r="B885" s="46"/>
      <c r="C885" s="221" t="s">
        <v>842</v>
      </c>
      <c r="D885" s="221" t="s">
        <v>145</v>
      </c>
      <c r="E885" s="222" t="s">
        <v>843</v>
      </c>
      <c r="F885" s="223" t="s">
        <v>844</v>
      </c>
      <c r="G885" s="224" t="s">
        <v>215</v>
      </c>
      <c r="H885" s="225">
        <v>3</v>
      </c>
      <c r="I885" s="226"/>
      <c r="J885" s="227">
        <f>ROUND(I885*H885,2)</f>
        <v>0</v>
      </c>
      <c r="K885" s="223" t="s">
        <v>149</v>
      </c>
      <c r="L885" s="72"/>
      <c r="M885" s="228" t="s">
        <v>21</v>
      </c>
      <c r="N885" s="229" t="s">
        <v>43</v>
      </c>
      <c r="O885" s="47"/>
      <c r="P885" s="230">
        <f>O885*H885</f>
        <v>0</v>
      </c>
      <c r="Q885" s="230">
        <v>0</v>
      </c>
      <c r="R885" s="230">
        <f>Q885*H885</f>
        <v>0</v>
      </c>
      <c r="S885" s="230">
        <v>0</v>
      </c>
      <c r="T885" s="231">
        <f>S885*H885</f>
        <v>0</v>
      </c>
      <c r="AR885" s="24" t="s">
        <v>304</v>
      </c>
      <c r="AT885" s="24" t="s">
        <v>145</v>
      </c>
      <c r="AU885" s="24" t="s">
        <v>82</v>
      </c>
      <c r="AY885" s="24" t="s">
        <v>143</v>
      </c>
      <c r="BE885" s="232">
        <f>IF(N885="základní",J885,0)</f>
        <v>0</v>
      </c>
      <c r="BF885" s="232">
        <f>IF(N885="snížená",J885,0)</f>
        <v>0</v>
      </c>
      <c r="BG885" s="232">
        <f>IF(N885="zákl. přenesená",J885,0)</f>
        <v>0</v>
      </c>
      <c r="BH885" s="232">
        <f>IF(N885="sníž. přenesená",J885,0)</f>
        <v>0</v>
      </c>
      <c r="BI885" s="232">
        <f>IF(N885="nulová",J885,0)</f>
        <v>0</v>
      </c>
      <c r="BJ885" s="24" t="s">
        <v>80</v>
      </c>
      <c r="BK885" s="232">
        <f>ROUND(I885*H885,2)</f>
        <v>0</v>
      </c>
      <c r="BL885" s="24" t="s">
        <v>304</v>
      </c>
      <c r="BM885" s="24" t="s">
        <v>845</v>
      </c>
    </row>
    <row r="886" spans="2:51" s="11" customFormat="1" ht="13.5">
      <c r="B886" s="233"/>
      <c r="C886" s="234"/>
      <c r="D886" s="235" t="s">
        <v>152</v>
      </c>
      <c r="E886" s="236" t="s">
        <v>21</v>
      </c>
      <c r="F886" s="237" t="s">
        <v>267</v>
      </c>
      <c r="G886" s="234"/>
      <c r="H886" s="236" t="s">
        <v>21</v>
      </c>
      <c r="I886" s="238"/>
      <c r="J886" s="234"/>
      <c r="K886" s="234"/>
      <c r="L886" s="239"/>
      <c r="M886" s="240"/>
      <c r="N886" s="241"/>
      <c r="O886" s="241"/>
      <c r="P886" s="241"/>
      <c r="Q886" s="241"/>
      <c r="R886" s="241"/>
      <c r="S886" s="241"/>
      <c r="T886" s="242"/>
      <c r="AT886" s="243" t="s">
        <v>152</v>
      </c>
      <c r="AU886" s="243" t="s">
        <v>82</v>
      </c>
      <c r="AV886" s="11" t="s">
        <v>80</v>
      </c>
      <c r="AW886" s="11" t="s">
        <v>35</v>
      </c>
      <c r="AX886" s="11" t="s">
        <v>72</v>
      </c>
      <c r="AY886" s="243" t="s">
        <v>143</v>
      </c>
    </row>
    <row r="887" spans="2:51" s="12" customFormat="1" ht="13.5">
      <c r="B887" s="244"/>
      <c r="C887" s="245"/>
      <c r="D887" s="235" t="s">
        <v>152</v>
      </c>
      <c r="E887" s="246" t="s">
        <v>21</v>
      </c>
      <c r="F887" s="247" t="s">
        <v>846</v>
      </c>
      <c r="G887" s="245"/>
      <c r="H887" s="248">
        <v>3</v>
      </c>
      <c r="I887" s="249"/>
      <c r="J887" s="245"/>
      <c r="K887" s="245"/>
      <c r="L887" s="250"/>
      <c r="M887" s="251"/>
      <c r="N887" s="252"/>
      <c r="O887" s="252"/>
      <c r="P887" s="252"/>
      <c r="Q887" s="252"/>
      <c r="R887" s="252"/>
      <c r="S887" s="252"/>
      <c r="T887" s="253"/>
      <c r="AT887" s="254" t="s">
        <v>152</v>
      </c>
      <c r="AU887" s="254" t="s">
        <v>82</v>
      </c>
      <c r="AV887" s="12" t="s">
        <v>82</v>
      </c>
      <c r="AW887" s="12" t="s">
        <v>35</v>
      </c>
      <c r="AX887" s="12" t="s">
        <v>80</v>
      </c>
      <c r="AY887" s="254" t="s">
        <v>143</v>
      </c>
    </row>
    <row r="888" spans="2:65" s="1" customFormat="1" ht="38.25" customHeight="1">
      <c r="B888" s="46"/>
      <c r="C888" s="221" t="s">
        <v>847</v>
      </c>
      <c r="D888" s="221" t="s">
        <v>145</v>
      </c>
      <c r="E888" s="222" t="s">
        <v>848</v>
      </c>
      <c r="F888" s="223" t="s">
        <v>849</v>
      </c>
      <c r="G888" s="224" t="s">
        <v>215</v>
      </c>
      <c r="H888" s="225">
        <v>8</v>
      </c>
      <c r="I888" s="226"/>
      <c r="J888" s="227">
        <f>ROUND(I888*H888,2)</f>
        <v>0</v>
      </c>
      <c r="K888" s="223" t="s">
        <v>149</v>
      </c>
      <c r="L888" s="72"/>
      <c r="M888" s="228" t="s">
        <v>21</v>
      </c>
      <c r="N888" s="229" t="s">
        <v>43</v>
      </c>
      <c r="O888" s="47"/>
      <c r="P888" s="230">
        <f>O888*H888</f>
        <v>0</v>
      </c>
      <c r="Q888" s="230">
        <v>0</v>
      </c>
      <c r="R888" s="230">
        <f>Q888*H888</f>
        <v>0</v>
      </c>
      <c r="S888" s="230">
        <v>0</v>
      </c>
      <c r="T888" s="231">
        <f>S888*H888</f>
        <v>0</v>
      </c>
      <c r="AR888" s="24" t="s">
        <v>304</v>
      </c>
      <c r="AT888" s="24" t="s">
        <v>145</v>
      </c>
      <c r="AU888" s="24" t="s">
        <v>82</v>
      </c>
      <c r="AY888" s="24" t="s">
        <v>143</v>
      </c>
      <c r="BE888" s="232">
        <f>IF(N888="základní",J888,0)</f>
        <v>0</v>
      </c>
      <c r="BF888" s="232">
        <f>IF(N888="snížená",J888,0)</f>
        <v>0</v>
      </c>
      <c r="BG888" s="232">
        <f>IF(N888="zákl. přenesená",J888,0)</f>
        <v>0</v>
      </c>
      <c r="BH888" s="232">
        <f>IF(N888="sníž. přenesená",J888,0)</f>
        <v>0</v>
      </c>
      <c r="BI888" s="232">
        <f>IF(N888="nulová",J888,0)</f>
        <v>0</v>
      </c>
      <c r="BJ888" s="24" t="s">
        <v>80</v>
      </c>
      <c r="BK888" s="232">
        <f>ROUND(I888*H888,2)</f>
        <v>0</v>
      </c>
      <c r="BL888" s="24" t="s">
        <v>304</v>
      </c>
      <c r="BM888" s="24" t="s">
        <v>850</v>
      </c>
    </row>
    <row r="889" spans="2:51" s="11" customFormat="1" ht="13.5">
      <c r="B889" s="233"/>
      <c r="C889" s="234"/>
      <c r="D889" s="235" t="s">
        <v>152</v>
      </c>
      <c r="E889" s="236" t="s">
        <v>21</v>
      </c>
      <c r="F889" s="237" t="s">
        <v>267</v>
      </c>
      <c r="G889" s="234"/>
      <c r="H889" s="236" t="s">
        <v>21</v>
      </c>
      <c r="I889" s="238"/>
      <c r="J889" s="234"/>
      <c r="K889" s="234"/>
      <c r="L889" s="239"/>
      <c r="M889" s="240"/>
      <c r="N889" s="241"/>
      <c r="O889" s="241"/>
      <c r="P889" s="241"/>
      <c r="Q889" s="241"/>
      <c r="R889" s="241"/>
      <c r="S889" s="241"/>
      <c r="T889" s="242"/>
      <c r="AT889" s="243" t="s">
        <v>152</v>
      </c>
      <c r="AU889" s="243" t="s">
        <v>82</v>
      </c>
      <c r="AV889" s="11" t="s">
        <v>80</v>
      </c>
      <c r="AW889" s="11" t="s">
        <v>35</v>
      </c>
      <c r="AX889" s="11" t="s">
        <v>72</v>
      </c>
      <c r="AY889" s="243" t="s">
        <v>143</v>
      </c>
    </row>
    <row r="890" spans="2:51" s="12" customFormat="1" ht="13.5">
      <c r="B890" s="244"/>
      <c r="C890" s="245"/>
      <c r="D890" s="235" t="s">
        <v>152</v>
      </c>
      <c r="E890" s="246" t="s">
        <v>21</v>
      </c>
      <c r="F890" s="247" t="s">
        <v>851</v>
      </c>
      <c r="G890" s="245"/>
      <c r="H890" s="248">
        <v>8</v>
      </c>
      <c r="I890" s="249"/>
      <c r="J890" s="245"/>
      <c r="K890" s="245"/>
      <c r="L890" s="250"/>
      <c r="M890" s="251"/>
      <c r="N890" s="252"/>
      <c r="O890" s="252"/>
      <c r="P890" s="252"/>
      <c r="Q890" s="252"/>
      <c r="R890" s="252"/>
      <c r="S890" s="252"/>
      <c r="T890" s="253"/>
      <c r="AT890" s="254" t="s">
        <v>152</v>
      </c>
      <c r="AU890" s="254" t="s">
        <v>82</v>
      </c>
      <c r="AV890" s="12" t="s">
        <v>82</v>
      </c>
      <c r="AW890" s="12" t="s">
        <v>35</v>
      </c>
      <c r="AX890" s="12" t="s">
        <v>80</v>
      </c>
      <c r="AY890" s="254" t="s">
        <v>143</v>
      </c>
    </row>
    <row r="891" spans="2:65" s="1" customFormat="1" ht="25.5" customHeight="1">
      <c r="B891" s="46"/>
      <c r="C891" s="221" t="s">
        <v>852</v>
      </c>
      <c r="D891" s="221" t="s">
        <v>145</v>
      </c>
      <c r="E891" s="222" t="s">
        <v>853</v>
      </c>
      <c r="F891" s="223" t="s">
        <v>854</v>
      </c>
      <c r="G891" s="224" t="s">
        <v>215</v>
      </c>
      <c r="H891" s="225">
        <v>2</v>
      </c>
      <c r="I891" s="226"/>
      <c r="J891" s="227">
        <f>ROUND(I891*H891,2)</f>
        <v>0</v>
      </c>
      <c r="K891" s="223" t="s">
        <v>149</v>
      </c>
      <c r="L891" s="72"/>
      <c r="M891" s="228" t="s">
        <v>21</v>
      </c>
      <c r="N891" s="229" t="s">
        <v>43</v>
      </c>
      <c r="O891" s="47"/>
      <c r="P891" s="230">
        <f>O891*H891</f>
        <v>0</v>
      </c>
      <c r="Q891" s="230">
        <v>0</v>
      </c>
      <c r="R891" s="230">
        <f>Q891*H891</f>
        <v>0</v>
      </c>
      <c r="S891" s="230">
        <v>0</v>
      </c>
      <c r="T891" s="231">
        <f>S891*H891</f>
        <v>0</v>
      </c>
      <c r="AR891" s="24" t="s">
        <v>304</v>
      </c>
      <c r="AT891" s="24" t="s">
        <v>145</v>
      </c>
      <c r="AU891" s="24" t="s">
        <v>82</v>
      </c>
      <c r="AY891" s="24" t="s">
        <v>143</v>
      </c>
      <c r="BE891" s="232">
        <f>IF(N891="základní",J891,0)</f>
        <v>0</v>
      </c>
      <c r="BF891" s="232">
        <f>IF(N891="snížená",J891,0)</f>
        <v>0</v>
      </c>
      <c r="BG891" s="232">
        <f>IF(N891="zákl. přenesená",J891,0)</f>
        <v>0</v>
      </c>
      <c r="BH891" s="232">
        <f>IF(N891="sníž. přenesená",J891,0)</f>
        <v>0</v>
      </c>
      <c r="BI891" s="232">
        <f>IF(N891="nulová",J891,0)</f>
        <v>0</v>
      </c>
      <c r="BJ891" s="24" t="s">
        <v>80</v>
      </c>
      <c r="BK891" s="232">
        <f>ROUND(I891*H891,2)</f>
        <v>0</v>
      </c>
      <c r="BL891" s="24" t="s">
        <v>304</v>
      </c>
      <c r="BM891" s="24" t="s">
        <v>855</v>
      </c>
    </row>
    <row r="892" spans="2:51" s="12" customFormat="1" ht="13.5">
      <c r="B892" s="244"/>
      <c r="C892" s="245"/>
      <c r="D892" s="235" t="s">
        <v>152</v>
      </c>
      <c r="E892" s="246" t="s">
        <v>21</v>
      </c>
      <c r="F892" s="247" t="s">
        <v>856</v>
      </c>
      <c r="G892" s="245"/>
      <c r="H892" s="248">
        <v>2</v>
      </c>
      <c r="I892" s="249"/>
      <c r="J892" s="245"/>
      <c r="K892" s="245"/>
      <c r="L892" s="250"/>
      <c r="M892" s="251"/>
      <c r="N892" s="252"/>
      <c r="O892" s="252"/>
      <c r="P892" s="252"/>
      <c r="Q892" s="252"/>
      <c r="R892" s="252"/>
      <c r="S892" s="252"/>
      <c r="T892" s="253"/>
      <c r="AT892" s="254" t="s">
        <v>152</v>
      </c>
      <c r="AU892" s="254" t="s">
        <v>82</v>
      </c>
      <c r="AV892" s="12" t="s">
        <v>82</v>
      </c>
      <c r="AW892" s="12" t="s">
        <v>35</v>
      </c>
      <c r="AX892" s="12" t="s">
        <v>80</v>
      </c>
      <c r="AY892" s="254" t="s">
        <v>143</v>
      </c>
    </row>
    <row r="893" spans="2:65" s="1" customFormat="1" ht="16.5" customHeight="1">
      <c r="B893" s="46"/>
      <c r="C893" s="277" t="s">
        <v>857</v>
      </c>
      <c r="D893" s="277" t="s">
        <v>276</v>
      </c>
      <c r="E893" s="278" t="s">
        <v>858</v>
      </c>
      <c r="F893" s="279" t="s">
        <v>859</v>
      </c>
      <c r="G893" s="280" t="s">
        <v>215</v>
      </c>
      <c r="H893" s="281">
        <v>2</v>
      </c>
      <c r="I893" s="282"/>
      <c r="J893" s="283">
        <f>ROUND(I893*H893,2)</f>
        <v>0</v>
      </c>
      <c r="K893" s="279" t="s">
        <v>21</v>
      </c>
      <c r="L893" s="284"/>
      <c r="M893" s="285" t="s">
        <v>21</v>
      </c>
      <c r="N893" s="286" t="s">
        <v>43</v>
      </c>
      <c r="O893" s="47"/>
      <c r="P893" s="230">
        <f>O893*H893</f>
        <v>0</v>
      </c>
      <c r="Q893" s="230">
        <v>0.0026</v>
      </c>
      <c r="R893" s="230">
        <f>Q893*H893</f>
        <v>0.0052</v>
      </c>
      <c r="S893" s="230">
        <v>0</v>
      </c>
      <c r="T893" s="231">
        <f>S893*H893</f>
        <v>0</v>
      </c>
      <c r="AR893" s="24" t="s">
        <v>420</v>
      </c>
      <c r="AT893" s="24" t="s">
        <v>276</v>
      </c>
      <c r="AU893" s="24" t="s">
        <v>82</v>
      </c>
      <c r="AY893" s="24" t="s">
        <v>143</v>
      </c>
      <c r="BE893" s="232">
        <f>IF(N893="základní",J893,0)</f>
        <v>0</v>
      </c>
      <c r="BF893" s="232">
        <f>IF(N893="snížená",J893,0)</f>
        <v>0</v>
      </c>
      <c r="BG893" s="232">
        <f>IF(N893="zákl. přenesená",J893,0)</f>
        <v>0</v>
      </c>
      <c r="BH893" s="232">
        <f>IF(N893="sníž. přenesená",J893,0)</f>
        <v>0</v>
      </c>
      <c r="BI893" s="232">
        <f>IF(N893="nulová",J893,0)</f>
        <v>0</v>
      </c>
      <c r="BJ893" s="24" t="s">
        <v>80</v>
      </c>
      <c r="BK893" s="232">
        <f>ROUND(I893*H893,2)</f>
        <v>0</v>
      </c>
      <c r="BL893" s="24" t="s">
        <v>304</v>
      </c>
      <c r="BM893" s="24" t="s">
        <v>860</v>
      </c>
    </row>
    <row r="894" spans="2:65" s="1" customFormat="1" ht="38.25" customHeight="1">
      <c r="B894" s="46"/>
      <c r="C894" s="221" t="s">
        <v>861</v>
      </c>
      <c r="D894" s="221" t="s">
        <v>145</v>
      </c>
      <c r="E894" s="222" t="s">
        <v>862</v>
      </c>
      <c r="F894" s="223" t="s">
        <v>863</v>
      </c>
      <c r="G894" s="224" t="s">
        <v>706</v>
      </c>
      <c r="H894" s="287"/>
      <c r="I894" s="226"/>
      <c r="J894" s="227">
        <f>ROUND(I894*H894,2)</f>
        <v>0</v>
      </c>
      <c r="K894" s="223" t="s">
        <v>149</v>
      </c>
      <c r="L894" s="72"/>
      <c r="M894" s="228" t="s">
        <v>21</v>
      </c>
      <c r="N894" s="229" t="s">
        <v>43</v>
      </c>
      <c r="O894" s="47"/>
      <c r="P894" s="230">
        <f>O894*H894</f>
        <v>0</v>
      </c>
      <c r="Q894" s="230">
        <v>0</v>
      </c>
      <c r="R894" s="230">
        <f>Q894*H894</f>
        <v>0</v>
      </c>
      <c r="S894" s="230">
        <v>0</v>
      </c>
      <c r="T894" s="231">
        <f>S894*H894</f>
        <v>0</v>
      </c>
      <c r="AR894" s="24" t="s">
        <v>304</v>
      </c>
      <c r="AT894" s="24" t="s">
        <v>145</v>
      </c>
      <c r="AU894" s="24" t="s">
        <v>82</v>
      </c>
      <c r="AY894" s="24" t="s">
        <v>143</v>
      </c>
      <c r="BE894" s="232">
        <f>IF(N894="základní",J894,0)</f>
        <v>0</v>
      </c>
      <c r="BF894" s="232">
        <f>IF(N894="snížená",J894,0)</f>
        <v>0</v>
      </c>
      <c r="BG894" s="232">
        <f>IF(N894="zákl. přenesená",J894,0)</f>
        <v>0</v>
      </c>
      <c r="BH894" s="232">
        <f>IF(N894="sníž. přenesená",J894,0)</f>
        <v>0</v>
      </c>
      <c r="BI894" s="232">
        <f>IF(N894="nulová",J894,0)</f>
        <v>0</v>
      </c>
      <c r="BJ894" s="24" t="s">
        <v>80</v>
      </c>
      <c r="BK894" s="232">
        <f>ROUND(I894*H894,2)</f>
        <v>0</v>
      </c>
      <c r="BL894" s="24" t="s">
        <v>304</v>
      </c>
      <c r="BM894" s="24" t="s">
        <v>864</v>
      </c>
    </row>
    <row r="895" spans="2:63" s="10" customFormat="1" ht="29.85" customHeight="1">
      <c r="B895" s="205"/>
      <c r="C895" s="206"/>
      <c r="D895" s="207" t="s">
        <v>71</v>
      </c>
      <c r="E895" s="219" t="s">
        <v>865</v>
      </c>
      <c r="F895" s="219" t="s">
        <v>866</v>
      </c>
      <c r="G895" s="206"/>
      <c r="H895" s="206"/>
      <c r="I895" s="209"/>
      <c r="J895" s="220">
        <f>BK895</f>
        <v>0</v>
      </c>
      <c r="K895" s="206"/>
      <c r="L895" s="211"/>
      <c r="M895" s="212"/>
      <c r="N895" s="213"/>
      <c r="O895" s="213"/>
      <c r="P895" s="214">
        <f>SUM(P896:P954)</f>
        <v>0</v>
      </c>
      <c r="Q895" s="213"/>
      <c r="R895" s="214">
        <f>SUM(R896:R954)</f>
        <v>0.9664449162</v>
      </c>
      <c r="S895" s="213"/>
      <c r="T895" s="215">
        <f>SUM(T896:T954)</f>
        <v>0</v>
      </c>
      <c r="AR895" s="216" t="s">
        <v>82</v>
      </c>
      <c r="AT895" s="217" t="s">
        <v>71</v>
      </c>
      <c r="AU895" s="217" t="s">
        <v>80</v>
      </c>
      <c r="AY895" s="216" t="s">
        <v>143</v>
      </c>
      <c r="BK895" s="218">
        <f>SUM(BK896:BK954)</f>
        <v>0</v>
      </c>
    </row>
    <row r="896" spans="2:65" s="1" customFormat="1" ht="25.5" customHeight="1">
      <c r="B896" s="46"/>
      <c r="C896" s="221" t="s">
        <v>867</v>
      </c>
      <c r="D896" s="221" t="s">
        <v>145</v>
      </c>
      <c r="E896" s="222" t="s">
        <v>868</v>
      </c>
      <c r="F896" s="223" t="s">
        <v>869</v>
      </c>
      <c r="G896" s="224" t="s">
        <v>148</v>
      </c>
      <c r="H896" s="225">
        <v>1175.138</v>
      </c>
      <c r="I896" s="226"/>
      <c r="J896" s="227">
        <f>ROUND(I896*H896,2)</f>
        <v>0</v>
      </c>
      <c r="K896" s="223" t="s">
        <v>149</v>
      </c>
      <c r="L896" s="72"/>
      <c r="M896" s="228" t="s">
        <v>21</v>
      </c>
      <c r="N896" s="229" t="s">
        <v>43</v>
      </c>
      <c r="O896" s="47"/>
      <c r="P896" s="230">
        <f>O896*H896</f>
        <v>0</v>
      </c>
      <c r="Q896" s="230">
        <v>0.0001</v>
      </c>
      <c r="R896" s="230">
        <f>Q896*H896</f>
        <v>0.1175138</v>
      </c>
      <c r="S896" s="230">
        <v>0</v>
      </c>
      <c r="T896" s="231">
        <f>S896*H896</f>
        <v>0</v>
      </c>
      <c r="AR896" s="24" t="s">
        <v>304</v>
      </c>
      <c r="AT896" s="24" t="s">
        <v>145</v>
      </c>
      <c r="AU896" s="24" t="s">
        <v>82</v>
      </c>
      <c r="AY896" s="24" t="s">
        <v>143</v>
      </c>
      <c r="BE896" s="232">
        <f>IF(N896="základní",J896,0)</f>
        <v>0</v>
      </c>
      <c r="BF896" s="232">
        <f>IF(N896="snížená",J896,0)</f>
        <v>0</v>
      </c>
      <c r="BG896" s="232">
        <f>IF(N896="zákl. přenesená",J896,0)</f>
        <v>0</v>
      </c>
      <c r="BH896" s="232">
        <f>IF(N896="sníž. přenesená",J896,0)</f>
        <v>0</v>
      </c>
      <c r="BI896" s="232">
        <f>IF(N896="nulová",J896,0)</f>
        <v>0</v>
      </c>
      <c r="BJ896" s="24" t="s">
        <v>80</v>
      </c>
      <c r="BK896" s="232">
        <f>ROUND(I896*H896,2)</f>
        <v>0</v>
      </c>
      <c r="BL896" s="24" t="s">
        <v>304</v>
      </c>
      <c r="BM896" s="24" t="s">
        <v>870</v>
      </c>
    </row>
    <row r="897" spans="2:51" s="11" customFormat="1" ht="13.5">
      <c r="B897" s="233"/>
      <c r="C897" s="234"/>
      <c r="D897" s="235" t="s">
        <v>152</v>
      </c>
      <c r="E897" s="236" t="s">
        <v>21</v>
      </c>
      <c r="F897" s="237" t="s">
        <v>467</v>
      </c>
      <c r="G897" s="234"/>
      <c r="H897" s="236" t="s">
        <v>21</v>
      </c>
      <c r="I897" s="238"/>
      <c r="J897" s="234"/>
      <c r="K897" s="234"/>
      <c r="L897" s="239"/>
      <c r="M897" s="240"/>
      <c r="N897" s="241"/>
      <c r="O897" s="241"/>
      <c r="P897" s="241"/>
      <c r="Q897" s="241"/>
      <c r="R897" s="241"/>
      <c r="S897" s="241"/>
      <c r="T897" s="242"/>
      <c r="AT897" s="243" t="s">
        <v>152</v>
      </c>
      <c r="AU897" s="243" t="s">
        <v>82</v>
      </c>
      <c r="AV897" s="11" t="s">
        <v>80</v>
      </c>
      <c r="AW897" s="11" t="s">
        <v>35</v>
      </c>
      <c r="AX897" s="11" t="s">
        <v>72</v>
      </c>
      <c r="AY897" s="243" t="s">
        <v>143</v>
      </c>
    </row>
    <row r="898" spans="2:51" s="12" customFormat="1" ht="13.5">
      <c r="B898" s="244"/>
      <c r="C898" s="245"/>
      <c r="D898" s="235" t="s">
        <v>152</v>
      </c>
      <c r="E898" s="246" t="s">
        <v>21</v>
      </c>
      <c r="F898" s="247" t="s">
        <v>468</v>
      </c>
      <c r="G898" s="245"/>
      <c r="H898" s="248">
        <v>86.76</v>
      </c>
      <c r="I898" s="249"/>
      <c r="J898" s="245"/>
      <c r="K898" s="245"/>
      <c r="L898" s="250"/>
      <c r="M898" s="251"/>
      <c r="N898" s="252"/>
      <c r="O898" s="252"/>
      <c r="P898" s="252"/>
      <c r="Q898" s="252"/>
      <c r="R898" s="252"/>
      <c r="S898" s="252"/>
      <c r="T898" s="253"/>
      <c r="AT898" s="254" t="s">
        <v>152</v>
      </c>
      <c r="AU898" s="254" t="s">
        <v>82</v>
      </c>
      <c r="AV898" s="12" t="s">
        <v>82</v>
      </c>
      <c r="AW898" s="12" t="s">
        <v>35</v>
      </c>
      <c r="AX898" s="12" t="s">
        <v>72</v>
      </c>
      <c r="AY898" s="254" t="s">
        <v>143</v>
      </c>
    </row>
    <row r="899" spans="2:51" s="12" customFormat="1" ht="13.5">
      <c r="B899" s="244"/>
      <c r="C899" s="245"/>
      <c r="D899" s="235" t="s">
        <v>152</v>
      </c>
      <c r="E899" s="246" t="s">
        <v>21</v>
      </c>
      <c r="F899" s="247" t="s">
        <v>469</v>
      </c>
      <c r="G899" s="245"/>
      <c r="H899" s="248">
        <v>977.949</v>
      </c>
      <c r="I899" s="249"/>
      <c r="J899" s="245"/>
      <c r="K899" s="245"/>
      <c r="L899" s="250"/>
      <c r="M899" s="251"/>
      <c r="N899" s="252"/>
      <c r="O899" s="252"/>
      <c r="P899" s="252"/>
      <c r="Q899" s="252"/>
      <c r="R899" s="252"/>
      <c r="S899" s="252"/>
      <c r="T899" s="253"/>
      <c r="AT899" s="254" t="s">
        <v>152</v>
      </c>
      <c r="AU899" s="254" t="s">
        <v>82</v>
      </c>
      <c r="AV899" s="12" t="s">
        <v>82</v>
      </c>
      <c r="AW899" s="12" t="s">
        <v>35</v>
      </c>
      <c r="AX899" s="12" t="s">
        <v>72</v>
      </c>
      <c r="AY899" s="254" t="s">
        <v>143</v>
      </c>
    </row>
    <row r="900" spans="2:51" s="11" customFormat="1" ht="13.5">
      <c r="B900" s="233"/>
      <c r="C900" s="234"/>
      <c r="D900" s="235" t="s">
        <v>152</v>
      </c>
      <c r="E900" s="236" t="s">
        <v>21</v>
      </c>
      <c r="F900" s="237" t="s">
        <v>456</v>
      </c>
      <c r="G900" s="234"/>
      <c r="H900" s="236" t="s">
        <v>21</v>
      </c>
      <c r="I900" s="238"/>
      <c r="J900" s="234"/>
      <c r="K900" s="234"/>
      <c r="L900" s="239"/>
      <c r="M900" s="240"/>
      <c r="N900" s="241"/>
      <c r="O900" s="241"/>
      <c r="P900" s="241"/>
      <c r="Q900" s="241"/>
      <c r="R900" s="241"/>
      <c r="S900" s="241"/>
      <c r="T900" s="242"/>
      <c r="AT900" s="243" t="s">
        <v>152</v>
      </c>
      <c r="AU900" s="243" t="s">
        <v>82</v>
      </c>
      <c r="AV900" s="11" t="s">
        <v>80</v>
      </c>
      <c r="AW900" s="11" t="s">
        <v>35</v>
      </c>
      <c r="AX900" s="11" t="s">
        <v>72</v>
      </c>
      <c r="AY900" s="243" t="s">
        <v>143</v>
      </c>
    </row>
    <row r="901" spans="2:51" s="12" customFormat="1" ht="13.5">
      <c r="B901" s="244"/>
      <c r="C901" s="245"/>
      <c r="D901" s="235" t="s">
        <v>152</v>
      </c>
      <c r="E901" s="246" t="s">
        <v>21</v>
      </c>
      <c r="F901" s="247" t="s">
        <v>470</v>
      </c>
      <c r="G901" s="245"/>
      <c r="H901" s="248">
        <v>2.203</v>
      </c>
      <c r="I901" s="249"/>
      <c r="J901" s="245"/>
      <c r="K901" s="245"/>
      <c r="L901" s="250"/>
      <c r="M901" s="251"/>
      <c r="N901" s="252"/>
      <c r="O901" s="252"/>
      <c r="P901" s="252"/>
      <c r="Q901" s="252"/>
      <c r="R901" s="252"/>
      <c r="S901" s="252"/>
      <c r="T901" s="253"/>
      <c r="AT901" s="254" t="s">
        <v>152</v>
      </c>
      <c r="AU901" s="254" t="s">
        <v>82</v>
      </c>
      <c r="AV901" s="12" t="s">
        <v>82</v>
      </c>
      <c r="AW901" s="12" t="s">
        <v>35</v>
      </c>
      <c r="AX901" s="12" t="s">
        <v>72</v>
      </c>
      <c r="AY901" s="254" t="s">
        <v>143</v>
      </c>
    </row>
    <row r="902" spans="2:51" s="12" customFormat="1" ht="13.5">
      <c r="B902" s="244"/>
      <c r="C902" s="245"/>
      <c r="D902" s="235" t="s">
        <v>152</v>
      </c>
      <c r="E902" s="246" t="s">
        <v>21</v>
      </c>
      <c r="F902" s="247" t="s">
        <v>471</v>
      </c>
      <c r="G902" s="245"/>
      <c r="H902" s="248">
        <v>108.226</v>
      </c>
      <c r="I902" s="249"/>
      <c r="J902" s="245"/>
      <c r="K902" s="245"/>
      <c r="L902" s="250"/>
      <c r="M902" s="251"/>
      <c r="N902" s="252"/>
      <c r="O902" s="252"/>
      <c r="P902" s="252"/>
      <c r="Q902" s="252"/>
      <c r="R902" s="252"/>
      <c r="S902" s="252"/>
      <c r="T902" s="253"/>
      <c r="AT902" s="254" t="s">
        <v>152</v>
      </c>
      <c r="AU902" s="254" t="s">
        <v>82</v>
      </c>
      <c r="AV902" s="12" t="s">
        <v>82</v>
      </c>
      <c r="AW902" s="12" t="s">
        <v>35</v>
      </c>
      <c r="AX902" s="12" t="s">
        <v>72</v>
      </c>
      <c r="AY902" s="254" t="s">
        <v>143</v>
      </c>
    </row>
    <row r="903" spans="2:51" s="13" customFormat="1" ht="13.5">
      <c r="B903" s="255"/>
      <c r="C903" s="256"/>
      <c r="D903" s="235" t="s">
        <v>152</v>
      </c>
      <c r="E903" s="257" t="s">
        <v>21</v>
      </c>
      <c r="F903" s="258" t="s">
        <v>157</v>
      </c>
      <c r="G903" s="256"/>
      <c r="H903" s="259">
        <v>1175.138</v>
      </c>
      <c r="I903" s="260"/>
      <c r="J903" s="256"/>
      <c r="K903" s="256"/>
      <c r="L903" s="261"/>
      <c r="M903" s="262"/>
      <c r="N903" s="263"/>
      <c r="O903" s="263"/>
      <c r="P903" s="263"/>
      <c r="Q903" s="263"/>
      <c r="R903" s="263"/>
      <c r="S903" s="263"/>
      <c r="T903" s="264"/>
      <c r="AT903" s="265" t="s">
        <v>152</v>
      </c>
      <c r="AU903" s="265" t="s">
        <v>82</v>
      </c>
      <c r="AV903" s="13" t="s">
        <v>150</v>
      </c>
      <c r="AW903" s="13" t="s">
        <v>35</v>
      </c>
      <c r="AX903" s="13" t="s">
        <v>80</v>
      </c>
      <c r="AY903" s="265" t="s">
        <v>143</v>
      </c>
    </row>
    <row r="904" spans="2:65" s="1" customFormat="1" ht="63.75" customHeight="1">
      <c r="B904" s="46"/>
      <c r="C904" s="221" t="s">
        <v>871</v>
      </c>
      <c r="D904" s="221" t="s">
        <v>145</v>
      </c>
      <c r="E904" s="222" t="s">
        <v>872</v>
      </c>
      <c r="F904" s="223" t="s">
        <v>873</v>
      </c>
      <c r="G904" s="224" t="s">
        <v>148</v>
      </c>
      <c r="H904" s="225">
        <v>1175.138</v>
      </c>
      <c r="I904" s="226"/>
      <c r="J904" s="227">
        <f>ROUND(I904*H904,2)</f>
        <v>0</v>
      </c>
      <c r="K904" s="223" t="s">
        <v>149</v>
      </c>
      <c r="L904" s="72"/>
      <c r="M904" s="228" t="s">
        <v>21</v>
      </c>
      <c r="N904" s="229" t="s">
        <v>43</v>
      </c>
      <c r="O904" s="47"/>
      <c r="P904" s="230">
        <f>O904*H904</f>
        <v>0</v>
      </c>
      <c r="Q904" s="230">
        <v>0.00072</v>
      </c>
      <c r="R904" s="230">
        <f>Q904*H904</f>
        <v>0.84609936</v>
      </c>
      <c r="S904" s="230">
        <v>0</v>
      </c>
      <c r="T904" s="231">
        <f>S904*H904</f>
        <v>0</v>
      </c>
      <c r="AR904" s="24" t="s">
        <v>304</v>
      </c>
      <c r="AT904" s="24" t="s">
        <v>145</v>
      </c>
      <c r="AU904" s="24" t="s">
        <v>82</v>
      </c>
      <c r="AY904" s="24" t="s">
        <v>143</v>
      </c>
      <c r="BE904" s="232">
        <f>IF(N904="základní",J904,0)</f>
        <v>0</v>
      </c>
      <c r="BF904" s="232">
        <f>IF(N904="snížená",J904,0)</f>
        <v>0</v>
      </c>
      <c r="BG904" s="232">
        <f>IF(N904="zákl. přenesená",J904,0)</f>
        <v>0</v>
      </c>
      <c r="BH904" s="232">
        <f>IF(N904="sníž. přenesená",J904,0)</f>
        <v>0</v>
      </c>
      <c r="BI904" s="232">
        <f>IF(N904="nulová",J904,0)</f>
        <v>0</v>
      </c>
      <c r="BJ904" s="24" t="s">
        <v>80</v>
      </c>
      <c r="BK904" s="232">
        <f>ROUND(I904*H904,2)</f>
        <v>0</v>
      </c>
      <c r="BL904" s="24" t="s">
        <v>304</v>
      </c>
      <c r="BM904" s="24" t="s">
        <v>874</v>
      </c>
    </row>
    <row r="905" spans="2:51" s="11" customFormat="1" ht="13.5">
      <c r="B905" s="233"/>
      <c r="C905" s="234"/>
      <c r="D905" s="235" t="s">
        <v>152</v>
      </c>
      <c r="E905" s="236" t="s">
        <v>21</v>
      </c>
      <c r="F905" s="237" t="s">
        <v>467</v>
      </c>
      <c r="G905" s="234"/>
      <c r="H905" s="236" t="s">
        <v>21</v>
      </c>
      <c r="I905" s="238"/>
      <c r="J905" s="234"/>
      <c r="K905" s="234"/>
      <c r="L905" s="239"/>
      <c r="M905" s="240"/>
      <c r="N905" s="241"/>
      <c r="O905" s="241"/>
      <c r="P905" s="241"/>
      <c r="Q905" s="241"/>
      <c r="R905" s="241"/>
      <c r="S905" s="241"/>
      <c r="T905" s="242"/>
      <c r="AT905" s="243" t="s">
        <v>152</v>
      </c>
      <c r="AU905" s="243" t="s">
        <v>82</v>
      </c>
      <c r="AV905" s="11" t="s">
        <v>80</v>
      </c>
      <c r="AW905" s="11" t="s">
        <v>35</v>
      </c>
      <c r="AX905" s="11" t="s">
        <v>72</v>
      </c>
      <c r="AY905" s="243" t="s">
        <v>143</v>
      </c>
    </row>
    <row r="906" spans="2:51" s="12" customFormat="1" ht="13.5">
      <c r="B906" s="244"/>
      <c r="C906" s="245"/>
      <c r="D906" s="235" t="s">
        <v>152</v>
      </c>
      <c r="E906" s="246" t="s">
        <v>21</v>
      </c>
      <c r="F906" s="247" t="s">
        <v>468</v>
      </c>
      <c r="G906" s="245"/>
      <c r="H906" s="248">
        <v>86.76</v>
      </c>
      <c r="I906" s="249"/>
      <c r="J906" s="245"/>
      <c r="K906" s="245"/>
      <c r="L906" s="250"/>
      <c r="M906" s="251"/>
      <c r="N906" s="252"/>
      <c r="O906" s="252"/>
      <c r="P906" s="252"/>
      <c r="Q906" s="252"/>
      <c r="R906" s="252"/>
      <c r="S906" s="252"/>
      <c r="T906" s="253"/>
      <c r="AT906" s="254" t="s">
        <v>152</v>
      </c>
      <c r="AU906" s="254" t="s">
        <v>82</v>
      </c>
      <c r="AV906" s="12" t="s">
        <v>82</v>
      </c>
      <c r="AW906" s="12" t="s">
        <v>35</v>
      </c>
      <c r="AX906" s="12" t="s">
        <v>72</v>
      </c>
      <c r="AY906" s="254" t="s">
        <v>143</v>
      </c>
    </row>
    <row r="907" spans="2:51" s="12" customFormat="1" ht="13.5">
      <c r="B907" s="244"/>
      <c r="C907" s="245"/>
      <c r="D907" s="235" t="s">
        <v>152</v>
      </c>
      <c r="E907" s="246" t="s">
        <v>21</v>
      </c>
      <c r="F907" s="247" t="s">
        <v>469</v>
      </c>
      <c r="G907" s="245"/>
      <c r="H907" s="248">
        <v>977.949</v>
      </c>
      <c r="I907" s="249"/>
      <c r="J907" s="245"/>
      <c r="K907" s="245"/>
      <c r="L907" s="250"/>
      <c r="M907" s="251"/>
      <c r="N907" s="252"/>
      <c r="O907" s="252"/>
      <c r="P907" s="252"/>
      <c r="Q907" s="252"/>
      <c r="R907" s="252"/>
      <c r="S907" s="252"/>
      <c r="T907" s="253"/>
      <c r="AT907" s="254" t="s">
        <v>152</v>
      </c>
      <c r="AU907" s="254" t="s">
        <v>82</v>
      </c>
      <c r="AV907" s="12" t="s">
        <v>82</v>
      </c>
      <c r="AW907" s="12" t="s">
        <v>35</v>
      </c>
      <c r="AX907" s="12" t="s">
        <v>72</v>
      </c>
      <c r="AY907" s="254" t="s">
        <v>143</v>
      </c>
    </row>
    <row r="908" spans="2:51" s="11" customFormat="1" ht="13.5">
      <c r="B908" s="233"/>
      <c r="C908" s="234"/>
      <c r="D908" s="235" t="s">
        <v>152</v>
      </c>
      <c r="E908" s="236" t="s">
        <v>21</v>
      </c>
      <c r="F908" s="237" t="s">
        <v>456</v>
      </c>
      <c r="G908" s="234"/>
      <c r="H908" s="236" t="s">
        <v>21</v>
      </c>
      <c r="I908" s="238"/>
      <c r="J908" s="234"/>
      <c r="K908" s="234"/>
      <c r="L908" s="239"/>
      <c r="M908" s="240"/>
      <c r="N908" s="241"/>
      <c r="O908" s="241"/>
      <c r="P908" s="241"/>
      <c r="Q908" s="241"/>
      <c r="R908" s="241"/>
      <c r="S908" s="241"/>
      <c r="T908" s="242"/>
      <c r="AT908" s="243" t="s">
        <v>152</v>
      </c>
      <c r="AU908" s="243" t="s">
        <v>82</v>
      </c>
      <c r="AV908" s="11" t="s">
        <v>80</v>
      </c>
      <c r="AW908" s="11" t="s">
        <v>35</v>
      </c>
      <c r="AX908" s="11" t="s">
        <v>72</v>
      </c>
      <c r="AY908" s="243" t="s">
        <v>143</v>
      </c>
    </row>
    <row r="909" spans="2:51" s="12" customFormat="1" ht="13.5">
      <c r="B909" s="244"/>
      <c r="C909" s="245"/>
      <c r="D909" s="235" t="s">
        <v>152</v>
      </c>
      <c r="E909" s="246" t="s">
        <v>21</v>
      </c>
      <c r="F909" s="247" t="s">
        <v>470</v>
      </c>
      <c r="G909" s="245"/>
      <c r="H909" s="248">
        <v>2.203</v>
      </c>
      <c r="I909" s="249"/>
      <c r="J909" s="245"/>
      <c r="K909" s="245"/>
      <c r="L909" s="250"/>
      <c r="M909" s="251"/>
      <c r="N909" s="252"/>
      <c r="O909" s="252"/>
      <c r="P909" s="252"/>
      <c r="Q909" s="252"/>
      <c r="R909" s="252"/>
      <c r="S909" s="252"/>
      <c r="T909" s="253"/>
      <c r="AT909" s="254" t="s">
        <v>152</v>
      </c>
      <c r="AU909" s="254" t="s">
        <v>82</v>
      </c>
      <c r="AV909" s="12" t="s">
        <v>82</v>
      </c>
      <c r="AW909" s="12" t="s">
        <v>35</v>
      </c>
      <c r="AX909" s="12" t="s">
        <v>72</v>
      </c>
      <c r="AY909" s="254" t="s">
        <v>143</v>
      </c>
    </row>
    <row r="910" spans="2:51" s="12" customFormat="1" ht="13.5">
      <c r="B910" s="244"/>
      <c r="C910" s="245"/>
      <c r="D910" s="235" t="s">
        <v>152</v>
      </c>
      <c r="E910" s="246" t="s">
        <v>21</v>
      </c>
      <c r="F910" s="247" t="s">
        <v>471</v>
      </c>
      <c r="G910" s="245"/>
      <c r="H910" s="248">
        <v>108.226</v>
      </c>
      <c r="I910" s="249"/>
      <c r="J910" s="245"/>
      <c r="K910" s="245"/>
      <c r="L910" s="250"/>
      <c r="M910" s="251"/>
      <c r="N910" s="252"/>
      <c r="O910" s="252"/>
      <c r="P910" s="252"/>
      <c r="Q910" s="252"/>
      <c r="R910" s="252"/>
      <c r="S910" s="252"/>
      <c r="T910" s="253"/>
      <c r="AT910" s="254" t="s">
        <v>152</v>
      </c>
      <c r="AU910" s="254" t="s">
        <v>82</v>
      </c>
      <c r="AV910" s="12" t="s">
        <v>82</v>
      </c>
      <c r="AW910" s="12" t="s">
        <v>35</v>
      </c>
      <c r="AX910" s="12" t="s">
        <v>72</v>
      </c>
      <c r="AY910" s="254" t="s">
        <v>143</v>
      </c>
    </row>
    <row r="911" spans="2:51" s="13" customFormat="1" ht="13.5">
      <c r="B911" s="255"/>
      <c r="C911" s="256"/>
      <c r="D911" s="235" t="s">
        <v>152</v>
      </c>
      <c r="E911" s="257" t="s">
        <v>21</v>
      </c>
      <c r="F911" s="258" t="s">
        <v>157</v>
      </c>
      <c r="G911" s="256"/>
      <c r="H911" s="259">
        <v>1175.138</v>
      </c>
      <c r="I911" s="260"/>
      <c r="J911" s="256"/>
      <c r="K911" s="256"/>
      <c r="L911" s="261"/>
      <c r="M911" s="262"/>
      <c r="N911" s="263"/>
      <c r="O911" s="263"/>
      <c r="P911" s="263"/>
      <c r="Q911" s="263"/>
      <c r="R911" s="263"/>
      <c r="S911" s="263"/>
      <c r="T911" s="264"/>
      <c r="AT911" s="265" t="s">
        <v>152</v>
      </c>
      <c r="AU911" s="265" t="s">
        <v>82</v>
      </c>
      <c r="AV911" s="13" t="s">
        <v>150</v>
      </c>
      <c r="AW911" s="13" t="s">
        <v>35</v>
      </c>
      <c r="AX911" s="13" t="s">
        <v>80</v>
      </c>
      <c r="AY911" s="265" t="s">
        <v>143</v>
      </c>
    </row>
    <row r="912" spans="2:65" s="1" customFormat="1" ht="25.5" customHeight="1">
      <c r="B912" s="46"/>
      <c r="C912" s="221" t="s">
        <v>875</v>
      </c>
      <c r="D912" s="221" t="s">
        <v>145</v>
      </c>
      <c r="E912" s="222" t="s">
        <v>876</v>
      </c>
      <c r="F912" s="223" t="s">
        <v>877</v>
      </c>
      <c r="G912" s="224" t="s">
        <v>148</v>
      </c>
      <c r="H912" s="225">
        <v>259.089</v>
      </c>
      <c r="I912" s="226"/>
      <c r="J912" s="227">
        <f>ROUND(I912*H912,2)</f>
        <v>0</v>
      </c>
      <c r="K912" s="223" t="s">
        <v>149</v>
      </c>
      <c r="L912" s="72"/>
      <c r="M912" s="228" t="s">
        <v>21</v>
      </c>
      <c r="N912" s="229" t="s">
        <v>43</v>
      </c>
      <c r="O912" s="47"/>
      <c r="P912" s="230">
        <f>O912*H912</f>
        <v>0</v>
      </c>
      <c r="Q912" s="230">
        <v>0</v>
      </c>
      <c r="R912" s="230">
        <f>Q912*H912</f>
        <v>0</v>
      </c>
      <c r="S912" s="230">
        <v>0</v>
      </c>
      <c r="T912" s="231">
        <f>S912*H912</f>
        <v>0</v>
      </c>
      <c r="AR912" s="24" t="s">
        <v>304</v>
      </c>
      <c r="AT912" s="24" t="s">
        <v>145</v>
      </c>
      <c r="AU912" s="24" t="s">
        <v>82</v>
      </c>
      <c r="AY912" s="24" t="s">
        <v>143</v>
      </c>
      <c r="BE912" s="232">
        <f>IF(N912="základní",J912,0)</f>
        <v>0</v>
      </c>
      <c r="BF912" s="232">
        <f>IF(N912="snížená",J912,0)</f>
        <v>0</v>
      </c>
      <c r="BG912" s="232">
        <f>IF(N912="zákl. přenesená",J912,0)</f>
        <v>0</v>
      </c>
      <c r="BH912" s="232">
        <f>IF(N912="sníž. přenesená",J912,0)</f>
        <v>0</v>
      </c>
      <c r="BI912" s="232">
        <f>IF(N912="nulová",J912,0)</f>
        <v>0</v>
      </c>
      <c r="BJ912" s="24" t="s">
        <v>80</v>
      </c>
      <c r="BK912" s="232">
        <f>ROUND(I912*H912,2)</f>
        <v>0</v>
      </c>
      <c r="BL912" s="24" t="s">
        <v>304</v>
      </c>
      <c r="BM912" s="24" t="s">
        <v>878</v>
      </c>
    </row>
    <row r="913" spans="2:51" s="11" customFormat="1" ht="13.5">
      <c r="B913" s="233"/>
      <c r="C913" s="234"/>
      <c r="D913" s="235" t="s">
        <v>152</v>
      </c>
      <c r="E913" s="236" t="s">
        <v>21</v>
      </c>
      <c r="F913" s="237" t="s">
        <v>879</v>
      </c>
      <c r="G913" s="234"/>
      <c r="H913" s="236" t="s">
        <v>21</v>
      </c>
      <c r="I913" s="238"/>
      <c r="J913" s="234"/>
      <c r="K913" s="234"/>
      <c r="L913" s="239"/>
      <c r="M913" s="240"/>
      <c r="N913" s="241"/>
      <c r="O913" s="241"/>
      <c r="P913" s="241"/>
      <c r="Q913" s="241"/>
      <c r="R913" s="241"/>
      <c r="S913" s="241"/>
      <c r="T913" s="242"/>
      <c r="AT913" s="243" t="s">
        <v>152</v>
      </c>
      <c r="AU913" s="243" t="s">
        <v>82</v>
      </c>
      <c r="AV913" s="11" t="s">
        <v>80</v>
      </c>
      <c r="AW913" s="11" t="s">
        <v>35</v>
      </c>
      <c r="AX913" s="11" t="s">
        <v>72</v>
      </c>
      <c r="AY913" s="243" t="s">
        <v>143</v>
      </c>
    </row>
    <row r="914" spans="2:51" s="12" customFormat="1" ht="13.5">
      <c r="B914" s="244"/>
      <c r="C914" s="245"/>
      <c r="D914" s="235" t="s">
        <v>152</v>
      </c>
      <c r="E914" s="246" t="s">
        <v>21</v>
      </c>
      <c r="F914" s="247" t="s">
        <v>880</v>
      </c>
      <c r="G914" s="245"/>
      <c r="H914" s="248">
        <v>33.2</v>
      </c>
      <c r="I914" s="249"/>
      <c r="J914" s="245"/>
      <c r="K914" s="245"/>
      <c r="L914" s="250"/>
      <c r="M914" s="251"/>
      <c r="N914" s="252"/>
      <c r="O914" s="252"/>
      <c r="P914" s="252"/>
      <c r="Q914" s="252"/>
      <c r="R914" s="252"/>
      <c r="S914" s="252"/>
      <c r="T914" s="253"/>
      <c r="AT914" s="254" t="s">
        <v>152</v>
      </c>
      <c r="AU914" s="254" t="s">
        <v>82</v>
      </c>
      <c r="AV914" s="12" t="s">
        <v>82</v>
      </c>
      <c r="AW914" s="12" t="s">
        <v>35</v>
      </c>
      <c r="AX914" s="12" t="s">
        <v>72</v>
      </c>
      <c r="AY914" s="254" t="s">
        <v>143</v>
      </c>
    </row>
    <row r="915" spans="2:51" s="12" customFormat="1" ht="13.5">
      <c r="B915" s="244"/>
      <c r="C915" s="245"/>
      <c r="D915" s="235" t="s">
        <v>152</v>
      </c>
      <c r="E915" s="246" t="s">
        <v>21</v>
      </c>
      <c r="F915" s="247" t="s">
        <v>881</v>
      </c>
      <c r="G915" s="245"/>
      <c r="H915" s="248">
        <v>7.7</v>
      </c>
      <c r="I915" s="249"/>
      <c r="J915" s="245"/>
      <c r="K915" s="245"/>
      <c r="L915" s="250"/>
      <c r="M915" s="251"/>
      <c r="N915" s="252"/>
      <c r="O915" s="252"/>
      <c r="P915" s="252"/>
      <c r="Q915" s="252"/>
      <c r="R915" s="252"/>
      <c r="S915" s="252"/>
      <c r="T915" s="253"/>
      <c r="AT915" s="254" t="s">
        <v>152</v>
      </c>
      <c r="AU915" s="254" t="s">
        <v>82</v>
      </c>
      <c r="AV915" s="12" t="s">
        <v>82</v>
      </c>
      <c r="AW915" s="12" t="s">
        <v>35</v>
      </c>
      <c r="AX915" s="12" t="s">
        <v>72</v>
      </c>
      <c r="AY915" s="254" t="s">
        <v>143</v>
      </c>
    </row>
    <row r="916" spans="2:51" s="12" customFormat="1" ht="13.5">
      <c r="B916" s="244"/>
      <c r="C916" s="245"/>
      <c r="D916" s="235" t="s">
        <v>152</v>
      </c>
      <c r="E916" s="246" t="s">
        <v>21</v>
      </c>
      <c r="F916" s="247" t="s">
        <v>882</v>
      </c>
      <c r="G916" s="245"/>
      <c r="H916" s="248">
        <v>52.36</v>
      </c>
      <c r="I916" s="249"/>
      <c r="J916" s="245"/>
      <c r="K916" s="245"/>
      <c r="L916" s="250"/>
      <c r="M916" s="251"/>
      <c r="N916" s="252"/>
      <c r="O916" s="252"/>
      <c r="P916" s="252"/>
      <c r="Q916" s="252"/>
      <c r="R916" s="252"/>
      <c r="S916" s="252"/>
      <c r="T916" s="253"/>
      <c r="AT916" s="254" t="s">
        <v>152</v>
      </c>
      <c r="AU916" s="254" t="s">
        <v>82</v>
      </c>
      <c r="AV916" s="12" t="s">
        <v>82</v>
      </c>
      <c r="AW916" s="12" t="s">
        <v>35</v>
      </c>
      <c r="AX916" s="12" t="s">
        <v>72</v>
      </c>
      <c r="AY916" s="254" t="s">
        <v>143</v>
      </c>
    </row>
    <row r="917" spans="2:51" s="12" customFormat="1" ht="13.5">
      <c r="B917" s="244"/>
      <c r="C917" s="245"/>
      <c r="D917" s="235" t="s">
        <v>152</v>
      </c>
      <c r="E917" s="246" t="s">
        <v>21</v>
      </c>
      <c r="F917" s="247" t="s">
        <v>883</v>
      </c>
      <c r="G917" s="245"/>
      <c r="H917" s="248">
        <v>18.8</v>
      </c>
      <c r="I917" s="249"/>
      <c r="J917" s="245"/>
      <c r="K917" s="245"/>
      <c r="L917" s="250"/>
      <c r="M917" s="251"/>
      <c r="N917" s="252"/>
      <c r="O917" s="252"/>
      <c r="P917" s="252"/>
      <c r="Q917" s="252"/>
      <c r="R917" s="252"/>
      <c r="S917" s="252"/>
      <c r="T917" s="253"/>
      <c r="AT917" s="254" t="s">
        <v>152</v>
      </c>
      <c r="AU917" s="254" t="s">
        <v>82</v>
      </c>
      <c r="AV917" s="12" t="s">
        <v>82</v>
      </c>
      <c r="AW917" s="12" t="s">
        <v>35</v>
      </c>
      <c r="AX917" s="12" t="s">
        <v>72</v>
      </c>
      <c r="AY917" s="254" t="s">
        <v>143</v>
      </c>
    </row>
    <row r="918" spans="2:51" s="14" customFormat="1" ht="13.5">
      <c r="B918" s="266"/>
      <c r="C918" s="267"/>
      <c r="D918" s="235" t="s">
        <v>152</v>
      </c>
      <c r="E918" s="268" t="s">
        <v>21</v>
      </c>
      <c r="F918" s="269" t="s">
        <v>196</v>
      </c>
      <c r="G918" s="267"/>
      <c r="H918" s="270">
        <v>112.06</v>
      </c>
      <c r="I918" s="271"/>
      <c r="J918" s="267"/>
      <c r="K918" s="267"/>
      <c r="L918" s="272"/>
      <c r="M918" s="273"/>
      <c r="N918" s="274"/>
      <c r="O918" s="274"/>
      <c r="P918" s="274"/>
      <c r="Q918" s="274"/>
      <c r="R918" s="274"/>
      <c r="S918" s="274"/>
      <c r="T918" s="275"/>
      <c r="AT918" s="276" t="s">
        <v>152</v>
      </c>
      <c r="AU918" s="276" t="s">
        <v>82</v>
      </c>
      <c r="AV918" s="14" t="s">
        <v>158</v>
      </c>
      <c r="AW918" s="14" t="s">
        <v>35</v>
      </c>
      <c r="AX918" s="14" t="s">
        <v>72</v>
      </c>
      <c r="AY918" s="276" t="s">
        <v>143</v>
      </c>
    </row>
    <row r="919" spans="2:51" s="11" customFormat="1" ht="13.5">
      <c r="B919" s="233"/>
      <c r="C919" s="234"/>
      <c r="D919" s="235" t="s">
        <v>152</v>
      </c>
      <c r="E919" s="236" t="s">
        <v>21</v>
      </c>
      <c r="F919" s="237" t="s">
        <v>884</v>
      </c>
      <c r="G919" s="234"/>
      <c r="H919" s="236" t="s">
        <v>21</v>
      </c>
      <c r="I919" s="238"/>
      <c r="J919" s="234"/>
      <c r="K919" s="234"/>
      <c r="L919" s="239"/>
      <c r="M919" s="240"/>
      <c r="N919" s="241"/>
      <c r="O919" s="241"/>
      <c r="P919" s="241"/>
      <c r="Q919" s="241"/>
      <c r="R919" s="241"/>
      <c r="S919" s="241"/>
      <c r="T919" s="242"/>
      <c r="AT919" s="243" t="s">
        <v>152</v>
      </c>
      <c r="AU919" s="243" t="s">
        <v>82</v>
      </c>
      <c r="AV919" s="11" t="s">
        <v>80</v>
      </c>
      <c r="AW919" s="11" t="s">
        <v>35</v>
      </c>
      <c r="AX919" s="11" t="s">
        <v>72</v>
      </c>
      <c r="AY919" s="243" t="s">
        <v>143</v>
      </c>
    </row>
    <row r="920" spans="2:51" s="11" customFormat="1" ht="13.5">
      <c r="B920" s="233"/>
      <c r="C920" s="234"/>
      <c r="D920" s="235" t="s">
        <v>152</v>
      </c>
      <c r="E920" s="236" t="s">
        <v>21</v>
      </c>
      <c r="F920" s="237" t="s">
        <v>176</v>
      </c>
      <c r="G920" s="234"/>
      <c r="H920" s="236" t="s">
        <v>21</v>
      </c>
      <c r="I920" s="238"/>
      <c r="J920" s="234"/>
      <c r="K920" s="234"/>
      <c r="L920" s="239"/>
      <c r="M920" s="240"/>
      <c r="N920" s="241"/>
      <c r="O920" s="241"/>
      <c r="P920" s="241"/>
      <c r="Q920" s="241"/>
      <c r="R920" s="241"/>
      <c r="S920" s="241"/>
      <c r="T920" s="242"/>
      <c r="AT920" s="243" t="s">
        <v>152</v>
      </c>
      <c r="AU920" s="243" t="s">
        <v>82</v>
      </c>
      <c r="AV920" s="11" t="s">
        <v>80</v>
      </c>
      <c r="AW920" s="11" t="s">
        <v>35</v>
      </c>
      <c r="AX920" s="11" t="s">
        <v>72</v>
      </c>
      <c r="AY920" s="243" t="s">
        <v>143</v>
      </c>
    </row>
    <row r="921" spans="2:51" s="12" customFormat="1" ht="13.5">
      <c r="B921" s="244"/>
      <c r="C921" s="245"/>
      <c r="D921" s="235" t="s">
        <v>152</v>
      </c>
      <c r="E921" s="246" t="s">
        <v>21</v>
      </c>
      <c r="F921" s="247" t="s">
        <v>177</v>
      </c>
      <c r="G921" s="245"/>
      <c r="H921" s="248">
        <v>11.22</v>
      </c>
      <c r="I921" s="249"/>
      <c r="J921" s="245"/>
      <c r="K921" s="245"/>
      <c r="L921" s="250"/>
      <c r="M921" s="251"/>
      <c r="N921" s="252"/>
      <c r="O921" s="252"/>
      <c r="P921" s="252"/>
      <c r="Q921" s="252"/>
      <c r="R921" s="252"/>
      <c r="S921" s="252"/>
      <c r="T921" s="253"/>
      <c r="AT921" s="254" t="s">
        <v>152</v>
      </c>
      <c r="AU921" s="254" t="s">
        <v>82</v>
      </c>
      <c r="AV921" s="12" t="s">
        <v>82</v>
      </c>
      <c r="AW921" s="12" t="s">
        <v>35</v>
      </c>
      <c r="AX921" s="12" t="s">
        <v>72</v>
      </c>
      <c r="AY921" s="254" t="s">
        <v>143</v>
      </c>
    </row>
    <row r="922" spans="2:51" s="12" customFormat="1" ht="13.5">
      <c r="B922" s="244"/>
      <c r="C922" s="245"/>
      <c r="D922" s="235" t="s">
        <v>152</v>
      </c>
      <c r="E922" s="246" t="s">
        <v>21</v>
      </c>
      <c r="F922" s="247" t="s">
        <v>178</v>
      </c>
      <c r="G922" s="245"/>
      <c r="H922" s="248">
        <v>3.3</v>
      </c>
      <c r="I922" s="249"/>
      <c r="J922" s="245"/>
      <c r="K922" s="245"/>
      <c r="L922" s="250"/>
      <c r="M922" s="251"/>
      <c r="N922" s="252"/>
      <c r="O922" s="252"/>
      <c r="P922" s="252"/>
      <c r="Q922" s="252"/>
      <c r="R922" s="252"/>
      <c r="S922" s="252"/>
      <c r="T922" s="253"/>
      <c r="AT922" s="254" t="s">
        <v>152</v>
      </c>
      <c r="AU922" s="254" t="s">
        <v>82</v>
      </c>
      <c r="AV922" s="12" t="s">
        <v>82</v>
      </c>
      <c r="AW922" s="12" t="s">
        <v>35</v>
      </c>
      <c r="AX922" s="12" t="s">
        <v>72</v>
      </c>
      <c r="AY922" s="254" t="s">
        <v>143</v>
      </c>
    </row>
    <row r="923" spans="2:51" s="12" customFormat="1" ht="13.5">
      <c r="B923" s="244"/>
      <c r="C923" s="245"/>
      <c r="D923" s="235" t="s">
        <v>152</v>
      </c>
      <c r="E923" s="246" t="s">
        <v>21</v>
      </c>
      <c r="F923" s="247" t="s">
        <v>179</v>
      </c>
      <c r="G923" s="245"/>
      <c r="H923" s="248">
        <v>6.86</v>
      </c>
      <c r="I923" s="249"/>
      <c r="J923" s="245"/>
      <c r="K923" s="245"/>
      <c r="L923" s="250"/>
      <c r="M923" s="251"/>
      <c r="N923" s="252"/>
      <c r="O923" s="252"/>
      <c r="P923" s="252"/>
      <c r="Q923" s="252"/>
      <c r="R923" s="252"/>
      <c r="S923" s="252"/>
      <c r="T923" s="253"/>
      <c r="AT923" s="254" t="s">
        <v>152</v>
      </c>
      <c r="AU923" s="254" t="s">
        <v>82</v>
      </c>
      <c r="AV923" s="12" t="s">
        <v>82</v>
      </c>
      <c r="AW923" s="12" t="s">
        <v>35</v>
      </c>
      <c r="AX923" s="12" t="s">
        <v>72</v>
      </c>
      <c r="AY923" s="254" t="s">
        <v>143</v>
      </c>
    </row>
    <row r="924" spans="2:51" s="12" customFormat="1" ht="13.5">
      <c r="B924" s="244"/>
      <c r="C924" s="245"/>
      <c r="D924" s="235" t="s">
        <v>152</v>
      </c>
      <c r="E924" s="246" t="s">
        <v>21</v>
      </c>
      <c r="F924" s="247" t="s">
        <v>180</v>
      </c>
      <c r="G924" s="245"/>
      <c r="H924" s="248">
        <v>42.192</v>
      </c>
      <c r="I924" s="249"/>
      <c r="J924" s="245"/>
      <c r="K924" s="245"/>
      <c r="L924" s="250"/>
      <c r="M924" s="251"/>
      <c r="N924" s="252"/>
      <c r="O924" s="252"/>
      <c r="P924" s="252"/>
      <c r="Q924" s="252"/>
      <c r="R924" s="252"/>
      <c r="S924" s="252"/>
      <c r="T924" s="253"/>
      <c r="AT924" s="254" t="s">
        <v>152</v>
      </c>
      <c r="AU924" s="254" t="s">
        <v>82</v>
      </c>
      <c r="AV924" s="12" t="s">
        <v>82</v>
      </c>
      <c r="AW924" s="12" t="s">
        <v>35</v>
      </c>
      <c r="AX924" s="12" t="s">
        <v>72</v>
      </c>
      <c r="AY924" s="254" t="s">
        <v>143</v>
      </c>
    </row>
    <row r="925" spans="2:51" s="12" customFormat="1" ht="13.5">
      <c r="B925" s="244"/>
      <c r="C925" s="245"/>
      <c r="D925" s="235" t="s">
        <v>152</v>
      </c>
      <c r="E925" s="246" t="s">
        <v>21</v>
      </c>
      <c r="F925" s="247" t="s">
        <v>181</v>
      </c>
      <c r="G925" s="245"/>
      <c r="H925" s="248">
        <v>3.44</v>
      </c>
      <c r="I925" s="249"/>
      <c r="J925" s="245"/>
      <c r="K925" s="245"/>
      <c r="L925" s="250"/>
      <c r="M925" s="251"/>
      <c r="N925" s="252"/>
      <c r="O925" s="252"/>
      <c r="P925" s="252"/>
      <c r="Q925" s="252"/>
      <c r="R925" s="252"/>
      <c r="S925" s="252"/>
      <c r="T925" s="253"/>
      <c r="AT925" s="254" t="s">
        <v>152</v>
      </c>
      <c r="AU925" s="254" t="s">
        <v>82</v>
      </c>
      <c r="AV925" s="12" t="s">
        <v>82</v>
      </c>
      <c r="AW925" s="12" t="s">
        <v>35</v>
      </c>
      <c r="AX925" s="12" t="s">
        <v>72</v>
      </c>
      <c r="AY925" s="254" t="s">
        <v>143</v>
      </c>
    </row>
    <row r="926" spans="2:51" s="12" customFormat="1" ht="13.5">
      <c r="B926" s="244"/>
      <c r="C926" s="245"/>
      <c r="D926" s="235" t="s">
        <v>152</v>
      </c>
      <c r="E926" s="246" t="s">
        <v>21</v>
      </c>
      <c r="F926" s="247" t="s">
        <v>182</v>
      </c>
      <c r="G926" s="245"/>
      <c r="H926" s="248">
        <v>8.05</v>
      </c>
      <c r="I926" s="249"/>
      <c r="J926" s="245"/>
      <c r="K926" s="245"/>
      <c r="L926" s="250"/>
      <c r="M926" s="251"/>
      <c r="N926" s="252"/>
      <c r="O926" s="252"/>
      <c r="P926" s="252"/>
      <c r="Q926" s="252"/>
      <c r="R926" s="252"/>
      <c r="S926" s="252"/>
      <c r="T926" s="253"/>
      <c r="AT926" s="254" t="s">
        <v>152</v>
      </c>
      <c r="AU926" s="254" t="s">
        <v>82</v>
      </c>
      <c r="AV926" s="12" t="s">
        <v>82</v>
      </c>
      <c r="AW926" s="12" t="s">
        <v>35</v>
      </c>
      <c r="AX926" s="12" t="s">
        <v>72</v>
      </c>
      <c r="AY926" s="254" t="s">
        <v>143</v>
      </c>
    </row>
    <row r="927" spans="2:51" s="12" customFormat="1" ht="13.5">
      <c r="B927" s="244"/>
      <c r="C927" s="245"/>
      <c r="D927" s="235" t="s">
        <v>152</v>
      </c>
      <c r="E927" s="246" t="s">
        <v>21</v>
      </c>
      <c r="F927" s="247" t="s">
        <v>183</v>
      </c>
      <c r="G927" s="245"/>
      <c r="H927" s="248">
        <v>1.16</v>
      </c>
      <c r="I927" s="249"/>
      <c r="J927" s="245"/>
      <c r="K927" s="245"/>
      <c r="L927" s="250"/>
      <c r="M927" s="251"/>
      <c r="N927" s="252"/>
      <c r="O927" s="252"/>
      <c r="P927" s="252"/>
      <c r="Q927" s="252"/>
      <c r="R927" s="252"/>
      <c r="S927" s="252"/>
      <c r="T927" s="253"/>
      <c r="AT927" s="254" t="s">
        <v>152</v>
      </c>
      <c r="AU927" s="254" t="s">
        <v>82</v>
      </c>
      <c r="AV927" s="12" t="s">
        <v>82</v>
      </c>
      <c r="AW927" s="12" t="s">
        <v>35</v>
      </c>
      <c r="AX927" s="12" t="s">
        <v>72</v>
      </c>
      <c r="AY927" s="254" t="s">
        <v>143</v>
      </c>
    </row>
    <row r="928" spans="2:51" s="12" customFormat="1" ht="13.5">
      <c r="B928" s="244"/>
      <c r="C928" s="245"/>
      <c r="D928" s="235" t="s">
        <v>152</v>
      </c>
      <c r="E928" s="246" t="s">
        <v>21</v>
      </c>
      <c r="F928" s="247" t="s">
        <v>184</v>
      </c>
      <c r="G928" s="245"/>
      <c r="H928" s="248">
        <v>-15.948</v>
      </c>
      <c r="I928" s="249"/>
      <c r="J928" s="245"/>
      <c r="K928" s="245"/>
      <c r="L928" s="250"/>
      <c r="M928" s="251"/>
      <c r="N928" s="252"/>
      <c r="O928" s="252"/>
      <c r="P928" s="252"/>
      <c r="Q928" s="252"/>
      <c r="R928" s="252"/>
      <c r="S928" s="252"/>
      <c r="T928" s="253"/>
      <c r="AT928" s="254" t="s">
        <v>152</v>
      </c>
      <c r="AU928" s="254" t="s">
        <v>82</v>
      </c>
      <c r="AV928" s="12" t="s">
        <v>82</v>
      </c>
      <c r="AW928" s="12" t="s">
        <v>35</v>
      </c>
      <c r="AX928" s="12" t="s">
        <v>72</v>
      </c>
      <c r="AY928" s="254" t="s">
        <v>143</v>
      </c>
    </row>
    <row r="929" spans="2:51" s="14" customFormat="1" ht="13.5">
      <c r="B929" s="266"/>
      <c r="C929" s="267"/>
      <c r="D929" s="235" t="s">
        <v>152</v>
      </c>
      <c r="E929" s="268" t="s">
        <v>21</v>
      </c>
      <c r="F929" s="269" t="s">
        <v>196</v>
      </c>
      <c r="G929" s="267"/>
      <c r="H929" s="270">
        <v>60.274</v>
      </c>
      <c r="I929" s="271"/>
      <c r="J929" s="267"/>
      <c r="K929" s="267"/>
      <c r="L929" s="272"/>
      <c r="M929" s="273"/>
      <c r="N929" s="274"/>
      <c r="O929" s="274"/>
      <c r="P929" s="274"/>
      <c r="Q929" s="274"/>
      <c r="R929" s="274"/>
      <c r="S929" s="274"/>
      <c r="T929" s="275"/>
      <c r="AT929" s="276" t="s">
        <v>152</v>
      </c>
      <c r="AU929" s="276" t="s">
        <v>82</v>
      </c>
      <c r="AV929" s="14" t="s">
        <v>158</v>
      </c>
      <c r="AW929" s="14" t="s">
        <v>35</v>
      </c>
      <c r="AX929" s="14" t="s">
        <v>72</v>
      </c>
      <c r="AY929" s="276" t="s">
        <v>143</v>
      </c>
    </row>
    <row r="930" spans="2:51" s="11" customFormat="1" ht="13.5">
      <c r="B930" s="233"/>
      <c r="C930" s="234"/>
      <c r="D930" s="235" t="s">
        <v>152</v>
      </c>
      <c r="E930" s="236" t="s">
        <v>21</v>
      </c>
      <c r="F930" s="237" t="s">
        <v>185</v>
      </c>
      <c r="G930" s="234"/>
      <c r="H930" s="236" t="s">
        <v>21</v>
      </c>
      <c r="I930" s="238"/>
      <c r="J930" s="234"/>
      <c r="K930" s="234"/>
      <c r="L930" s="239"/>
      <c r="M930" s="240"/>
      <c r="N930" s="241"/>
      <c r="O930" s="241"/>
      <c r="P930" s="241"/>
      <c r="Q930" s="241"/>
      <c r="R930" s="241"/>
      <c r="S930" s="241"/>
      <c r="T930" s="242"/>
      <c r="AT930" s="243" t="s">
        <v>152</v>
      </c>
      <c r="AU930" s="243" t="s">
        <v>82</v>
      </c>
      <c r="AV930" s="11" t="s">
        <v>80</v>
      </c>
      <c r="AW930" s="11" t="s">
        <v>35</v>
      </c>
      <c r="AX930" s="11" t="s">
        <v>72</v>
      </c>
      <c r="AY930" s="243" t="s">
        <v>143</v>
      </c>
    </row>
    <row r="931" spans="2:51" s="12" customFormat="1" ht="13.5">
      <c r="B931" s="244"/>
      <c r="C931" s="245"/>
      <c r="D931" s="235" t="s">
        <v>152</v>
      </c>
      <c r="E931" s="246" t="s">
        <v>21</v>
      </c>
      <c r="F931" s="247" t="s">
        <v>186</v>
      </c>
      <c r="G931" s="245"/>
      <c r="H931" s="248">
        <v>9.18</v>
      </c>
      <c r="I931" s="249"/>
      <c r="J931" s="245"/>
      <c r="K931" s="245"/>
      <c r="L931" s="250"/>
      <c r="M931" s="251"/>
      <c r="N931" s="252"/>
      <c r="O931" s="252"/>
      <c r="P931" s="252"/>
      <c r="Q931" s="252"/>
      <c r="R931" s="252"/>
      <c r="S931" s="252"/>
      <c r="T931" s="253"/>
      <c r="AT931" s="254" t="s">
        <v>152</v>
      </c>
      <c r="AU931" s="254" t="s">
        <v>82</v>
      </c>
      <c r="AV931" s="12" t="s">
        <v>82</v>
      </c>
      <c r="AW931" s="12" t="s">
        <v>35</v>
      </c>
      <c r="AX931" s="12" t="s">
        <v>72</v>
      </c>
      <c r="AY931" s="254" t="s">
        <v>143</v>
      </c>
    </row>
    <row r="932" spans="2:51" s="14" customFormat="1" ht="13.5">
      <c r="B932" s="266"/>
      <c r="C932" s="267"/>
      <c r="D932" s="235" t="s">
        <v>152</v>
      </c>
      <c r="E932" s="268" t="s">
        <v>21</v>
      </c>
      <c r="F932" s="269" t="s">
        <v>196</v>
      </c>
      <c r="G932" s="267"/>
      <c r="H932" s="270">
        <v>9.18</v>
      </c>
      <c r="I932" s="271"/>
      <c r="J932" s="267"/>
      <c r="K932" s="267"/>
      <c r="L932" s="272"/>
      <c r="M932" s="273"/>
      <c r="N932" s="274"/>
      <c r="O932" s="274"/>
      <c r="P932" s="274"/>
      <c r="Q932" s="274"/>
      <c r="R932" s="274"/>
      <c r="S932" s="274"/>
      <c r="T932" s="275"/>
      <c r="AT932" s="276" t="s">
        <v>152</v>
      </c>
      <c r="AU932" s="276" t="s">
        <v>82</v>
      </c>
      <c r="AV932" s="14" t="s">
        <v>158</v>
      </c>
      <c r="AW932" s="14" t="s">
        <v>35</v>
      </c>
      <c r="AX932" s="14" t="s">
        <v>72</v>
      </c>
      <c r="AY932" s="276" t="s">
        <v>143</v>
      </c>
    </row>
    <row r="933" spans="2:51" s="11" customFormat="1" ht="13.5">
      <c r="B933" s="233"/>
      <c r="C933" s="234"/>
      <c r="D933" s="235" t="s">
        <v>152</v>
      </c>
      <c r="E933" s="236" t="s">
        <v>21</v>
      </c>
      <c r="F933" s="237" t="s">
        <v>187</v>
      </c>
      <c r="G933" s="234"/>
      <c r="H933" s="236" t="s">
        <v>21</v>
      </c>
      <c r="I933" s="238"/>
      <c r="J933" s="234"/>
      <c r="K933" s="234"/>
      <c r="L933" s="239"/>
      <c r="M933" s="240"/>
      <c r="N933" s="241"/>
      <c r="O933" s="241"/>
      <c r="P933" s="241"/>
      <c r="Q933" s="241"/>
      <c r="R933" s="241"/>
      <c r="S933" s="241"/>
      <c r="T933" s="242"/>
      <c r="AT933" s="243" t="s">
        <v>152</v>
      </c>
      <c r="AU933" s="243" t="s">
        <v>82</v>
      </c>
      <c r="AV933" s="11" t="s">
        <v>80</v>
      </c>
      <c r="AW933" s="11" t="s">
        <v>35</v>
      </c>
      <c r="AX933" s="11" t="s">
        <v>72</v>
      </c>
      <c r="AY933" s="243" t="s">
        <v>143</v>
      </c>
    </row>
    <row r="934" spans="2:51" s="12" customFormat="1" ht="13.5">
      <c r="B934" s="244"/>
      <c r="C934" s="245"/>
      <c r="D934" s="235" t="s">
        <v>152</v>
      </c>
      <c r="E934" s="246" t="s">
        <v>21</v>
      </c>
      <c r="F934" s="247" t="s">
        <v>188</v>
      </c>
      <c r="G934" s="245"/>
      <c r="H934" s="248">
        <v>42.192</v>
      </c>
      <c r="I934" s="249"/>
      <c r="J934" s="245"/>
      <c r="K934" s="245"/>
      <c r="L934" s="250"/>
      <c r="M934" s="251"/>
      <c r="N934" s="252"/>
      <c r="O934" s="252"/>
      <c r="P934" s="252"/>
      <c r="Q934" s="252"/>
      <c r="R934" s="252"/>
      <c r="S934" s="252"/>
      <c r="T934" s="253"/>
      <c r="AT934" s="254" t="s">
        <v>152</v>
      </c>
      <c r="AU934" s="254" t="s">
        <v>82</v>
      </c>
      <c r="AV934" s="12" t="s">
        <v>82</v>
      </c>
      <c r="AW934" s="12" t="s">
        <v>35</v>
      </c>
      <c r="AX934" s="12" t="s">
        <v>72</v>
      </c>
      <c r="AY934" s="254" t="s">
        <v>143</v>
      </c>
    </row>
    <row r="935" spans="2:51" s="12" customFormat="1" ht="13.5">
      <c r="B935" s="244"/>
      <c r="C935" s="245"/>
      <c r="D935" s="235" t="s">
        <v>152</v>
      </c>
      <c r="E935" s="246" t="s">
        <v>21</v>
      </c>
      <c r="F935" s="247" t="s">
        <v>177</v>
      </c>
      <c r="G935" s="245"/>
      <c r="H935" s="248">
        <v>11.22</v>
      </c>
      <c r="I935" s="249"/>
      <c r="J935" s="245"/>
      <c r="K935" s="245"/>
      <c r="L935" s="250"/>
      <c r="M935" s="251"/>
      <c r="N935" s="252"/>
      <c r="O935" s="252"/>
      <c r="P935" s="252"/>
      <c r="Q935" s="252"/>
      <c r="R935" s="252"/>
      <c r="S935" s="252"/>
      <c r="T935" s="253"/>
      <c r="AT935" s="254" t="s">
        <v>152</v>
      </c>
      <c r="AU935" s="254" t="s">
        <v>82</v>
      </c>
      <c r="AV935" s="12" t="s">
        <v>82</v>
      </c>
      <c r="AW935" s="12" t="s">
        <v>35</v>
      </c>
      <c r="AX935" s="12" t="s">
        <v>72</v>
      </c>
      <c r="AY935" s="254" t="s">
        <v>143</v>
      </c>
    </row>
    <row r="936" spans="2:51" s="12" customFormat="1" ht="13.5">
      <c r="B936" s="244"/>
      <c r="C936" s="245"/>
      <c r="D936" s="235" t="s">
        <v>152</v>
      </c>
      <c r="E936" s="246" t="s">
        <v>21</v>
      </c>
      <c r="F936" s="247" t="s">
        <v>178</v>
      </c>
      <c r="G936" s="245"/>
      <c r="H936" s="248">
        <v>3.3</v>
      </c>
      <c r="I936" s="249"/>
      <c r="J936" s="245"/>
      <c r="K936" s="245"/>
      <c r="L936" s="250"/>
      <c r="M936" s="251"/>
      <c r="N936" s="252"/>
      <c r="O936" s="252"/>
      <c r="P936" s="252"/>
      <c r="Q936" s="252"/>
      <c r="R936" s="252"/>
      <c r="S936" s="252"/>
      <c r="T936" s="253"/>
      <c r="AT936" s="254" t="s">
        <v>152</v>
      </c>
      <c r="AU936" s="254" t="s">
        <v>82</v>
      </c>
      <c r="AV936" s="12" t="s">
        <v>82</v>
      </c>
      <c r="AW936" s="12" t="s">
        <v>35</v>
      </c>
      <c r="AX936" s="12" t="s">
        <v>72</v>
      </c>
      <c r="AY936" s="254" t="s">
        <v>143</v>
      </c>
    </row>
    <row r="937" spans="2:51" s="12" customFormat="1" ht="13.5">
      <c r="B937" s="244"/>
      <c r="C937" s="245"/>
      <c r="D937" s="235" t="s">
        <v>152</v>
      </c>
      <c r="E937" s="246" t="s">
        <v>21</v>
      </c>
      <c r="F937" s="247" t="s">
        <v>179</v>
      </c>
      <c r="G937" s="245"/>
      <c r="H937" s="248">
        <v>6.86</v>
      </c>
      <c r="I937" s="249"/>
      <c r="J937" s="245"/>
      <c r="K937" s="245"/>
      <c r="L937" s="250"/>
      <c r="M937" s="251"/>
      <c r="N937" s="252"/>
      <c r="O937" s="252"/>
      <c r="P937" s="252"/>
      <c r="Q937" s="252"/>
      <c r="R937" s="252"/>
      <c r="S937" s="252"/>
      <c r="T937" s="253"/>
      <c r="AT937" s="254" t="s">
        <v>152</v>
      </c>
      <c r="AU937" s="254" t="s">
        <v>82</v>
      </c>
      <c r="AV937" s="12" t="s">
        <v>82</v>
      </c>
      <c r="AW937" s="12" t="s">
        <v>35</v>
      </c>
      <c r="AX937" s="12" t="s">
        <v>72</v>
      </c>
      <c r="AY937" s="254" t="s">
        <v>143</v>
      </c>
    </row>
    <row r="938" spans="2:51" s="12" customFormat="1" ht="13.5">
      <c r="B938" s="244"/>
      <c r="C938" s="245"/>
      <c r="D938" s="235" t="s">
        <v>152</v>
      </c>
      <c r="E938" s="246" t="s">
        <v>21</v>
      </c>
      <c r="F938" s="247" t="s">
        <v>189</v>
      </c>
      <c r="G938" s="245"/>
      <c r="H938" s="248">
        <v>14.49</v>
      </c>
      <c r="I938" s="249"/>
      <c r="J938" s="245"/>
      <c r="K938" s="245"/>
      <c r="L938" s="250"/>
      <c r="M938" s="251"/>
      <c r="N938" s="252"/>
      <c r="O938" s="252"/>
      <c r="P938" s="252"/>
      <c r="Q938" s="252"/>
      <c r="R938" s="252"/>
      <c r="S938" s="252"/>
      <c r="T938" s="253"/>
      <c r="AT938" s="254" t="s">
        <v>152</v>
      </c>
      <c r="AU938" s="254" t="s">
        <v>82</v>
      </c>
      <c r="AV938" s="12" t="s">
        <v>82</v>
      </c>
      <c r="AW938" s="12" t="s">
        <v>35</v>
      </c>
      <c r="AX938" s="12" t="s">
        <v>72</v>
      </c>
      <c r="AY938" s="254" t="s">
        <v>143</v>
      </c>
    </row>
    <row r="939" spans="2:51" s="12" customFormat="1" ht="13.5">
      <c r="B939" s="244"/>
      <c r="C939" s="245"/>
      <c r="D939" s="235" t="s">
        <v>152</v>
      </c>
      <c r="E939" s="246" t="s">
        <v>21</v>
      </c>
      <c r="F939" s="247" t="s">
        <v>190</v>
      </c>
      <c r="G939" s="245"/>
      <c r="H939" s="248">
        <v>-18.792</v>
      </c>
      <c r="I939" s="249"/>
      <c r="J939" s="245"/>
      <c r="K939" s="245"/>
      <c r="L939" s="250"/>
      <c r="M939" s="251"/>
      <c r="N939" s="252"/>
      <c r="O939" s="252"/>
      <c r="P939" s="252"/>
      <c r="Q939" s="252"/>
      <c r="R939" s="252"/>
      <c r="S939" s="252"/>
      <c r="T939" s="253"/>
      <c r="AT939" s="254" t="s">
        <v>152</v>
      </c>
      <c r="AU939" s="254" t="s">
        <v>82</v>
      </c>
      <c r="AV939" s="12" t="s">
        <v>82</v>
      </c>
      <c r="AW939" s="12" t="s">
        <v>35</v>
      </c>
      <c r="AX939" s="12" t="s">
        <v>72</v>
      </c>
      <c r="AY939" s="254" t="s">
        <v>143</v>
      </c>
    </row>
    <row r="940" spans="2:51" s="14" customFormat="1" ht="13.5">
      <c r="B940" s="266"/>
      <c r="C940" s="267"/>
      <c r="D940" s="235" t="s">
        <v>152</v>
      </c>
      <c r="E940" s="268" t="s">
        <v>21</v>
      </c>
      <c r="F940" s="269" t="s">
        <v>196</v>
      </c>
      <c r="G940" s="267"/>
      <c r="H940" s="270">
        <v>59.27</v>
      </c>
      <c r="I940" s="271"/>
      <c r="J940" s="267"/>
      <c r="K940" s="267"/>
      <c r="L940" s="272"/>
      <c r="M940" s="273"/>
      <c r="N940" s="274"/>
      <c r="O940" s="274"/>
      <c r="P940" s="274"/>
      <c r="Q940" s="274"/>
      <c r="R940" s="274"/>
      <c r="S940" s="274"/>
      <c r="T940" s="275"/>
      <c r="AT940" s="276" t="s">
        <v>152</v>
      </c>
      <c r="AU940" s="276" t="s">
        <v>82</v>
      </c>
      <c r="AV940" s="14" t="s">
        <v>158</v>
      </c>
      <c r="AW940" s="14" t="s">
        <v>35</v>
      </c>
      <c r="AX940" s="14" t="s">
        <v>72</v>
      </c>
      <c r="AY940" s="276" t="s">
        <v>143</v>
      </c>
    </row>
    <row r="941" spans="2:51" s="11" customFormat="1" ht="13.5">
      <c r="B941" s="233"/>
      <c r="C941" s="234"/>
      <c r="D941" s="235" t="s">
        <v>152</v>
      </c>
      <c r="E941" s="236" t="s">
        <v>21</v>
      </c>
      <c r="F941" s="237" t="s">
        <v>191</v>
      </c>
      <c r="G941" s="234"/>
      <c r="H941" s="236" t="s">
        <v>21</v>
      </c>
      <c r="I941" s="238"/>
      <c r="J941" s="234"/>
      <c r="K941" s="234"/>
      <c r="L941" s="239"/>
      <c r="M941" s="240"/>
      <c r="N941" s="241"/>
      <c r="O941" s="241"/>
      <c r="P941" s="241"/>
      <c r="Q941" s="241"/>
      <c r="R941" s="241"/>
      <c r="S941" s="241"/>
      <c r="T941" s="242"/>
      <c r="AT941" s="243" t="s">
        <v>152</v>
      </c>
      <c r="AU941" s="243" t="s">
        <v>82</v>
      </c>
      <c r="AV941" s="11" t="s">
        <v>80</v>
      </c>
      <c r="AW941" s="11" t="s">
        <v>35</v>
      </c>
      <c r="AX941" s="11" t="s">
        <v>72</v>
      </c>
      <c r="AY941" s="243" t="s">
        <v>143</v>
      </c>
    </row>
    <row r="942" spans="2:51" s="12" customFormat="1" ht="13.5">
      <c r="B942" s="244"/>
      <c r="C942" s="245"/>
      <c r="D942" s="235" t="s">
        <v>152</v>
      </c>
      <c r="E942" s="246" t="s">
        <v>21</v>
      </c>
      <c r="F942" s="247" t="s">
        <v>192</v>
      </c>
      <c r="G942" s="245"/>
      <c r="H942" s="248">
        <v>35.19</v>
      </c>
      <c r="I942" s="249"/>
      <c r="J942" s="245"/>
      <c r="K942" s="245"/>
      <c r="L942" s="250"/>
      <c r="M942" s="251"/>
      <c r="N942" s="252"/>
      <c r="O942" s="252"/>
      <c r="P942" s="252"/>
      <c r="Q942" s="252"/>
      <c r="R942" s="252"/>
      <c r="S942" s="252"/>
      <c r="T942" s="253"/>
      <c r="AT942" s="254" t="s">
        <v>152</v>
      </c>
      <c r="AU942" s="254" t="s">
        <v>82</v>
      </c>
      <c r="AV942" s="12" t="s">
        <v>82</v>
      </c>
      <c r="AW942" s="12" t="s">
        <v>35</v>
      </c>
      <c r="AX942" s="12" t="s">
        <v>72</v>
      </c>
      <c r="AY942" s="254" t="s">
        <v>143</v>
      </c>
    </row>
    <row r="943" spans="2:51" s="12" customFormat="1" ht="13.5">
      <c r="B943" s="244"/>
      <c r="C943" s="245"/>
      <c r="D943" s="235" t="s">
        <v>152</v>
      </c>
      <c r="E943" s="246" t="s">
        <v>21</v>
      </c>
      <c r="F943" s="247" t="s">
        <v>193</v>
      </c>
      <c r="G943" s="245"/>
      <c r="H943" s="248">
        <v>4.1</v>
      </c>
      <c r="I943" s="249"/>
      <c r="J943" s="245"/>
      <c r="K943" s="245"/>
      <c r="L943" s="250"/>
      <c r="M943" s="251"/>
      <c r="N943" s="252"/>
      <c r="O943" s="252"/>
      <c r="P943" s="252"/>
      <c r="Q943" s="252"/>
      <c r="R943" s="252"/>
      <c r="S943" s="252"/>
      <c r="T943" s="253"/>
      <c r="AT943" s="254" t="s">
        <v>152</v>
      </c>
      <c r="AU943" s="254" t="s">
        <v>82</v>
      </c>
      <c r="AV943" s="12" t="s">
        <v>82</v>
      </c>
      <c r="AW943" s="12" t="s">
        <v>35</v>
      </c>
      <c r="AX943" s="12" t="s">
        <v>72</v>
      </c>
      <c r="AY943" s="254" t="s">
        <v>143</v>
      </c>
    </row>
    <row r="944" spans="2:51" s="12" customFormat="1" ht="13.5">
      <c r="B944" s="244"/>
      <c r="C944" s="245"/>
      <c r="D944" s="235" t="s">
        <v>152</v>
      </c>
      <c r="E944" s="246" t="s">
        <v>21</v>
      </c>
      <c r="F944" s="247" t="s">
        <v>194</v>
      </c>
      <c r="G944" s="245"/>
      <c r="H944" s="248">
        <v>0.615</v>
      </c>
      <c r="I944" s="249"/>
      <c r="J944" s="245"/>
      <c r="K944" s="245"/>
      <c r="L944" s="250"/>
      <c r="M944" s="251"/>
      <c r="N944" s="252"/>
      <c r="O944" s="252"/>
      <c r="P944" s="252"/>
      <c r="Q944" s="252"/>
      <c r="R944" s="252"/>
      <c r="S944" s="252"/>
      <c r="T944" s="253"/>
      <c r="AT944" s="254" t="s">
        <v>152</v>
      </c>
      <c r="AU944" s="254" t="s">
        <v>82</v>
      </c>
      <c r="AV944" s="12" t="s">
        <v>82</v>
      </c>
      <c r="AW944" s="12" t="s">
        <v>35</v>
      </c>
      <c r="AX944" s="12" t="s">
        <v>72</v>
      </c>
      <c r="AY944" s="254" t="s">
        <v>143</v>
      </c>
    </row>
    <row r="945" spans="2:51" s="12" customFormat="1" ht="13.5">
      <c r="B945" s="244"/>
      <c r="C945" s="245"/>
      <c r="D945" s="235" t="s">
        <v>152</v>
      </c>
      <c r="E945" s="246" t="s">
        <v>21</v>
      </c>
      <c r="F945" s="247" t="s">
        <v>195</v>
      </c>
      <c r="G945" s="245"/>
      <c r="H945" s="248">
        <v>-21.6</v>
      </c>
      <c r="I945" s="249"/>
      <c r="J945" s="245"/>
      <c r="K945" s="245"/>
      <c r="L945" s="250"/>
      <c r="M945" s="251"/>
      <c r="N945" s="252"/>
      <c r="O945" s="252"/>
      <c r="P945" s="252"/>
      <c r="Q945" s="252"/>
      <c r="R945" s="252"/>
      <c r="S945" s="252"/>
      <c r="T945" s="253"/>
      <c r="AT945" s="254" t="s">
        <v>152</v>
      </c>
      <c r="AU945" s="254" t="s">
        <v>82</v>
      </c>
      <c r="AV945" s="12" t="s">
        <v>82</v>
      </c>
      <c r="AW945" s="12" t="s">
        <v>35</v>
      </c>
      <c r="AX945" s="12" t="s">
        <v>72</v>
      </c>
      <c r="AY945" s="254" t="s">
        <v>143</v>
      </c>
    </row>
    <row r="946" spans="2:51" s="14" customFormat="1" ht="13.5">
      <c r="B946" s="266"/>
      <c r="C946" s="267"/>
      <c r="D946" s="235" t="s">
        <v>152</v>
      </c>
      <c r="E946" s="268" t="s">
        <v>21</v>
      </c>
      <c r="F946" s="269" t="s">
        <v>196</v>
      </c>
      <c r="G946" s="267"/>
      <c r="H946" s="270">
        <v>18.305</v>
      </c>
      <c r="I946" s="271"/>
      <c r="J946" s="267"/>
      <c r="K946" s="267"/>
      <c r="L946" s="272"/>
      <c r="M946" s="273"/>
      <c r="N946" s="274"/>
      <c r="O946" s="274"/>
      <c r="P946" s="274"/>
      <c r="Q946" s="274"/>
      <c r="R946" s="274"/>
      <c r="S946" s="274"/>
      <c r="T946" s="275"/>
      <c r="AT946" s="276" t="s">
        <v>152</v>
      </c>
      <c r="AU946" s="276" t="s">
        <v>82</v>
      </c>
      <c r="AV946" s="14" t="s">
        <v>158</v>
      </c>
      <c r="AW946" s="14" t="s">
        <v>35</v>
      </c>
      <c r="AX946" s="14" t="s">
        <v>72</v>
      </c>
      <c r="AY946" s="276" t="s">
        <v>143</v>
      </c>
    </row>
    <row r="947" spans="2:51" s="13" customFormat="1" ht="13.5">
      <c r="B947" s="255"/>
      <c r="C947" s="256"/>
      <c r="D947" s="235" t="s">
        <v>152</v>
      </c>
      <c r="E947" s="257" t="s">
        <v>21</v>
      </c>
      <c r="F947" s="258" t="s">
        <v>157</v>
      </c>
      <c r="G947" s="256"/>
      <c r="H947" s="259">
        <v>259.089</v>
      </c>
      <c r="I947" s="260"/>
      <c r="J947" s="256"/>
      <c r="K947" s="256"/>
      <c r="L947" s="261"/>
      <c r="M947" s="262"/>
      <c r="N947" s="263"/>
      <c r="O947" s="263"/>
      <c r="P947" s="263"/>
      <c r="Q947" s="263"/>
      <c r="R947" s="263"/>
      <c r="S947" s="263"/>
      <c r="T947" s="264"/>
      <c r="AT947" s="265" t="s">
        <v>152</v>
      </c>
      <c r="AU947" s="265" t="s">
        <v>82</v>
      </c>
      <c r="AV947" s="13" t="s">
        <v>150</v>
      </c>
      <c r="AW947" s="13" t="s">
        <v>35</v>
      </c>
      <c r="AX947" s="13" t="s">
        <v>80</v>
      </c>
      <c r="AY947" s="265" t="s">
        <v>143</v>
      </c>
    </row>
    <row r="948" spans="2:65" s="1" customFormat="1" ht="25.5" customHeight="1">
      <c r="B948" s="46"/>
      <c r="C948" s="221" t="s">
        <v>885</v>
      </c>
      <c r="D948" s="221" t="s">
        <v>145</v>
      </c>
      <c r="E948" s="222" t="s">
        <v>886</v>
      </c>
      <c r="F948" s="223" t="s">
        <v>887</v>
      </c>
      <c r="G948" s="224" t="s">
        <v>148</v>
      </c>
      <c r="H948" s="225">
        <v>112.06</v>
      </c>
      <c r="I948" s="226"/>
      <c r="J948" s="227">
        <f>ROUND(I948*H948,2)</f>
        <v>0</v>
      </c>
      <c r="K948" s="223" t="s">
        <v>149</v>
      </c>
      <c r="L948" s="72"/>
      <c r="M948" s="228" t="s">
        <v>21</v>
      </c>
      <c r="N948" s="229" t="s">
        <v>43</v>
      </c>
      <c r="O948" s="47"/>
      <c r="P948" s="230">
        <f>O948*H948</f>
        <v>0</v>
      </c>
      <c r="Q948" s="230">
        <v>2.527E-05</v>
      </c>
      <c r="R948" s="230">
        <f>Q948*H948</f>
        <v>0.0028317562</v>
      </c>
      <c r="S948" s="230">
        <v>0</v>
      </c>
      <c r="T948" s="231">
        <f>S948*H948</f>
        <v>0</v>
      </c>
      <c r="AR948" s="24" t="s">
        <v>304</v>
      </c>
      <c r="AT948" s="24" t="s">
        <v>145</v>
      </c>
      <c r="AU948" s="24" t="s">
        <v>82</v>
      </c>
      <c r="AY948" s="24" t="s">
        <v>143</v>
      </c>
      <c r="BE948" s="232">
        <f>IF(N948="základní",J948,0)</f>
        <v>0</v>
      </c>
      <c r="BF948" s="232">
        <f>IF(N948="snížená",J948,0)</f>
        <v>0</v>
      </c>
      <c r="BG948" s="232">
        <f>IF(N948="zákl. přenesená",J948,0)</f>
        <v>0</v>
      </c>
      <c r="BH948" s="232">
        <f>IF(N948="sníž. přenesená",J948,0)</f>
        <v>0</v>
      </c>
      <c r="BI948" s="232">
        <f>IF(N948="nulová",J948,0)</f>
        <v>0</v>
      </c>
      <c r="BJ948" s="24" t="s">
        <v>80</v>
      </c>
      <c r="BK948" s="232">
        <f>ROUND(I948*H948,2)</f>
        <v>0</v>
      </c>
      <c r="BL948" s="24" t="s">
        <v>304</v>
      </c>
      <c r="BM948" s="24" t="s">
        <v>888</v>
      </c>
    </row>
    <row r="949" spans="2:51" s="11" customFormat="1" ht="13.5">
      <c r="B949" s="233"/>
      <c r="C949" s="234"/>
      <c r="D949" s="235" t="s">
        <v>152</v>
      </c>
      <c r="E949" s="236" t="s">
        <v>21</v>
      </c>
      <c r="F949" s="237" t="s">
        <v>879</v>
      </c>
      <c r="G949" s="234"/>
      <c r="H949" s="236" t="s">
        <v>21</v>
      </c>
      <c r="I949" s="238"/>
      <c r="J949" s="234"/>
      <c r="K949" s="234"/>
      <c r="L949" s="239"/>
      <c r="M949" s="240"/>
      <c r="N949" s="241"/>
      <c r="O949" s="241"/>
      <c r="P949" s="241"/>
      <c r="Q949" s="241"/>
      <c r="R949" s="241"/>
      <c r="S949" s="241"/>
      <c r="T949" s="242"/>
      <c r="AT949" s="243" t="s">
        <v>152</v>
      </c>
      <c r="AU949" s="243" t="s">
        <v>82</v>
      </c>
      <c r="AV949" s="11" t="s">
        <v>80</v>
      </c>
      <c r="AW949" s="11" t="s">
        <v>35</v>
      </c>
      <c r="AX949" s="11" t="s">
        <v>72</v>
      </c>
      <c r="AY949" s="243" t="s">
        <v>143</v>
      </c>
    </row>
    <row r="950" spans="2:51" s="12" customFormat="1" ht="13.5">
      <c r="B950" s="244"/>
      <c r="C950" s="245"/>
      <c r="D950" s="235" t="s">
        <v>152</v>
      </c>
      <c r="E950" s="246" t="s">
        <v>21</v>
      </c>
      <c r="F950" s="247" t="s">
        <v>880</v>
      </c>
      <c r="G950" s="245"/>
      <c r="H950" s="248">
        <v>33.2</v>
      </c>
      <c r="I950" s="249"/>
      <c r="J950" s="245"/>
      <c r="K950" s="245"/>
      <c r="L950" s="250"/>
      <c r="M950" s="251"/>
      <c r="N950" s="252"/>
      <c r="O950" s="252"/>
      <c r="P950" s="252"/>
      <c r="Q950" s="252"/>
      <c r="R950" s="252"/>
      <c r="S950" s="252"/>
      <c r="T950" s="253"/>
      <c r="AT950" s="254" t="s">
        <v>152</v>
      </c>
      <c r="AU950" s="254" t="s">
        <v>82</v>
      </c>
      <c r="AV950" s="12" t="s">
        <v>82</v>
      </c>
      <c r="AW950" s="12" t="s">
        <v>35</v>
      </c>
      <c r="AX950" s="12" t="s">
        <v>72</v>
      </c>
      <c r="AY950" s="254" t="s">
        <v>143</v>
      </c>
    </row>
    <row r="951" spans="2:51" s="12" customFormat="1" ht="13.5">
      <c r="B951" s="244"/>
      <c r="C951" s="245"/>
      <c r="D951" s="235" t="s">
        <v>152</v>
      </c>
      <c r="E951" s="246" t="s">
        <v>21</v>
      </c>
      <c r="F951" s="247" t="s">
        <v>881</v>
      </c>
      <c r="G951" s="245"/>
      <c r="H951" s="248">
        <v>7.7</v>
      </c>
      <c r="I951" s="249"/>
      <c r="J951" s="245"/>
      <c r="K951" s="245"/>
      <c r="L951" s="250"/>
      <c r="M951" s="251"/>
      <c r="N951" s="252"/>
      <c r="O951" s="252"/>
      <c r="P951" s="252"/>
      <c r="Q951" s="252"/>
      <c r="R951" s="252"/>
      <c r="S951" s="252"/>
      <c r="T951" s="253"/>
      <c r="AT951" s="254" t="s">
        <v>152</v>
      </c>
      <c r="AU951" s="254" t="s">
        <v>82</v>
      </c>
      <c r="AV951" s="12" t="s">
        <v>82</v>
      </c>
      <c r="AW951" s="12" t="s">
        <v>35</v>
      </c>
      <c r="AX951" s="12" t="s">
        <v>72</v>
      </c>
      <c r="AY951" s="254" t="s">
        <v>143</v>
      </c>
    </row>
    <row r="952" spans="2:51" s="12" customFormat="1" ht="13.5">
      <c r="B952" s="244"/>
      <c r="C952" s="245"/>
      <c r="D952" s="235" t="s">
        <v>152</v>
      </c>
      <c r="E952" s="246" t="s">
        <v>21</v>
      </c>
      <c r="F952" s="247" t="s">
        <v>882</v>
      </c>
      <c r="G952" s="245"/>
      <c r="H952" s="248">
        <v>52.36</v>
      </c>
      <c r="I952" s="249"/>
      <c r="J952" s="245"/>
      <c r="K952" s="245"/>
      <c r="L952" s="250"/>
      <c r="M952" s="251"/>
      <c r="N952" s="252"/>
      <c r="O952" s="252"/>
      <c r="P952" s="252"/>
      <c r="Q952" s="252"/>
      <c r="R952" s="252"/>
      <c r="S952" s="252"/>
      <c r="T952" s="253"/>
      <c r="AT952" s="254" t="s">
        <v>152</v>
      </c>
      <c r="AU952" s="254" t="s">
        <v>82</v>
      </c>
      <c r="AV952" s="12" t="s">
        <v>82</v>
      </c>
      <c r="AW952" s="12" t="s">
        <v>35</v>
      </c>
      <c r="AX952" s="12" t="s">
        <v>72</v>
      </c>
      <c r="AY952" s="254" t="s">
        <v>143</v>
      </c>
    </row>
    <row r="953" spans="2:51" s="12" customFormat="1" ht="13.5">
      <c r="B953" s="244"/>
      <c r="C953" s="245"/>
      <c r="D953" s="235" t="s">
        <v>152</v>
      </c>
      <c r="E953" s="246" t="s">
        <v>21</v>
      </c>
      <c r="F953" s="247" t="s">
        <v>883</v>
      </c>
      <c r="G953" s="245"/>
      <c r="H953" s="248">
        <v>18.8</v>
      </c>
      <c r="I953" s="249"/>
      <c r="J953" s="245"/>
      <c r="K953" s="245"/>
      <c r="L953" s="250"/>
      <c r="M953" s="251"/>
      <c r="N953" s="252"/>
      <c r="O953" s="252"/>
      <c r="P953" s="252"/>
      <c r="Q953" s="252"/>
      <c r="R953" s="252"/>
      <c r="S953" s="252"/>
      <c r="T953" s="253"/>
      <c r="AT953" s="254" t="s">
        <v>152</v>
      </c>
      <c r="AU953" s="254" t="s">
        <v>82</v>
      </c>
      <c r="AV953" s="12" t="s">
        <v>82</v>
      </c>
      <c r="AW953" s="12" t="s">
        <v>35</v>
      </c>
      <c r="AX953" s="12" t="s">
        <v>72</v>
      </c>
      <c r="AY953" s="254" t="s">
        <v>143</v>
      </c>
    </row>
    <row r="954" spans="2:51" s="13" customFormat="1" ht="13.5">
      <c r="B954" s="255"/>
      <c r="C954" s="256"/>
      <c r="D954" s="235" t="s">
        <v>152</v>
      </c>
      <c r="E954" s="257" t="s">
        <v>21</v>
      </c>
      <c r="F954" s="258" t="s">
        <v>157</v>
      </c>
      <c r="G954" s="256"/>
      <c r="H954" s="259">
        <v>112.06</v>
      </c>
      <c r="I954" s="260"/>
      <c r="J954" s="256"/>
      <c r="K954" s="256"/>
      <c r="L954" s="261"/>
      <c r="M954" s="262"/>
      <c r="N954" s="263"/>
      <c r="O954" s="263"/>
      <c r="P954" s="263"/>
      <c r="Q954" s="263"/>
      <c r="R954" s="263"/>
      <c r="S954" s="263"/>
      <c r="T954" s="264"/>
      <c r="AT954" s="265" t="s">
        <v>152</v>
      </c>
      <c r="AU954" s="265" t="s">
        <v>82</v>
      </c>
      <c r="AV954" s="13" t="s">
        <v>150</v>
      </c>
      <c r="AW954" s="13" t="s">
        <v>35</v>
      </c>
      <c r="AX954" s="13" t="s">
        <v>80</v>
      </c>
      <c r="AY954" s="265" t="s">
        <v>143</v>
      </c>
    </row>
    <row r="955" spans="2:63" s="10" customFormat="1" ht="29.85" customHeight="1">
      <c r="B955" s="205"/>
      <c r="C955" s="206"/>
      <c r="D955" s="207" t="s">
        <v>71</v>
      </c>
      <c r="E955" s="219" t="s">
        <v>889</v>
      </c>
      <c r="F955" s="219" t="s">
        <v>890</v>
      </c>
      <c r="G955" s="206"/>
      <c r="H955" s="206"/>
      <c r="I955" s="209"/>
      <c r="J955" s="220">
        <f>BK955</f>
        <v>0</v>
      </c>
      <c r="K955" s="206"/>
      <c r="L955" s="211"/>
      <c r="M955" s="212"/>
      <c r="N955" s="213"/>
      <c r="O955" s="213"/>
      <c r="P955" s="214">
        <f>SUM(P956:P970)</f>
        <v>0</v>
      </c>
      <c r="Q955" s="213"/>
      <c r="R955" s="214">
        <f>SUM(R956:R970)</f>
        <v>0</v>
      </c>
      <c r="S955" s="213"/>
      <c r="T955" s="215">
        <f>SUM(T956:T970)</f>
        <v>0.34776</v>
      </c>
      <c r="AR955" s="216" t="s">
        <v>82</v>
      </c>
      <c r="AT955" s="217" t="s">
        <v>71</v>
      </c>
      <c r="AU955" s="217" t="s">
        <v>80</v>
      </c>
      <c r="AY955" s="216" t="s">
        <v>143</v>
      </c>
      <c r="BK955" s="218">
        <f>SUM(BK956:BK970)</f>
        <v>0</v>
      </c>
    </row>
    <row r="956" spans="2:65" s="1" customFormat="1" ht="16.5" customHeight="1">
      <c r="B956" s="46"/>
      <c r="C956" s="221" t="s">
        <v>891</v>
      </c>
      <c r="D956" s="221" t="s">
        <v>145</v>
      </c>
      <c r="E956" s="222" t="s">
        <v>892</v>
      </c>
      <c r="F956" s="223" t="s">
        <v>893</v>
      </c>
      <c r="G956" s="224" t="s">
        <v>148</v>
      </c>
      <c r="H956" s="225">
        <v>24.84</v>
      </c>
      <c r="I956" s="226"/>
      <c r="J956" s="227">
        <f>ROUND(I956*H956,2)</f>
        <v>0</v>
      </c>
      <c r="K956" s="223" t="s">
        <v>149</v>
      </c>
      <c r="L956" s="72"/>
      <c r="M956" s="228" t="s">
        <v>21</v>
      </c>
      <c r="N956" s="229" t="s">
        <v>43</v>
      </c>
      <c r="O956" s="47"/>
      <c r="P956" s="230">
        <f>O956*H956</f>
        <v>0</v>
      </c>
      <c r="Q956" s="230">
        <v>0</v>
      </c>
      <c r="R956" s="230">
        <f>Q956*H956</f>
        <v>0</v>
      </c>
      <c r="S956" s="230">
        <v>0.014</v>
      </c>
      <c r="T956" s="231">
        <f>S956*H956</f>
        <v>0.34776</v>
      </c>
      <c r="AR956" s="24" t="s">
        <v>304</v>
      </c>
      <c r="AT956" s="24" t="s">
        <v>145</v>
      </c>
      <c r="AU956" s="24" t="s">
        <v>82</v>
      </c>
      <c r="AY956" s="24" t="s">
        <v>143</v>
      </c>
      <c r="BE956" s="232">
        <f>IF(N956="základní",J956,0)</f>
        <v>0</v>
      </c>
      <c r="BF956" s="232">
        <f>IF(N956="snížená",J956,0)</f>
        <v>0</v>
      </c>
      <c r="BG956" s="232">
        <f>IF(N956="zákl. přenesená",J956,0)</f>
        <v>0</v>
      </c>
      <c r="BH956" s="232">
        <f>IF(N956="sníž. přenesená",J956,0)</f>
        <v>0</v>
      </c>
      <c r="BI956" s="232">
        <f>IF(N956="nulová",J956,0)</f>
        <v>0</v>
      </c>
      <c r="BJ956" s="24" t="s">
        <v>80</v>
      </c>
      <c r="BK956" s="232">
        <f>ROUND(I956*H956,2)</f>
        <v>0</v>
      </c>
      <c r="BL956" s="24" t="s">
        <v>304</v>
      </c>
      <c r="BM956" s="24" t="s">
        <v>894</v>
      </c>
    </row>
    <row r="957" spans="2:51" s="11" customFormat="1" ht="13.5">
      <c r="B957" s="233"/>
      <c r="C957" s="234"/>
      <c r="D957" s="235" t="s">
        <v>152</v>
      </c>
      <c r="E957" s="236" t="s">
        <v>21</v>
      </c>
      <c r="F957" s="237" t="s">
        <v>895</v>
      </c>
      <c r="G957" s="234"/>
      <c r="H957" s="236" t="s">
        <v>21</v>
      </c>
      <c r="I957" s="238"/>
      <c r="J957" s="234"/>
      <c r="K957" s="234"/>
      <c r="L957" s="239"/>
      <c r="M957" s="240"/>
      <c r="N957" s="241"/>
      <c r="O957" s="241"/>
      <c r="P957" s="241"/>
      <c r="Q957" s="241"/>
      <c r="R957" s="241"/>
      <c r="S957" s="241"/>
      <c r="T957" s="242"/>
      <c r="AT957" s="243" t="s">
        <v>152</v>
      </c>
      <c r="AU957" s="243" t="s">
        <v>82</v>
      </c>
      <c r="AV957" s="11" t="s">
        <v>80</v>
      </c>
      <c r="AW957" s="11" t="s">
        <v>35</v>
      </c>
      <c r="AX957" s="11" t="s">
        <v>72</v>
      </c>
      <c r="AY957" s="243" t="s">
        <v>143</v>
      </c>
    </row>
    <row r="958" spans="2:51" s="12" customFormat="1" ht="13.5">
      <c r="B958" s="244"/>
      <c r="C958" s="245"/>
      <c r="D958" s="235" t="s">
        <v>152</v>
      </c>
      <c r="E958" s="246" t="s">
        <v>21</v>
      </c>
      <c r="F958" s="247" t="s">
        <v>896</v>
      </c>
      <c r="G958" s="245"/>
      <c r="H958" s="248">
        <v>15.39</v>
      </c>
      <c r="I958" s="249"/>
      <c r="J958" s="245"/>
      <c r="K958" s="245"/>
      <c r="L958" s="250"/>
      <c r="M958" s="251"/>
      <c r="N958" s="252"/>
      <c r="O958" s="252"/>
      <c r="P958" s="252"/>
      <c r="Q958" s="252"/>
      <c r="R958" s="252"/>
      <c r="S958" s="252"/>
      <c r="T958" s="253"/>
      <c r="AT958" s="254" t="s">
        <v>152</v>
      </c>
      <c r="AU958" s="254" t="s">
        <v>82</v>
      </c>
      <c r="AV958" s="12" t="s">
        <v>82</v>
      </c>
      <c r="AW958" s="12" t="s">
        <v>35</v>
      </c>
      <c r="AX958" s="12" t="s">
        <v>72</v>
      </c>
      <c r="AY958" s="254" t="s">
        <v>143</v>
      </c>
    </row>
    <row r="959" spans="2:51" s="12" customFormat="1" ht="13.5">
      <c r="B959" s="244"/>
      <c r="C959" s="245"/>
      <c r="D959" s="235" t="s">
        <v>152</v>
      </c>
      <c r="E959" s="246" t="s">
        <v>21</v>
      </c>
      <c r="F959" s="247" t="s">
        <v>897</v>
      </c>
      <c r="G959" s="245"/>
      <c r="H959" s="248">
        <v>9.45</v>
      </c>
      <c r="I959" s="249"/>
      <c r="J959" s="245"/>
      <c r="K959" s="245"/>
      <c r="L959" s="250"/>
      <c r="M959" s="251"/>
      <c r="N959" s="252"/>
      <c r="O959" s="252"/>
      <c r="P959" s="252"/>
      <c r="Q959" s="252"/>
      <c r="R959" s="252"/>
      <c r="S959" s="252"/>
      <c r="T959" s="253"/>
      <c r="AT959" s="254" t="s">
        <v>152</v>
      </c>
      <c r="AU959" s="254" t="s">
        <v>82</v>
      </c>
      <c r="AV959" s="12" t="s">
        <v>82</v>
      </c>
      <c r="AW959" s="12" t="s">
        <v>35</v>
      </c>
      <c r="AX959" s="12" t="s">
        <v>72</v>
      </c>
      <c r="AY959" s="254" t="s">
        <v>143</v>
      </c>
    </row>
    <row r="960" spans="2:51" s="13" customFormat="1" ht="13.5">
      <c r="B960" s="255"/>
      <c r="C960" s="256"/>
      <c r="D960" s="235" t="s">
        <v>152</v>
      </c>
      <c r="E960" s="257" t="s">
        <v>21</v>
      </c>
      <c r="F960" s="258" t="s">
        <v>157</v>
      </c>
      <c r="G960" s="256"/>
      <c r="H960" s="259">
        <v>24.84</v>
      </c>
      <c r="I960" s="260"/>
      <c r="J960" s="256"/>
      <c r="K960" s="256"/>
      <c r="L960" s="261"/>
      <c r="M960" s="262"/>
      <c r="N960" s="263"/>
      <c r="O960" s="263"/>
      <c r="P960" s="263"/>
      <c r="Q960" s="263"/>
      <c r="R960" s="263"/>
      <c r="S960" s="263"/>
      <c r="T960" s="264"/>
      <c r="AT960" s="265" t="s">
        <v>152</v>
      </c>
      <c r="AU960" s="265" t="s">
        <v>82</v>
      </c>
      <c r="AV960" s="13" t="s">
        <v>150</v>
      </c>
      <c r="AW960" s="13" t="s">
        <v>35</v>
      </c>
      <c r="AX960" s="13" t="s">
        <v>80</v>
      </c>
      <c r="AY960" s="265" t="s">
        <v>143</v>
      </c>
    </row>
    <row r="961" spans="2:65" s="1" customFormat="1" ht="25.5" customHeight="1">
      <c r="B961" s="46"/>
      <c r="C961" s="221" t="s">
        <v>898</v>
      </c>
      <c r="D961" s="221" t="s">
        <v>145</v>
      </c>
      <c r="E961" s="222" t="s">
        <v>899</v>
      </c>
      <c r="F961" s="223" t="s">
        <v>900</v>
      </c>
      <c r="G961" s="224" t="s">
        <v>148</v>
      </c>
      <c r="H961" s="225">
        <v>24.84</v>
      </c>
      <c r="I961" s="226"/>
      <c r="J961" s="227">
        <f>ROUND(I961*H961,2)</f>
        <v>0</v>
      </c>
      <c r="K961" s="223" t="s">
        <v>149</v>
      </c>
      <c r="L961" s="72"/>
      <c r="M961" s="228" t="s">
        <v>21</v>
      </c>
      <c r="N961" s="229" t="s">
        <v>43</v>
      </c>
      <c r="O961" s="47"/>
      <c r="P961" s="230">
        <f>O961*H961</f>
        <v>0</v>
      </c>
      <c r="Q961" s="230">
        <v>0</v>
      </c>
      <c r="R961" s="230">
        <f>Q961*H961</f>
        <v>0</v>
      </c>
      <c r="S961" s="230">
        <v>0</v>
      </c>
      <c r="T961" s="231">
        <f>S961*H961</f>
        <v>0</v>
      </c>
      <c r="AR961" s="24" t="s">
        <v>304</v>
      </c>
      <c r="AT961" s="24" t="s">
        <v>145</v>
      </c>
      <c r="AU961" s="24" t="s">
        <v>82</v>
      </c>
      <c r="AY961" s="24" t="s">
        <v>143</v>
      </c>
      <c r="BE961" s="232">
        <f>IF(N961="základní",J961,0)</f>
        <v>0</v>
      </c>
      <c r="BF961" s="232">
        <f>IF(N961="snížená",J961,0)</f>
        <v>0</v>
      </c>
      <c r="BG961" s="232">
        <f>IF(N961="zákl. přenesená",J961,0)</f>
        <v>0</v>
      </c>
      <c r="BH961" s="232">
        <f>IF(N961="sníž. přenesená",J961,0)</f>
        <v>0</v>
      </c>
      <c r="BI961" s="232">
        <f>IF(N961="nulová",J961,0)</f>
        <v>0</v>
      </c>
      <c r="BJ961" s="24" t="s">
        <v>80</v>
      </c>
      <c r="BK961" s="232">
        <f>ROUND(I961*H961,2)</f>
        <v>0</v>
      </c>
      <c r="BL961" s="24" t="s">
        <v>304</v>
      </c>
      <c r="BM961" s="24" t="s">
        <v>901</v>
      </c>
    </row>
    <row r="962" spans="2:51" s="11" customFormat="1" ht="13.5">
      <c r="B962" s="233"/>
      <c r="C962" s="234"/>
      <c r="D962" s="235" t="s">
        <v>152</v>
      </c>
      <c r="E962" s="236" t="s">
        <v>21</v>
      </c>
      <c r="F962" s="237" t="s">
        <v>895</v>
      </c>
      <c r="G962" s="234"/>
      <c r="H962" s="236" t="s">
        <v>21</v>
      </c>
      <c r="I962" s="238"/>
      <c r="J962" s="234"/>
      <c r="K962" s="234"/>
      <c r="L962" s="239"/>
      <c r="M962" s="240"/>
      <c r="N962" s="241"/>
      <c r="O962" s="241"/>
      <c r="P962" s="241"/>
      <c r="Q962" s="241"/>
      <c r="R962" s="241"/>
      <c r="S962" s="241"/>
      <c r="T962" s="242"/>
      <c r="AT962" s="243" t="s">
        <v>152</v>
      </c>
      <c r="AU962" s="243" t="s">
        <v>82</v>
      </c>
      <c r="AV962" s="11" t="s">
        <v>80</v>
      </c>
      <c r="AW962" s="11" t="s">
        <v>35</v>
      </c>
      <c r="AX962" s="11" t="s">
        <v>72</v>
      </c>
      <c r="AY962" s="243" t="s">
        <v>143</v>
      </c>
    </row>
    <row r="963" spans="2:51" s="12" customFormat="1" ht="13.5">
      <c r="B963" s="244"/>
      <c r="C963" s="245"/>
      <c r="D963" s="235" t="s">
        <v>152</v>
      </c>
      <c r="E963" s="246" t="s">
        <v>21</v>
      </c>
      <c r="F963" s="247" t="s">
        <v>896</v>
      </c>
      <c r="G963" s="245"/>
      <c r="H963" s="248">
        <v>15.39</v>
      </c>
      <c r="I963" s="249"/>
      <c r="J963" s="245"/>
      <c r="K963" s="245"/>
      <c r="L963" s="250"/>
      <c r="M963" s="251"/>
      <c r="N963" s="252"/>
      <c r="O963" s="252"/>
      <c r="P963" s="252"/>
      <c r="Q963" s="252"/>
      <c r="R963" s="252"/>
      <c r="S963" s="252"/>
      <c r="T963" s="253"/>
      <c r="AT963" s="254" t="s">
        <v>152</v>
      </c>
      <c r="AU963" s="254" t="s">
        <v>82</v>
      </c>
      <c r="AV963" s="12" t="s">
        <v>82</v>
      </c>
      <c r="AW963" s="12" t="s">
        <v>35</v>
      </c>
      <c r="AX963" s="12" t="s">
        <v>72</v>
      </c>
      <c r="AY963" s="254" t="s">
        <v>143</v>
      </c>
    </row>
    <row r="964" spans="2:51" s="12" customFormat="1" ht="13.5">
      <c r="B964" s="244"/>
      <c r="C964" s="245"/>
      <c r="D964" s="235" t="s">
        <v>152</v>
      </c>
      <c r="E964" s="246" t="s">
        <v>21</v>
      </c>
      <c r="F964" s="247" t="s">
        <v>897</v>
      </c>
      <c r="G964" s="245"/>
      <c r="H964" s="248">
        <v>9.45</v>
      </c>
      <c r="I964" s="249"/>
      <c r="J964" s="245"/>
      <c r="K964" s="245"/>
      <c r="L964" s="250"/>
      <c r="M964" s="251"/>
      <c r="N964" s="252"/>
      <c r="O964" s="252"/>
      <c r="P964" s="252"/>
      <c r="Q964" s="252"/>
      <c r="R964" s="252"/>
      <c r="S964" s="252"/>
      <c r="T964" s="253"/>
      <c r="AT964" s="254" t="s">
        <v>152</v>
      </c>
      <c r="AU964" s="254" t="s">
        <v>82</v>
      </c>
      <c r="AV964" s="12" t="s">
        <v>82</v>
      </c>
      <c r="AW964" s="12" t="s">
        <v>35</v>
      </c>
      <c r="AX964" s="12" t="s">
        <v>72</v>
      </c>
      <c r="AY964" s="254" t="s">
        <v>143</v>
      </c>
    </row>
    <row r="965" spans="2:51" s="13" customFormat="1" ht="13.5">
      <c r="B965" s="255"/>
      <c r="C965" s="256"/>
      <c r="D965" s="235" t="s">
        <v>152</v>
      </c>
      <c r="E965" s="257" t="s">
        <v>21</v>
      </c>
      <c r="F965" s="258" t="s">
        <v>157</v>
      </c>
      <c r="G965" s="256"/>
      <c r="H965" s="259">
        <v>24.84</v>
      </c>
      <c r="I965" s="260"/>
      <c r="J965" s="256"/>
      <c r="K965" s="256"/>
      <c r="L965" s="261"/>
      <c r="M965" s="262"/>
      <c r="N965" s="263"/>
      <c r="O965" s="263"/>
      <c r="P965" s="263"/>
      <c r="Q965" s="263"/>
      <c r="R965" s="263"/>
      <c r="S965" s="263"/>
      <c r="T965" s="264"/>
      <c r="AT965" s="265" t="s">
        <v>152</v>
      </c>
      <c r="AU965" s="265" t="s">
        <v>82</v>
      </c>
      <c r="AV965" s="13" t="s">
        <v>150</v>
      </c>
      <c r="AW965" s="13" t="s">
        <v>35</v>
      </c>
      <c r="AX965" s="13" t="s">
        <v>80</v>
      </c>
      <c r="AY965" s="265" t="s">
        <v>143</v>
      </c>
    </row>
    <row r="966" spans="2:65" s="1" customFormat="1" ht="16.5" customHeight="1">
      <c r="B966" s="46"/>
      <c r="C966" s="221" t="s">
        <v>902</v>
      </c>
      <c r="D966" s="221" t="s">
        <v>145</v>
      </c>
      <c r="E966" s="222" t="s">
        <v>903</v>
      </c>
      <c r="F966" s="223" t="s">
        <v>904</v>
      </c>
      <c r="G966" s="224" t="s">
        <v>148</v>
      </c>
      <c r="H966" s="225">
        <v>24.84</v>
      </c>
      <c r="I966" s="226"/>
      <c r="J966" s="227">
        <f>ROUND(I966*H966,2)</f>
        <v>0</v>
      </c>
      <c r="K966" s="223" t="s">
        <v>149</v>
      </c>
      <c r="L966" s="72"/>
      <c r="M966" s="228" t="s">
        <v>21</v>
      </c>
      <c r="N966" s="229" t="s">
        <v>43</v>
      </c>
      <c r="O966" s="47"/>
      <c r="P966" s="230">
        <f>O966*H966</f>
        <v>0</v>
      </c>
      <c r="Q966" s="230">
        <v>0</v>
      </c>
      <c r="R966" s="230">
        <f>Q966*H966</f>
        <v>0</v>
      </c>
      <c r="S966" s="230">
        <v>0</v>
      </c>
      <c r="T966" s="231">
        <f>S966*H966</f>
        <v>0</v>
      </c>
      <c r="AR966" s="24" t="s">
        <v>304</v>
      </c>
      <c r="AT966" s="24" t="s">
        <v>145</v>
      </c>
      <c r="AU966" s="24" t="s">
        <v>82</v>
      </c>
      <c r="AY966" s="24" t="s">
        <v>143</v>
      </c>
      <c r="BE966" s="232">
        <f>IF(N966="základní",J966,0)</f>
        <v>0</v>
      </c>
      <c r="BF966" s="232">
        <f>IF(N966="snížená",J966,0)</f>
        <v>0</v>
      </c>
      <c r="BG966" s="232">
        <f>IF(N966="zákl. přenesená",J966,0)</f>
        <v>0</v>
      </c>
      <c r="BH966" s="232">
        <f>IF(N966="sníž. přenesená",J966,0)</f>
        <v>0</v>
      </c>
      <c r="BI966" s="232">
        <f>IF(N966="nulová",J966,0)</f>
        <v>0</v>
      </c>
      <c r="BJ966" s="24" t="s">
        <v>80</v>
      </c>
      <c r="BK966" s="232">
        <f>ROUND(I966*H966,2)</f>
        <v>0</v>
      </c>
      <c r="BL966" s="24" t="s">
        <v>304</v>
      </c>
      <c r="BM966" s="24" t="s">
        <v>905</v>
      </c>
    </row>
    <row r="967" spans="2:51" s="11" customFormat="1" ht="13.5">
      <c r="B967" s="233"/>
      <c r="C967" s="234"/>
      <c r="D967" s="235" t="s">
        <v>152</v>
      </c>
      <c r="E967" s="236" t="s">
        <v>21</v>
      </c>
      <c r="F967" s="237" t="s">
        <v>895</v>
      </c>
      <c r="G967" s="234"/>
      <c r="H967" s="236" t="s">
        <v>21</v>
      </c>
      <c r="I967" s="238"/>
      <c r="J967" s="234"/>
      <c r="K967" s="234"/>
      <c r="L967" s="239"/>
      <c r="M967" s="240"/>
      <c r="N967" s="241"/>
      <c r="O967" s="241"/>
      <c r="P967" s="241"/>
      <c r="Q967" s="241"/>
      <c r="R967" s="241"/>
      <c r="S967" s="241"/>
      <c r="T967" s="242"/>
      <c r="AT967" s="243" t="s">
        <v>152</v>
      </c>
      <c r="AU967" s="243" t="s">
        <v>82</v>
      </c>
      <c r="AV967" s="11" t="s">
        <v>80</v>
      </c>
      <c r="AW967" s="11" t="s">
        <v>35</v>
      </c>
      <c r="AX967" s="11" t="s">
        <v>72</v>
      </c>
      <c r="AY967" s="243" t="s">
        <v>143</v>
      </c>
    </row>
    <row r="968" spans="2:51" s="12" customFormat="1" ht="13.5">
      <c r="B968" s="244"/>
      <c r="C968" s="245"/>
      <c r="D968" s="235" t="s">
        <v>152</v>
      </c>
      <c r="E968" s="246" t="s">
        <v>21</v>
      </c>
      <c r="F968" s="247" t="s">
        <v>896</v>
      </c>
      <c r="G968" s="245"/>
      <c r="H968" s="248">
        <v>15.39</v>
      </c>
      <c r="I968" s="249"/>
      <c r="J968" s="245"/>
      <c r="K968" s="245"/>
      <c r="L968" s="250"/>
      <c r="M968" s="251"/>
      <c r="N968" s="252"/>
      <c r="O968" s="252"/>
      <c r="P968" s="252"/>
      <c r="Q968" s="252"/>
      <c r="R968" s="252"/>
      <c r="S968" s="252"/>
      <c r="T968" s="253"/>
      <c r="AT968" s="254" t="s">
        <v>152</v>
      </c>
      <c r="AU968" s="254" t="s">
        <v>82</v>
      </c>
      <c r="AV968" s="12" t="s">
        <v>82</v>
      </c>
      <c r="AW968" s="12" t="s">
        <v>35</v>
      </c>
      <c r="AX968" s="12" t="s">
        <v>72</v>
      </c>
      <c r="AY968" s="254" t="s">
        <v>143</v>
      </c>
    </row>
    <row r="969" spans="2:51" s="12" customFormat="1" ht="13.5">
      <c r="B969" s="244"/>
      <c r="C969" s="245"/>
      <c r="D969" s="235" t="s">
        <v>152</v>
      </c>
      <c r="E969" s="246" t="s">
        <v>21</v>
      </c>
      <c r="F969" s="247" t="s">
        <v>897</v>
      </c>
      <c r="G969" s="245"/>
      <c r="H969" s="248">
        <v>9.45</v>
      </c>
      <c r="I969" s="249"/>
      <c r="J969" s="245"/>
      <c r="K969" s="245"/>
      <c r="L969" s="250"/>
      <c r="M969" s="251"/>
      <c r="N969" s="252"/>
      <c r="O969" s="252"/>
      <c r="P969" s="252"/>
      <c r="Q969" s="252"/>
      <c r="R969" s="252"/>
      <c r="S969" s="252"/>
      <c r="T969" s="253"/>
      <c r="AT969" s="254" t="s">
        <v>152</v>
      </c>
      <c r="AU969" s="254" t="s">
        <v>82</v>
      </c>
      <c r="AV969" s="12" t="s">
        <v>82</v>
      </c>
      <c r="AW969" s="12" t="s">
        <v>35</v>
      </c>
      <c r="AX969" s="12" t="s">
        <v>72</v>
      </c>
      <c r="AY969" s="254" t="s">
        <v>143</v>
      </c>
    </row>
    <row r="970" spans="2:51" s="13" customFormat="1" ht="13.5">
      <c r="B970" s="255"/>
      <c r="C970" s="256"/>
      <c r="D970" s="235" t="s">
        <v>152</v>
      </c>
      <c r="E970" s="257" t="s">
        <v>21</v>
      </c>
      <c r="F970" s="258" t="s">
        <v>157</v>
      </c>
      <c r="G970" s="256"/>
      <c r="H970" s="259">
        <v>24.84</v>
      </c>
      <c r="I970" s="260"/>
      <c r="J970" s="256"/>
      <c r="K970" s="256"/>
      <c r="L970" s="261"/>
      <c r="M970" s="262"/>
      <c r="N970" s="263"/>
      <c r="O970" s="263"/>
      <c r="P970" s="263"/>
      <c r="Q970" s="263"/>
      <c r="R970" s="263"/>
      <c r="S970" s="263"/>
      <c r="T970" s="264"/>
      <c r="AT970" s="265" t="s">
        <v>152</v>
      </c>
      <c r="AU970" s="265" t="s">
        <v>82</v>
      </c>
      <c r="AV970" s="13" t="s">
        <v>150</v>
      </c>
      <c r="AW970" s="13" t="s">
        <v>35</v>
      </c>
      <c r="AX970" s="13" t="s">
        <v>80</v>
      </c>
      <c r="AY970" s="265" t="s">
        <v>143</v>
      </c>
    </row>
    <row r="971" spans="2:63" s="10" customFormat="1" ht="37.4" customHeight="1">
      <c r="B971" s="205"/>
      <c r="C971" s="206"/>
      <c r="D971" s="207" t="s">
        <v>71</v>
      </c>
      <c r="E971" s="208" t="s">
        <v>276</v>
      </c>
      <c r="F971" s="208" t="s">
        <v>906</v>
      </c>
      <c r="G971" s="206"/>
      <c r="H971" s="206"/>
      <c r="I971" s="209"/>
      <c r="J971" s="210">
        <f>BK971</f>
        <v>0</v>
      </c>
      <c r="K971" s="206"/>
      <c r="L971" s="211"/>
      <c r="M971" s="212"/>
      <c r="N971" s="213"/>
      <c r="O971" s="213"/>
      <c r="P971" s="214">
        <f>P972+P974</f>
        <v>0</v>
      </c>
      <c r="Q971" s="213"/>
      <c r="R971" s="214">
        <f>R972+R974</f>
        <v>0</v>
      </c>
      <c r="S971" s="213"/>
      <c r="T971" s="215">
        <f>T972+T974</f>
        <v>0</v>
      </c>
      <c r="AR971" s="216" t="s">
        <v>158</v>
      </c>
      <c r="AT971" s="217" t="s">
        <v>71</v>
      </c>
      <c r="AU971" s="217" t="s">
        <v>72</v>
      </c>
      <c r="AY971" s="216" t="s">
        <v>143</v>
      </c>
      <c r="BK971" s="218">
        <f>BK972+BK974</f>
        <v>0</v>
      </c>
    </row>
    <row r="972" spans="2:63" s="10" customFormat="1" ht="19.9" customHeight="1">
      <c r="B972" s="205"/>
      <c r="C972" s="206"/>
      <c r="D972" s="207" t="s">
        <v>71</v>
      </c>
      <c r="E972" s="219" t="s">
        <v>907</v>
      </c>
      <c r="F972" s="219" t="s">
        <v>908</v>
      </c>
      <c r="G972" s="206"/>
      <c r="H972" s="206"/>
      <c r="I972" s="209"/>
      <c r="J972" s="220">
        <f>BK972</f>
        <v>0</v>
      </c>
      <c r="K972" s="206"/>
      <c r="L972" s="211"/>
      <c r="M972" s="212"/>
      <c r="N972" s="213"/>
      <c r="O972" s="213"/>
      <c r="P972" s="214">
        <f>P973</f>
        <v>0</v>
      </c>
      <c r="Q972" s="213"/>
      <c r="R972" s="214">
        <f>R973</f>
        <v>0</v>
      </c>
      <c r="S972" s="213"/>
      <c r="T972" s="215">
        <f>T973</f>
        <v>0</v>
      </c>
      <c r="AR972" s="216" t="s">
        <v>158</v>
      </c>
      <c r="AT972" s="217" t="s">
        <v>71</v>
      </c>
      <c r="AU972" s="217" t="s">
        <v>80</v>
      </c>
      <c r="AY972" s="216" t="s">
        <v>143</v>
      </c>
      <c r="BK972" s="218">
        <f>BK973</f>
        <v>0</v>
      </c>
    </row>
    <row r="973" spans="2:65" s="1" customFormat="1" ht="25.5" customHeight="1">
      <c r="B973" s="46"/>
      <c r="C973" s="221" t="s">
        <v>909</v>
      </c>
      <c r="D973" s="221" t="s">
        <v>145</v>
      </c>
      <c r="E973" s="222" t="s">
        <v>910</v>
      </c>
      <c r="F973" s="223" t="s">
        <v>911</v>
      </c>
      <c r="G973" s="224" t="s">
        <v>912</v>
      </c>
      <c r="H973" s="225">
        <v>1</v>
      </c>
      <c r="I973" s="226"/>
      <c r="J973" s="227">
        <f>ROUND(I973*H973,2)</f>
        <v>0</v>
      </c>
      <c r="K973" s="223" t="s">
        <v>21</v>
      </c>
      <c r="L973" s="72"/>
      <c r="M973" s="228" t="s">
        <v>21</v>
      </c>
      <c r="N973" s="229" t="s">
        <v>43</v>
      </c>
      <c r="O973" s="47"/>
      <c r="P973" s="230">
        <f>O973*H973</f>
        <v>0</v>
      </c>
      <c r="Q973" s="230">
        <v>0</v>
      </c>
      <c r="R973" s="230">
        <f>Q973*H973</f>
        <v>0</v>
      </c>
      <c r="S973" s="230">
        <v>0</v>
      </c>
      <c r="T973" s="231">
        <f>S973*H973</f>
        <v>0</v>
      </c>
      <c r="AR973" s="24" t="s">
        <v>617</v>
      </c>
      <c r="AT973" s="24" t="s">
        <v>145</v>
      </c>
      <c r="AU973" s="24" t="s">
        <v>82</v>
      </c>
      <c r="AY973" s="24" t="s">
        <v>143</v>
      </c>
      <c r="BE973" s="232">
        <f>IF(N973="základní",J973,0)</f>
        <v>0</v>
      </c>
      <c r="BF973" s="232">
        <f>IF(N973="snížená",J973,0)</f>
        <v>0</v>
      </c>
      <c r="BG973" s="232">
        <f>IF(N973="zákl. přenesená",J973,0)</f>
        <v>0</v>
      </c>
      <c r="BH973" s="232">
        <f>IF(N973="sníž. přenesená",J973,0)</f>
        <v>0</v>
      </c>
      <c r="BI973" s="232">
        <f>IF(N973="nulová",J973,0)</f>
        <v>0</v>
      </c>
      <c r="BJ973" s="24" t="s">
        <v>80</v>
      </c>
      <c r="BK973" s="232">
        <f>ROUND(I973*H973,2)</f>
        <v>0</v>
      </c>
      <c r="BL973" s="24" t="s">
        <v>617</v>
      </c>
      <c r="BM973" s="24" t="s">
        <v>913</v>
      </c>
    </row>
    <row r="974" spans="2:63" s="10" customFormat="1" ht="29.85" customHeight="1">
      <c r="B974" s="205"/>
      <c r="C974" s="206"/>
      <c r="D974" s="207" t="s">
        <v>71</v>
      </c>
      <c r="E974" s="219" t="s">
        <v>914</v>
      </c>
      <c r="F974" s="219" t="s">
        <v>915</v>
      </c>
      <c r="G974" s="206"/>
      <c r="H974" s="206"/>
      <c r="I974" s="209"/>
      <c r="J974" s="220">
        <f>BK974</f>
        <v>0</v>
      </c>
      <c r="K974" s="206"/>
      <c r="L974" s="211"/>
      <c r="M974" s="212"/>
      <c r="N974" s="213"/>
      <c r="O974" s="213"/>
      <c r="P974" s="214">
        <f>P975</f>
        <v>0</v>
      </c>
      <c r="Q974" s="213"/>
      <c r="R974" s="214">
        <f>R975</f>
        <v>0</v>
      </c>
      <c r="S974" s="213"/>
      <c r="T974" s="215">
        <f>T975</f>
        <v>0</v>
      </c>
      <c r="AR974" s="216" t="s">
        <v>158</v>
      </c>
      <c r="AT974" s="217" t="s">
        <v>71</v>
      </c>
      <c r="AU974" s="217" t="s">
        <v>80</v>
      </c>
      <c r="AY974" s="216" t="s">
        <v>143</v>
      </c>
      <c r="BK974" s="218">
        <f>BK975</f>
        <v>0</v>
      </c>
    </row>
    <row r="975" spans="2:65" s="1" customFormat="1" ht="25.5" customHeight="1">
      <c r="B975" s="46"/>
      <c r="C975" s="221" t="s">
        <v>916</v>
      </c>
      <c r="D975" s="221" t="s">
        <v>145</v>
      </c>
      <c r="E975" s="222" t="s">
        <v>917</v>
      </c>
      <c r="F975" s="223" t="s">
        <v>918</v>
      </c>
      <c r="G975" s="224" t="s">
        <v>215</v>
      </c>
      <c r="H975" s="225">
        <v>3</v>
      </c>
      <c r="I975" s="226"/>
      <c r="J975" s="227">
        <f>ROUND(I975*H975,2)</f>
        <v>0</v>
      </c>
      <c r="K975" s="223" t="s">
        <v>21</v>
      </c>
      <c r="L975" s="72"/>
      <c r="M975" s="228" t="s">
        <v>21</v>
      </c>
      <c r="N975" s="288" t="s">
        <v>43</v>
      </c>
      <c r="O975" s="289"/>
      <c r="P975" s="290">
        <f>O975*H975</f>
        <v>0</v>
      </c>
      <c r="Q975" s="290">
        <v>0</v>
      </c>
      <c r="R975" s="290">
        <f>Q975*H975</f>
        <v>0</v>
      </c>
      <c r="S975" s="290">
        <v>0</v>
      </c>
      <c r="T975" s="291">
        <f>S975*H975</f>
        <v>0</v>
      </c>
      <c r="AR975" s="24" t="s">
        <v>617</v>
      </c>
      <c r="AT975" s="24" t="s">
        <v>145</v>
      </c>
      <c r="AU975" s="24" t="s">
        <v>82</v>
      </c>
      <c r="AY975" s="24" t="s">
        <v>143</v>
      </c>
      <c r="BE975" s="232">
        <f>IF(N975="základní",J975,0)</f>
        <v>0</v>
      </c>
      <c r="BF975" s="232">
        <f>IF(N975="snížená",J975,0)</f>
        <v>0</v>
      </c>
      <c r="BG975" s="232">
        <f>IF(N975="zákl. přenesená",J975,0)</f>
        <v>0</v>
      </c>
      <c r="BH975" s="232">
        <f>IF(N975="sníž. přenesená",J975,0)</f>
        <v>0</v>
      </c>
      <c r="BI975" s="232">
        <f>IF(N975="nulová",J975,0)</f>
        <v>0</v>
      </c>
      <c r="BJ975" s="24" t="s">
        <v>80</v>
      </c>
      <c r="BK975" s="232">
        <f>ROUND(I975*H975,2)</f>
        <v>0</v>
      </c>
      <c r="BL975" s="24" t="s">
        <v>617</v>
      </c>
      <c r="BM975" s="24" t="s">
        <v>919</v>
      </c>
    </row>
    <row r="976" spans="2:12" s="1" customFormat="1" ht="6.95" customHeight="1">
      <c r="B976" s="67"/>
      <c r="C976" s="68"/>
      <c r="D976" s="68"/>
      <c r="E976" s="68"/>
      <c r="F976" s="68"/>
      <c r="G976" s="68"/>
      <c r="H976" s="68"/>
      <c r="I976" s="166"/>
      <c r="J976" s="68"/>
      <c r="K976" s="68"/>
      <c r="L976" s="72"/>
    </row>
  </sheetData>
  <sheetProtection password="CC35" sheet="1" objects="1" scenarios="1" formatColumns="0" formatRows="0" autoFilter="0"/>
  <autoFilter ref="C97:K975"/>
  <mergeCells count="10">
    <mergeCell ref="E7:H7"/>
    <mergeCell ref="E9:H9"/>
    <mergeCell ref="E24:H24"/>
    <mergeCell ref="E45:H45"/>
    <mergeCell ref="E47:H47"/>
    <mergeCell ref="J51:J52"/>
    <mergeCell ref="E88:H88"/>
    <mergeCell ref="E90:H90"/>
    <mergeCell ref="G1:H1"/>
    <mergeCell ref="L2:V2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92</v>
      </c>
      <c r="G1" s="139" t="s">
        <v>93</v>
      </c>
      <c r="H1" s="139"/>
      <c r="I1" s="140"/>
      <c r="J1" s="139" t="s">
        <v>94</v>
      </c>
      <c r="K1" s="138" t="s">
        <v>95</v>
      </c>
      <c r="L1" s="139" t="s">
        <v>96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97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OIP Ústí nad Labem - stavební úpravy budovy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98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920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8. 11. 2017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ROUND(J98,2)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ROUND(SUM(BE98:BE260),2)</f>
        <v>0</v>
      </c>
      <c r="G30" s="47"/>
      <c r="H30" s="47"/>
      <c r="I30" s="158">
        <v>0.21</v>
      </c>
      <c r="J30" s="157">
        <f>ROUND(ROUND((SUM(BE98:BE260)),2)*I30,2)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ROUND(SUM(BF98:BF260),2)</f>
        <v>0</v>
      </c>
      <c r="G31" s="47"/>
      <c r="H31" s="47"/>
      <c r="I31" s="158">
        <v>0.15</v>
      </c>
      <c r="J31" s="157">
        <f>ROUND(ROUND((SUM(BF98:BF260)),2)*I31,2)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ROUND(SUM(BG98:BG260),2)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ROUND(SUM(BH98:BH260),2)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ROUND(SUM(BI98:BI260),2)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100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OIP Ústí nad Labem - stavební úpravy budovy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98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02 - Zateplení střechy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Ústí nad Labem,SNP 2720/21</v>
      </c>
      <c r="G49" s="47"/>
      <c r="H49" s="47"/>
      <c r="I49" s="146" t="s">
        <v>25</v>
      </c>
      <c r="J49" s="147" t="str">
        <f>IF(J12="","",J12)</f>
        <v>8. 11. 2017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Státní úřad inspekce práce, Kolářská 451/13, Opava</v>
      </c>
      <c r="G51" s="47"/>
      <c r="H51" s="47"/>
      <c r="I51" s="146" t="s">
        <v>33</v>
      </c>
      <c r="J51" s="44" t="str">
        <f>E21</f>
        <v>Studio ARCHE´S, Dostojevského 26, Opava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101</v>
      </c>
      <c r="D54" s="159"/>
      <c r="E54" s="159"/>
      <c r="F54" s="159"/>
      <c r="G54" s="159"/>
      <c r="H54" s="159"/>
      <c r="I54" s="173"/>
      <c r="J54" s="174" t="s">
        <v>102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103</v>
      </c>
      <c r="D56" s="47"/>
      <c r="E56" s="47"/>
      <c r="F56" s="47"/>
      <c r="G56" s="47"/>
      <c r="H56" s="47"/>
      <c r="I56" s="144"/>
      <c r="J56" s="155">
        <f>J98</f>
        <v>0</v>
      </c>
      <c r="K56" s="51"/>
      <c r="AU56" s="24" t="s">
        <v>104</v>
      </c>
    </row>
    <row r="57" spans="2:11" s="7" customFormat="1" ht="24.95" customHeight="1">
      <c r="B57" s="177"/>
      <c r="C57" s="178"/>
      <c r="D57" s="179" t="s">
        <v>105</v>
      </c>
      <c r="E57" s="180"/>
      <c r="F57" s="180"/>
      <c r="G57" s="180"/>
      <c r="H57" s="180"/>
      <c r="I57" s="181"/>
      <c r="J57" s="182">
        <f>J99</f>
        <v>0</v>
      </c>
      <c r="K57" s="183"/>
    </row>
    <row r="58" spans="2:11" s="8" customFormat="1" ht="19.9" customHeight="1">
      <c r="B58" s="184"/>
      <c r="C58" s="185"/>
      <c r="D58" s="186" t="s">
        <v>921</v>
      </c>
      <c r="E58" s="187"/>
      <c r="F58" s="187"/>
      <c r="G58" s="187"/>
      <c r="H58" s="187"/>
      <c r="I58" s="188"/>
      <c r="J58" s="189">
        <f>J100</f>
        <v>0</v>
      </c>
      <c r="K58" s="190"/>
    </row>
    <row r="59" spans="2:11" s="8" customFormat="1" ht="19.9" customHeight="1">
      <c r="B59" s="184"/>
      <c r="C59" s="185"/>
      <c r="D59" s="186" t="s">
        <v>922</v>
      </c>
      <c r="E59" s="187"/>
      <c r="F59" s="187"/>
      <c r="G59" s="187"/>
      <c r="H59" s="187"/>
      <c r="I59" s="188"/>
      <c r="J59" s="189">
        <f>J104</f>
        <v>0</v>
      </c>
      <c r="K59" s="190"/>
    </row>
    <row r="60" spans="2:11" s="8" customFormat="1" ht="19.9" customHeight="1">
      <c r="B60" s="184"/>
      <c r="C60" s="185"/>
      <c r="D60" s="186" t="s">
        <v>923</v>
      </c>
      <c r="E60" s="187"/>
      <c r="F60" s="187"/>
      <c r="G60" s="187"/>
      <c r="H60" s="187"/>
      <c r="I60" s="188"/>
      <c r="J60" s="189">
        <f>J111</f>
        <v>0</v>
      </c>
      <c r="K60" s="190"/>
    </row>
    <row r="61" spans="2:11" s="8" customFormat="1" ht="19.9" customHeight="1">
      <c r="B61" s="184"/>
      <c r="C61" s="185"/>
      <c r="D61" s="186" t="s">
        <v>924</v>
      </c>
      <c r="E61" s="187"/>
      <c r="F61" s="187"/>
      <c r="G61" s="187"/>
      <c r="H61" s="187"/>
      <c r="I61" s="188"/>
      <c r="J61" s="189">
        <f>J114</f>
        <v>0</v>
      </c>
      <c r="K61" s="190"/>
    </row>
    <row r="62" spans="2:11" s="8" customFormat="1" ht="19.9" customHeight="1">
      <c r="B62" s="184"/>
      <c r="C62" s="185"/>
      <c r="D62" s="186" t="s">
        <v>925</v>
      </c>
      <c r="E62" s="187"/>
      <c r="F62" s="187"/>
      <c r="G62" s="187"/>
      <c r="H62" s="187"/>
      <c r="I62" s="188"/>
      <c r="J62" s="189">
        <f>J116</f>
        <v>0</v>
      </c>
      <c r="K62" s="190"/>
    </row>
    <row r="63" spans="2:11" s="8" customFormat="1" ht="19.9" customHeight="1">
      <c r="B63" s="184"/>
      <c r="C63" s="185"/>
      <c r="D63" s="186" t="s">
        <v>926</v>
      </c>
      <c r="E63" s="187"/>
      <c r="F63" s="187"/>
      <c r="G63" s="187"/>
      <c r="H63" s="187"/>
      <c r="I63" s="188"/>
      <c r="J63" s="189">
        <f>J122</f>
        <v>0</v>
      </c>
      <c r="K63" s="190"/>
    </row>
    <row r="64" spans="2:11" s="8" customFormat="1" ht="19.9" customHeight="1">
      <c r="B64" s="184"/>
      <c r="C64" s="185"/>
      <c r="D64" s="186" t="s">
        <v>927</v>
      </c>
      <c r="E64" s="187"/>
      <c r="F64" s="187"/>
      <c r="G64" s="187"/>
      <c r="H64" s="187"/>
      <c r="I64" s="188"/>
      <c r="J64" s="189">
        <f>J147</f>
        <v>0</v>
      </c>
      <c r="K64" s="190"/>
    </row>
    <row r="65" spans="2:11" s="8" customFormat="1" ht="19.9" customHeight="1">
      <c r="B65" s="184"/>
      <c r="C65" s="185"/>
      <c r="D65" s="186" t="s">
        <v>115</v>
      </c>
      <c r="E65" s="187"/>
      <c r="F65" s="187"/>
      <c r="G65" s="187"/>
      <c r="H65" s="187"/>
      <c r="I65" s="188"/>
      <c r="J65" s="189">
        <f>J153</f>
        <v>0</v>
      </c>
      <c r="K65" s="190"/>
    </row>
    <row r="66" spans="2:11" s="7" customFormat="1" ht="24.95" customHeight="1">
      <c r="B66" s="177"/>
      <c r="C66" s="178"/>
      <c r="D66" s="179" t="s">
        <v>116</v>
      </c>
      <c r="E66" s="180"/>
      <c r="F66" s="180"/>
      <c r="G66" s="180"/>
      <c r="H66" s="180"/>
      <c r="I66" s="181"/>
      <c r="J66" s="182">
        <f>J155</f>
        <v>0</v>
      </c>
      <c r="K66" s="183"/>
    </row>
    <row r="67" spans="2:11" s="8" customFormat="1" ht="19.9" customHeight="1">
      <c r="B67" s="184"/>
      <c r="C67" s="185"/>
      <c r="D67" s="186" t="s">
        <v>928</v>
      </c>
      <c r="E67" s="187"/>
      <c r="F67" s="187"/>
      <c r="G67" s="187"/>
      <c r="H67" s="187"/>
      <c r="I67" s="188"/>
      <c r="J67" s="189">
        <f>J156</f>
        <v>0</v>
      </c>
      <c r="K67" s="190"/>
    </row>
    <row r="68" spans="2:11" s="8" customFormat="1" ht="19.9" customHeight="1">
      <c r="B68" s="184"/>
      <c r="C68" s="185"/>
      <c r="D68" s="186" t="s">
        <v>929</v>
      </c>
      <c r="E68" s="187"/>
      <c r="F68" s="187"/>
      <c r="G68" s="187"/>
      <c r="H68" s="187"/>
      <c r="I68" s="188"/>
      <c r="J68" s="189">
        <f>J180</f>
        <v>0</v>
      </c>
      <c r="K68" s="190"/>
    </row>
    <row r="69" spans="2:11" s="8" customFormat="1" ht="19.9" customHeight="1">
      <c r="B69" s="184"/>
      <c r="C69" s="185"/>
      <c r="D69" s="186" t="s">
        <v>930</v>
      </c>
      <c r="E69" s="187"/>
      <c r="F69" s="187"/>
      <c r="G69" s="187"/>
      <c r="H69" s="187"/>
      <c r="I69" s="188"/>
      <c r="J69" s="189">
        <f>J184</f>
        <v>0</v>
      </c>
      <c r="K69" s="190"/>
    </row>
    <row r="70" spans="2:11" s="8" customFormat="1" ht="19.9" customHeight="1">
      <c r="B70" s="184"/>
      <c r="C70" s="185"/>
      <c r="D70" s="186" t="s">
        <v>931</v>
      </c>
      <c r="E70" s="187"/>
      <c r="F70" s="187"/>
      <c r="G70" s="187"/>
      <c r="H70" s="187"/>
      <c r="I70" s="188"/>
      <c r="J70" s="189">
        <f>J205</f>
        <v>0</v>
      </c>
      <c r="K70" s="190"/>
    </row>
    <row r="71" spans="2:11" s="8" customFormat="1" ht="19.9" customHeight="1">
      <c r="B71" s="184"/>
      <c r="C71" s="185"/>
      <c r="D71" s="186" t="s">
        <v>932</v>
      </c>
      <c r="E71" s="187"/>
      <c r="F71" s="187"/>
      <c r="G71" s="187"/>
      <c r="H71" s="187"/>
      <c r="I71" s="188"/>
      <c r="J71" s="189">
        <f>J209</f>
        <v>0</v>
      </c>
      <c r="K71" s="190"/>
    </row>
    <row r="72" spans="2:11" s="8" customFormat="1" ht="19.9" customHeight="1">
      <c r="B72" s="184"/>
      <c r="C72" s="185"/>
      <c r="D72" s="186" t="s">
        <v>933</v>
      </c>
      <c r="E72" s="187"/>
      <c r="F72" s="187"/>
      <c r="G72" s="187"/>
      <c r="H72" s="187"/>
      <c r="I72" s="188"/>
      <c r="J72" s="189">
        <f>J213</f>
        <v>0</v>
      </c>
      <c r="K72" s="190"/>
    </row>
    <row r="73" spans="2:11" s="8" customFormat="1" ht="19.9" customHeight="1">
      <c r="B73" s="184"/>
      <c r="C73" s="185"/>
      <c r="D73" s="186" t="s">
        <v>934</v>
      </c>
      <c r="E73" s="187"/>
      <c r="F73" s="187"/>
      <c r="G73" s="187"/>
      <c r="H73" s="187"/>
      <c r="I73" s="188"/>
      <c r="J73" s="189">
        <f>J223</f>
        <v>0</v>
      </c>
      <c r="K73" s="190"/>
    </row>
    <row r="74" spans="2:11" s="8" customFormat="1" ht="19.9" customHeight="1">
      <c r="B74" s="184"/>
      <c r="C74" s="185"/>
      <c r="D74" s="186" t="s">
        <v>935</v>
      </c>
      <c r="E74" s="187"/>
      <c r="F74" s="187"/>
      <c r="G74" s="187"/>
      <c r="H74" s="187"/>
      <c r="I74" s="188"/>
      <c r="J74" s="189">
        <f>J233</f>
        <v>0</v>
      </c>
      <c r="K74" s="190"/>
    </row>
    <row r="75" spans="2:11" s="8" customFormat="1" ht="19.9" customHeight="1">
      <c r="B75" s="184"/>
      <c r="C75" s="185"/>
      <c r="D75" s="186" t="s">
        <v>936</v>
      </c>
      <c r="E75" s="187"/>
      <c r="F75" s="187"/>
      <c r="G75" s="187"/>
      <c r="H75" s="187"/>
      <c r="I75" s="188"/>
      <c r="J75" s="189">
        <f>J240</f>
        <v>0</v>
      </c>
      <c r="K75" s="190"/>
    </row>
    <row r="76" spans="2:11" s="8" customFormat="1" ht="19.9" customHeight="1">
      <c r="B76" s="184"/>
      <c r="C76" s="185"/>
      <c r="D76" s="186" t="s">
        <v>121</v>
      </c>
      <c r="E76" s="187"/>
      <c r="F76" s="187"/>
      <c r="G76" s="187"/>
      <c r="H76" s="187"/>
      <c r="I76" s="188"/>
      <c r="J76" s="189">
        <f>J250</f>
        <v>0</v>
      </c>
      <c r="K76" s="190"/>
    </row>
    <row r="77" spans="2:11" s="7" customFormat="1" ht="24.95" customHeight="1">
      <c r="B77" s="177"/>
      <c r="C77" s="178"/>
      <c r="D77" s="179" t="s">
        <v>124</v>
      </c>
      <c r="E77" s="180"/>
      <c r="F77" s="180"/>
      <c r="G77" s="180"/>
      <c r="H77" s="180"/>
      <c r="I77" s="181"/>
      <c r="J77" s="182">
        <f>J258</f>
        <v>0</v>
      </c>
      <c r="K77" s="183"/>
    </row>
    <row r="78" spans="2:11" s="8" customFormat="1" ht="19.9" customHeight="1">
      <c r="B78" s="184"/>
      <c r="C78" s="185"/>
      <c r="D78" s="186" t="s">
        <v>126</v>
      </c>
      <c r="E78" s="187"/>
      <c r="F78" s="187"/>
      <c r="G78" s="187"/>
      <c r="H78" s="187"/>
      <c r="I78" s="188"/>
      <c r="J78" s="189">
        <f>J259</f>
        <v>0</v>
      </c>
      <c r="K78" s="190"/>
    </row>
    <row r="79" spans="2:11" s="1" customFormat="1" ht="21.8" customHeight="1">
      <c r="B79" s="46"/>
      <c r="C79" s="47"/>
      <c r="D79" s="47"/>
      <c r="E79" s="47"/>
      <c r="F79" s="47"/>
      <c r="G79" s="47"/>
      <c r="H79" s="47"/>
      <c r="I79" s="144"/>
      <c r="J79" s="47"/>
      <c r="K79" s="51"/>
    </row>
    <row r="80" spans="2:11" s="1" customFormat="1" ht="6.95" customHeight="1">
      <c r="B80" s="67"/>
      <c r="C80" s="68"/>
      <c r="D80" s="68"/>
      <c r="E80" s="68"/>
      <c r="F80" s="68"/>
      <c r="G80" s="68"/>
      <c r="H80" s="68"/>
      <c r="I80" s="166"/>
      <c r="J80" s="68"/>
      <c r="K80" s="69"/>
    </row>
    <row r="84" spans="2:12" s="1" customFormat="1" ht="6.95" customHeight="1">
      <c r="B84" s="70"/>
      <c r="C84" s="71"/>
      <c r="D84" s="71"/>
      <c r="E84" s="71"/>
      <c r="F84" s="71"/>
      <c r="G84" s="71"/>
      <c r="H84" s="71"/>
      <c r="I84" s="169"/>
      <c r="J84" s="71"/>
      <c r="K84" s="71"/>
      <c r="L84" s="72"/>
    </row>
    <row r="85" spans="2:12" s="1" customFormat="1" ht="36.95" customHeight="1">
      <c r="B85" s="46"/>
      <c r="C85" s="73" t="s">
        <v>127</v>
      </c>
      <c r="D85" s="74"/>
      <c r="E85" s="74"/>
      <c r="F85" s="74"/>
      <c r="G85" s="74"/>
      <c r="H85" s="74"/>
      <c r="I85" s="191"/>
      <c r="J85" s="74"/>
      <c r="K85" s="74"/>
      <c r="L85" s="72"/>
    </row>
    <row r="86" spans="2:12" s="1" customFormat="1" ht="6.95" customHeight="1">
      <c r="B86" s="46"/>
      <c r="C86" s="74"/>
      <c r="D86" s="74"/>
      <c r="E86" s="74"/>
      <c r="F86" s="74"/>
      <c r="G86" s="74"/>
      <c r="H86" s="74"/>
      <c r="I86" s="191"/>
      <c r="J86" s="74"/>
      <c r="K86" s="74"/>
      <c r="L86" s="72"/>
    </row>
    <row r="87" spans="2:12" s="1" customFormat="1" ht="14.4" customHeight="1">
      <c r="B87" s="46"/>
      <c r="C87" s="76" t="s">
        <v>18</v>
      </c>
      <c r="D87" s="74"/>
      <c r="E87" s="74"/>
      <c r="F87" s="74"/>
      <c r="G87" s="74"/>
      <c r="H87" s="74"/>
      <c r="I87" s="191"/>
      <c r="J87" s="74"/>
      <c r="K87" s="74"/>
      <c r="L87" s="72"/>
    </row>
    <row r="88" spans="2:12" s="1" customFormat="1" ht="16.5" customHeight="1">
      <c r="B88" s="46"/>
      <c r="C88" s="74"/>
      <c r="D88" s="74"/>
      <c r="E88" s="192" t="str">
        <f>E7</f>
        <v>OIP Ústí nad Labem - stavební úpravy budovy</v>
      </c>
      <c r="F88" s="76"/>
      <c r="G88" s="76"/>
      <c r="H88" s="76"/>
      <c r="I88" s="191"/>
      <c r="J88" s="74"/>
      <c r="K88" s="74"/>
      <c r="L88" s="72"/>
    </row>
    <row r="89" spans="2:12" s="1" customFormat="1" ht="14.4" customHeight="1">
      <c r="B89" s="46"/>
      <c r="C89" s="76" t="s">
        <v>98</v>
      </c>
      <c r="D89" s="74"/>
      <c r="E89" s="74"/>
      <c r="F89" s="74"/>
      <c r="G89" s="74"/>
      <c r="H89" s="74"/>
      <c r="I89" s="191"/>
      <c r="J89" s="74"/>
      <c r="K89" s="74"/>
      <c r="L89" s="72"/>
    </row>
    <row r="90" spans="2:12" s="1" customFormat="1" ht="17.25" customHeight="1">
      <c r="B90" s="46"/>
      <c r="C90" s="74"/>
      <c r="D90" s="74"/>
      <c r="E90" s="82" t="str">
        <f>E9</f>
        <v>02 - Zateplení střechy</v>
      </c>
      <c r="F90" s="74"/>
      <c r="G90" s="74"/>
      <c r="H90" s="74"/>
      <c r="I90" s="191"/>
      <c r="J90" s="74"/>
      <c r="K90" s="74"/>
      <c r="L90" s="72"/>
    </row>
    <row r="91" spans="2:12" s="1" customFormat="1" ht="6.95" customHeight="1">
      <c r="B91" s="46"/>
      <c r="C91" s="74"/>
      <c r="D91" s="74"/>
      <c r="E91" s="74"/>
      <c r="F91" s="74"/>
      <c r="G91" s="74"/>
      <c r="H91" s="74"/>
      <c r="I91" s="191"/>
      <c r="J91" s="74"/>
      <c r="K91" s="74"/>
      <c r="L91" s="72"/>
    </row>
    <row r="92" spans="2:12" s="1" customFormat="1" ht="18" customHeight="1">
      <c r="B92" s="46"/>
      <c r="C92" s="76" t="s">
        <v>23</v>
      </c>
      <c r="D92" s="74"/>
      <c r="E92" s="74"/>
      <c r="F92" s="193" t="str">
        <f>F12</f>
        <v>Ústí nad Labem,SNP 2720/21</v>
      </c>
      <c r="G92" s="74"/>
      <c r="H92" s="74"/>
      <c r="I92" s="194" t="s">
        <v>25</v>
      </c>
      <c r="J92" s="85" t="str">
        <f>IF(J12="","",J12)</f>
        <v>8. 11. 2017</v>
      </c>
      <c r="K92" s="74"/>
      <c r="L92" s="72"/>
    </row>
    <row r="93" spans="2:12" s="1" customFormat="1" ht="6.95" customHeight="1">
      <c r="B93" s="46"/>
      <c r="C93" s="74"/>
      <c r="D93" s="74"/>
      <c r="E93" s="74"/>
      <c r="F93" s="74"/>
      <c r="G93" s="74"/>
      <c r="H93" s="74"/>
      <c r="I93" s="191"/>
      <c r="J93" s="74"/>
      <c r="K93" s="74"/>
      <c r="L93" s="72"/>
    </row>
    <row r="94" spans="2:12" s="1" customFormat="1" ht="13.5">
      <c r="B94" s="46"/>
      <c r="C94" s="76" t="s">
        <v>27</v>
      </c>
      <c r="D94" s="74"/>
      <c r="E94" s="74"/>
      <c r="F94" s="193" t="str">
        <f>E15</f>
        <v>Státní úřad inspekce práce, Kolářská 451/13, Opava</v>
      </c>
      <c r="G94" s="74"/>
      <c r="H94" s="74"/>
      <c r="I94" s="194" t="s">
        <v>33</v>
      </c>
      <c r="J94" s="193" t="str">
        <f>E21</f>
        <v>Studio ARCHE´S, Dostojevského 26, Opava</v>
      </c>
      <c r="K94" s="74"/>
      <c r="L94" s="72"/>
    </row>
    <row r="95" spans="2:12" s="1" customFormat="1" ht="14.4" customHeight="1">
      <c r="B95" s="46"/>
      <c r="C95" s="76" t="s">
        <v>31</v>
      </c>
      <c r="D95" s="74"/>
      <c r="E95" s="74"/>
      <c r="F95" s="193" t="str">
        <f>IF(E18="","",E18)</f>
        <v/>
      </c>
      <c r="G95" s="74"/>
      <c r="H95" s="74"/>
      <c r="I95" s="191"/>
      <c r="J95" s="74"/>
      <c r="K95" s="74"/>
      <c r="L95" s="72"/>
    </row>
    <row r="96" spans="2:12" s="1" customFormat="1" ht="10.3" customHeight="1">
      <c r="B96" s="46"/>
      <c r="C96" s="74"/>
      <c r="D96" s="74"/>
      <c r="E96" s="74"/>
      <c r="F96" s="74"/>
      <c r="G96" s="74"/>
      <c r="H96" s="74"/>
      <c r="I96" s="191"/>
      <c r="J96" s="74"/>
      <c r="K96" s="74"/>
      <c r="L96" s="72"/>
    </row>
    <row r="97" spans="2:20" s="9" customFormat="1" ht="29.25" customHeight="1">
      <c r="B97" s="195"/>
      <c r="C97" s="196" t="s">
        <v>128</v>
      </c>
      <c r="D97" s="197" t="s">
        <v>57</v>
      </c>
      <c r="E97" s="197" t="s">
        <v>53</v>
      </c>
      <c r="F97" s="197" t="s">
        <v>129</v>
      </c>
      <c r="G97" s="197" t="s">
        <v>130</v>
      </c>
      <c r="H97" s="197" t="s">
        <v>131</v>
      </c>
      <c r="I97" s="198" t="s">
        <v>132</v>
      </c>
      <c r="J97" s="197" t="s">
        <v>102</v>
      </c>
      <c r="K97" s="199" t="s">
        <v>133</v>
      </c>
      <c r="L97" s="200"/>
      <c r="M97" s="102" t="s">
        <v>134</v>
      </c>
      <c r="N97" s="103" t="s">
        <v>42</v>
      </c>
      <c r="O97" s="103" t="s">
        <v>135</v>
      </c>
      <c r="P97" s="103" t="s">
        <v>136</v>
      </c>
      <c r="Q97" s="103" t="s">
        <v>137</v>
      </c>
      <c r="R97" s="103" t="s">
        <v>138</v>
      </c>
      <c r="S97" s="103" t="s">
        <v>139</v>
      </c>
      <c r="T97" s="104" t="s">
        <v>140</v>
      </c>
    </row>
    <row r="98" spans="2:63" s="1" customFormat="1" ht="29.25" customHeight="1">
      <c r="B98" s="46"/>
      <c r="C98" s="108" t="s">
        <v>103</v>
      </c>
      <c r="D98" s="74"/>
      <c r="E98" s="74"/>
      <c r="F98" s="74"/>
      <c r="G98" s="74"/>
      <c r="H98" s="74"/>
      <c r="I98" s="191"/>
      <c r="J98" s="201">
        <f>BK98</f>
        <v>0</v>
      </c>
      <c r="K98" s="74"/>
      <c r="L98" s="72"/>
      <c r="M98" s="105"/>
      <c r="N98" s="106"/>
      <c r="O98" s="106"/>
      <c r="P98" s="202">
        <f>P99+P155+P258</f>
        <v>0</v>
      </c>
      <c r="Q98" s="106"/>
      <c r="R98" s="202">
        <f>R99+R155+R258</f>
        <v>85.62667763642</v>
      </c>
      <c r="S98" s="106"/>
      <c r="T98" s="203">
        <f>T99+T155+T258</f>
        <v>224.88831000000002</v>
      </c>
      <c r="AT98" s="24" t="s">
        <v>71</v>
      </c>
      <c r="AU98" s="24" t="s">
        <v>104</v>
      </c>
      <c r="BK98" s="204">
        <f>BK99+BK155+BK258</f>
        <v>0</v>
      </c>
    </row>
    <row r="99" spans="2:63" s="10" customFormat="1" ht="37.4" customHeight="1">
      <c r="B99" s="205"/>
      <c r="C99" s="206"/>
      <c r="D99" s="207" t="s">
        <v>71</v>
      </c>
      <c r="E99" s="208" t="s">
        <v>141</v>
      </c>
      <c r="F99" s="208" t="s">
        <v>142</v>
      </c>
      <c r="G99" s="206"/>
      <c r="H99" s="206"/>
      <c r="I99" s="209"/>
      <c r="J99" s="210">
        <f>BK99</f>
        <v>0</v>
      </c>
      <c r="K99" s="206"/>
      <c r="L99" s="211"/>
      <c r="M99" s="212"/>
      <c r="N99" s="213"/>
      <c r="O99" s="213"/>
      <c r="P99" s="214">
        <f>P100+P104+P111+P114+P116+P122+P147+P153</f>
        <v>0</v>
      </c>
      <c r="Q99" s="213"/>
      <c r="R99" s="214">
        <f>R100+R104+R111+R114+R116+R122+R147+R153</f>
        <v>67.67828213</v>
      </c>
      <c r="S99" s="213"/>
      <c r="T99" s="215">
        <f>T100+T104+T111+T114+T116+T122+T147+T153</f>
        <v>209.38647</v>
      </c>
      <c r="AR99" s="216" t="s">
        <v>80</v>
      </c>
      <c r="AT99" s="217" t="s">
        <v>71</v>
      </c>
      <c r="AU99" s="217" t="s">
        <v>72</v>
      </c>
      <c r="AY99" s="216" t="s">
        <v>143</v>
      </c>
      <c r="BK99" s="218">
        <f>BK100+BK104+BK111+BK114+BK116+BK122+BK147+BK153</f>
        <v>0</v>
      </c>
    </row>
    <row r="100" spans="2:63" s="10" customFormat="1" ht="19.9" customHeight="1">
      <c r="B100" s="205"/>
      <c r="C100" s="206"/>
      <c r="D100" s="207" t="s">
        <v>71</v>
      </c>
      <c r="E100" s="219" t="s">
        <v>158</v>
      </c>
      <c r="F100" s="219" t="s">
        <v>937</v>
      </c>
      <c r="G100" s="206"/>
      <c r="H100" s="206"/>
      <c r="I100" s="209"/>
      <c r="J100" s="220">
        <f>BK100</f>
        <v>0</v>
      </c>
      <c r="K100" s="206"/>
      <c r="L100" s="211"/>
      <c r="M100" s="212"/>
      <c r="N100" s="213"/>
      <c r="O100" s="213"/>
      <c r="P100" s="214">
        <f>SUM(P101:P103)</f>
        <v>0</v>
      </c>
      <c r="Q100" s="213"/>
      <c r="R100" s="214">
        <f>SUM(R101:R103)</f>
        <v>4.5544199999999995</v>
      </c>
      <c r="S100" s="213"/>
      <c r="T100" s="215">
        <f>SUM(T101:T103)</f>
        <v>0</v>
      </c>
      <c r="AR100" s="216" t="s">
        <v>80</v>
      </c>
      <c r="AT100" s="217" t="s">
        <v>71</v>
      </c>
      <c r="AU100" s="217" t="s">
        <v>80</v>
      </c>
      <c r="AY100" s="216" t="s">
        <v>143</v>
      </c>
      <c r="BK100" s="218">
        <f>SUM(BK101:BK103)</f>
        <v>0</v>
      </c>
    </row>
    <row r="101" spans="2:65" s="1" customFormat="1" ht="38.25" customHeight="1">
      <c r="B101" s="46"/>
      <c r="C101" s="221" t="s">
        <v>80</v>
      </c>
      <c r="D101" s="221" t="s">
        <v>145</v>
      </c>
      <c r="E101" s="222" t="s">
        <v>938</v>
      </c>
      <c r="F101" s="223" t="s">
        <v>939</v>
      </c>
      <c r="G101" s="224" t="s">
        <v>148</v>
      </c>
      <c r="H101" s="225">
        <v>26</v>
      </c>
      <c r="I101" s="226"/>
      <c r="J101" s="227">
        <f>ROUND(I101*H101,2)</f>
        <v>0</v>
      </c>
      <c r="K101" s="223" t="s">
        <v>21</v>
      </c>
      <c r="L101" s="72"/>
      <c r="M101" s="228" t="s">
        <v>21</v>
      </c>
      <c r="N101" s="229" t="s">
        <v>43</v>
      </c>
      <c r="O101" s="47"/>
      <c r="P101" s="230">
        <f>O101*H101</f>
        <v>0</v>
      </c>
      <c r="Q101" s="230">
        <v>0.17517</v>
      </c>
      <c r="R101" s="230">
        <f>Q101*H101</f>
        <v>4.5544199999999995</v>
      </c>
      <c r="S101" s="230">
        <v>0</v>
      </c>
      <c r="T101" s="231">
        <f>S101*H101</f>
        <v>0</v>
      </c>
      <c r="AR101" s="24" t="s">
        <v>150</v>
      </c>
      <c r="AT101" s="24" t="s">
        <v>145</v>
      </c>
      <c r="AU101" s="24" t="s">
        <v>82</v>
      </c>
      <c r="AY101" s="24" t="s">
        <v>143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80</v>
      </c>
      <c r="BK101" s="232">
        <f>ROUND(I101*H101,2)</f>
        <v>0</v>
      </c>
      <c r="BL101" s="24" t="s">
        <v>150</v>
      </c>
      <c r="BM101" s="24" t="s">
        <v>940</v>
      </c>
    </row>
    <row r="102" spans="2:51" s="11" customFormat="1" ht="13.5">
      <c r="B102" s="233"/>
      <c r="C102" s="234"/>
      <c r="D102" s="235" t="s">
        <v>152</v>
      </c>
      <c r="E102" s="236" t="s">
        <v>21</v>
      </c>
      <c r="F102" s="237" t="s">
        <v>941</v>
      </c>
      <c r="G102" s="234"/>
      <c r="H102" s="236" t="s">
        <v>21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152</v>
      </c>
      <c r="AU102" s="243" t="s">
        <v>82</v>
      </c>
      <c r="AV102" s="11" t="s">
        <v>80</v>
      </c>
      <c r="AW102" s="11" t="s">
        <v>35</v>
      </c>
      <c r="AX102" s="11" t="s">
        <v>72</v>
      </c>
      <c r="AY102" s="243" t="s">
        <v>143</v>
      </c>
    </row>
    <row r="103" spans="2:51" s="12" customFormat="1" ht="13.5">
      <c r="B103" s="244"/>
      <c r="C103" s="245"/>
      <c r="D103" s="235" t="s">
        <v>152</v>
      </c>
      <c r="E103" s="246" t="s">
        <v>21</v>
      </c>
      <c r="F103" s="247" t="s">
        <v>942</v>
      </c>
      <c r="G103" s="245"/>
      <c r="H103" s="248">
        <v>26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AT103" s="254" t="s">
        <v>152</v>
      </c>
      <c r="AU103" s="254" t="s">
        <v>82</v>
      </c>
      <c r="AV103" s="12" t="s">
        <v>82</v>
      </c>
      <c r="AW103" s="12" t="s">
        <v>35</v>
      </c>
      <c r="AX103" s="12" t="s">
        <v>80</v>
      </c>
      <c r="AY103" s="254" t="s">
        <v>143</v>
      </c>
    </row>
    <row r="104" spans="2:63" s="10" customFormat="1" ht="29.85" customHeight="1">
      <c r="B104" s="205"/>
      <c r="C104" s="206"/>
      <c r="D104" s="207" t="s">
        <v>71</v>
      </c>
      <c r="E104" s="219" t="s">
        <v>150</v>
      </c>
      <c r="F104" s="219" t="s">
        <v>943</v>
      </c>
      <c r="G104" s="206"/>
      <c r="H104" s="206"/>
      <c r="I104" s="209"/>
      <c r="J104" s="220">
        <f>BK104</f>
        <v>0</v>
      </c>
      <c r="K104" s="206"/>
      <c r="L104" s="211"/>
      <c r="M104" s="212"/>
      <c r="N104" s="213"/>
      <c r="O104" s="213"/>
      <c r="P104" s="214">
        <f>SUM(P105:P110)</f>
        <v>0</v>
      </c>
      <c r="Q104" s="213"/>
      <c r="R104" s="214">
        <f>SUM(R105:R110)</f>
        <v>1.91169216</v>
      </c>
      <c r="S104" s="213"/>
      <c r="T104" s="215">
        <f>SUM(T105:T110)</f>
        <v>0</v>
      </c>
      <c r="AR104" s="216" t="s">
        <v>80</v>
      </c>
      <c r="AT104" s="217" t="s">
        <v>71</v>
      </c>
      <c r="AU104" s="217" t="s">
        <v>80</v>
      </c>
      <c r="AY104" s="216" t="s">
        <v>143</v>
      </c>
      <c r="BK104" s="218">
        <f>SUM(BK105:BK110)</f>
        <v>0</v>
      </c>
    </row>
    <row r="105" spans="2:65" s="1" customFormat="1" ht="38.25" customHeight="1">
      <c r="B105" s="46"/>
      <c r="C105" s="221" t="s">
        <v>82</v>
      </c>
      <c r="D105" s="221" t="s">
        <v>145</v>
      </c>
      <c r="E105" s="222" t="s">
        <v>944</v>
      </c>
      <c r="F105" s="223" t="s">
        <v>945</v>
      </c>
      <c r="G105" s="224" t="s">
        <v>162</v>
      </c>
      <c r="H105" s="225">
        <v>0.816</v>
      </c>
      <c r="I105" s="226"/>
      <c r="J105" s="227">
        <f>ROUND(I105*H105,2)</f>
        <v>0</v>
      </c>
      <c r="K105" s="223" t="s">
        <v>149</v>
      </c>
      <c r="L105" s="72"/>
      <c r="M105" s="228" t="s">
        <v>21</v>
      </c>
      <c r="N105" s="229" t="s">
        <v>43</v>
      </c>
      <c r="O105" s="47"/>
      <c r="P105" s="230">
        <f>O105*H105</f>
        <v>0</v>
      </c>
      <c r="Q105" s="230">
        <v>2.34276</v>
      </c>
      <c r="R105" s="230">
        <f>Q105*H105</f>
        <v>1.91169216</v>
      </c>
      <c r="S105" s="230">
        <v>0</v>
      </c>
      <c r="T105" s="231">
        <f>S105*H105</f>
        <v>0</v>
      </c>
      <c r="AR105" s="24" t="s">
        <v>150</v>
      </c>
      <c r="AT105" s="24" t="s">
        <v>145</v>
      </c>
      <c r="AU105" s="24" t="s">
        <v>82</v>
      </c>
      <c r="AY105" s="24" t="s">
        <v>143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80</v>
      </c>
      <c r="BK105" s="232">
        <f>ROUND(I105*H105,2)</f>
        <v>0</v>
      </c>
      <c r="BL105" s="24" t="s">
        <v>150</v>
      </c>
      <c r="BM105" s="24" t="s">
        <v>946</v>
      </c>
    </row>
    <row r="106" spans="2:51" s="11" customFormat="1" ht="13.5">
      <c r="B106" s="233"/>
      <c r="C106" s="234"/>
      <c r="D106" s="235" t="s">
        <v>152</v>
      </c>
      <c r="E106" s="236" t="s">
        <v>21</v>
      </c>
      <c r="F106" s="237" t="s">
        <v>947</v>
      </c>
      <c r="G106" s="234"/>
      <c r="H106" s="236" t="s">
        <v>21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152</v>
      </c>
      <c r="AU106" s="243" t="s">
        <v>82</v>
      </c>
      <c r="AV106" s="11" t="s">
        <v>80</v>
      </c>
      <c r="AW106" s="11" t="s">
        <v>35</v>
      </c>
      <c r="AX106" s="11" t="s">
        <v>72</v>
      </c>
      <c r="AY106" s="243" t="s">
        <v>143</v>
      </c>
    </row>
    <row r="107" spans="2:51" s="12" customFormat="1" ht="13.5">
      <c r="B107" s="244"/>
      <c r="C107" s="245"/>
      <c r="D107" s="235" t="s">
        <v>152</v>
      </c>
      <c r="E107" s="246" t="s">
        <v>21</v>
      </c>
      <c r="F107" s="247" t="s">
        <v>948</v>
      </c>
      <c r="G107" s="245"/>
      <c r="H107" s="248">
        <v>0.6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AT107" s="254" t="s">
        <v>152</v>
      </c>
      <c r="AU107" s="254" t="s">
        <v>82</v>
      </c>
      <c r="AV107" s="12" t="s">
        <v>82</v>
      </c>
      <c r="AW107" s="12" t="s">
        <v>35</v>
      </c>
      <c r="AX107" s="12" t="s">
        <v>72</v>
      </c>
      <c r="AY107" s="254" t="s">
        <v>143</v>
      </c>
    </row>
    <row r="108" spans="2:51" s="11" customFormat="1" ht="13.5">
      <c r="B108" s="233"/>
      <c r="C108" s="234"/>
      <c r="D108" s="235" t="s">
        <v>152</v>
      </c>
      <c r="E108" s="236" t="s">
        <v>21</v>
      </c>
      <c r="F108" s="237" t="s">
        <v>949</v>
      </c>
      <c r="G108" s="234"/>
      <c r="H108" s="236" t="s">
        <v>21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152</v>
      </c>
      <c r="AU108" s="243" t="s">
        <v>82</v>
      </c>
      <c r="AV108" s="11" t="s">
        <v>80</v>
      </c>
      <c r="AW108" s="11" t="s">
        <v>35</v>
      </c>
      <c r="AX108" s="11" t="s">
        <v>72</v>
      </c>
      <c r="AY108" s="243" t="s">
        <v>143</v>
      </c>
    </row>
    <row r="109" spans="2:51" s="12" customFormat="1" ht="13.5">
      <c r="B109" s="244"/>
      <c r="C109" s="245"/>
      <c r="D109" s="235" t="s">
        <v>152</v>
      </c>
      <c r="E109" s="246" t="s">
        <v>21</v>
      </c>
      <c r="F109" s="247" t="s">
        <v>950</v>
      </c>
      <c r="G109" s="245"/>
      <c r="H109" s="248">
        <v>0.216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AT109" s="254" t="s">
        <v>152</v>
      </c>
      <c r="AU109" s="254" t="s">
        <v>82</v>
      </c>
      <c r="AV109" s="12" t="s">
        <v>82</v>
      </c>
      <c r="AW109" s="12" t="s">
        <v>35</v>
      </c>
      <c r="AX109" s="12" t="s">
        <v>72</v>
      </c>
      <c r="AY109" s="254" t="s">
        <v>143</v>
      </c>
    </row>
    <row r="110" spans="2:51" s="13" customFormat="1" ht="13.5">
      <c r="B110" s="255"/>
      <c r="C110" s="256"/>
      <c r="D110" s="235" t="s">
        <v>152</v>
      </c>
      <c r="E110" s="257" t="s">
        <v>21</v>
      </c>
      <c r="F110" s="258" t="s">
        <v>157</v>
      </c>
      <c r="G110" s="256"/>
      <c r="H110" s="259">
        <v>0.816</v>
      </c>
      <c r="I110" s="260"/>
      <c r="J110" s="256"/>
      <c r="K110" s="256"/>
      <c r="L110" s="261"/>
      <c r="M110" s="262"/>
      <c r="N110" s="263"/>
      <c r="O110" s="263"/>
      <c r="P110" s="263"/>
      <c r="Q110" s="263"/>
      <c r="R110" s="263"/>
      <c r="S110" s="263"/>
      <c r="T110" s="264"/>
      <c r="AT110" s="265" t="s">
        <v>152</v>
      </c>
      <c r="AU110" s="265" t="s">
        <v>82</v>
      </c>
      <c r="AV110" s="13" t="s">
        <v>150</v>
      </c>
      <c r="AW110" s="13" t="s">
        <v>35</v>
      </c>
      <c r="AX110" s="13" t="s">
        <v>80</v>
      </c>
      <c r="AY110" s="265" t="s">
        <v>143</v>
      </c>
    </row>
    <row r="111" spans="2:63" s="10" customFormat="1" ht="29.85" customHeight="1">
      <c r="B111" s="205"/>
      <c r="C111" s="206"/>
      <c r="D111" s="207" t="s">
        <v>71</v>
      </c>
      <c r="E111" s="219" t="s">
        <v>205</v>
      </c>
      <c r="F111" s="219" t="s">
        <v>951</v>
      </c>
      <c r="G111" s="206"/>
      <c r="H111" s="206"/>
      <c r="I111" s="209"/>
      <c r="J111" s="220">
        <f>BK111</f>
        <v>0</v>
      </c>
      <c r="K111" s="206"/>
      <c r="L111" s="211"/>
      <c r="M111" s="212"/>
      <c r="N111" s="213"/>
      <c r="O111" s="213"/>
      <c r="P111" s="214">
        <f>SUM(P112:P113)</f>
        <v>0</v>
      </c>
      <c r="Q111" s="213"/>
      <c r="R111" s="214">
        <f>SUM(R112:R113)</f>
        <v>60.175024</v>
      </c>
      <c r="S111" s="213"/>
      <c r="T111" s="215">
        <f>SUM(T112:T113)</f>
        <v>0</v>
      </c>
      <c r="AR111" s="216" t="s">
        <v>80</v>
      </c>
      <c r="AT111" s="217" t="s">
        <v>71</v>
      </c>
      <c r="AU111" s="217" t="s">
        <v>80</v>
      </c>
      <c r="AY111" s="216" t="s">
        <v>143</v>
      </c>
      <c r="BK111" s="218">
        <f>SUM(BK112:BK113)</f>
        <v>0</v>
      </c>
    </row>
    <row r="112" spans="2:65" s="1" customFormat="1" ht="16.5" customHeight="1">
      <c r="B112" s="46"/>
      <c r="C112" s="221" t="s">
        <v>158</v>
      </c>
      <c r="D112" s="221" t="s">
        <v>145</v>
      </c>
      <c r="E112" s="222" t="s">
        <v>952</v>
      </c>
      <c r="F112" s="223" t="s">
        <v>953</v>
      </c>
      <c r="G112" s="224" t="s">
        <v>148</v>
      </c>
      <c r="H112" s="225">
        <v>538.72</v>
      </c>
      <c r="I112" s="226"/>
      <c r="J112" s="227">
        <f>ROUND(I112*H112,2)</f>
        <v>0</v>
      </c>
      <c r="K112" s="223" t="s">
        <v>149</v>
      </c>
      <c r="L112" s="72"/>
      <c r="M112" s="228" t="s">
        <v>21</v>
      </c>
      <c r="N112" s="229" t="s">
        <v>43</v>
      </c>
      <c r="O112" s="47"/>
      <c r="P112" s="230">
        <f>O112*H112</f>
        <v>0</v>
      </c>
      <c r="Q112" s="230">
        <v>0.1117</v>
      </c>
      <c r="R112" s="230">
        <f>Q112*H112</f>
        <v>60.175024</v>
      </c>
      <c r="S112" s="230">
        <v>0</v>
      </c>
      <c r="T112" s="231">
        <f>S112*H112</f>
        <v>0</v>
      </c>
      <c r="AR112" s="24" t="s">
        <v>150</v>
      </c>
      <c r="AT112" s="24" t="s">
        <v>145</v>
      </c>
      <c r="AU112" s="24" t="s">
        <v>82</v>
      </c>
      <c r="AY112" s="24" t="s">
        <v>143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80</v>
      </c>
      <c r="BK112" s="232">
        <f>ROUND(I112*H112,2)</f>
        <v>0</v>
      </c>
      <c r="BL112" s="24" t="s">
        <v>150</v>
      </c>
      <c r="BM112" s="24" t="s">
        <v>954</v>
      </c>
    </row>
    <row r="113" spans="2:51" s="12" customFormat="1" ht="13.5">
      <c r="B113" s="244"/>
      <c r="C113" s="245"/>
      <c r="D113" s="235" t="s">
        <v>152</v>
      </c>
      <c r="E113" s="246" t="s">
        <v>21</v>
      </c>
      <c r="F113" s="247" t="s">
        <v>955</v>
      </c>
      <c r="G113" s="245"/>
      <c r="H113" s="248">
        <v>538.72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AT113" s="254" t="s">
        <v>152</v>
      </c>
      <c r="AU113" s="254" t="s">
        <v>82</v>
      </c>
      <c r="AV113" s="12" t="s">
        <v>82</v>
      </c>
      <c r="AW113" s="12" t="s">
        <v>35</v>
      </c>
      <c r="AX113" s="12" t="s">
        <v>80</v>
      </c>
      <c r="AY113" s="254" t="s">
        <v>143</v>
      </c>
    </row>
    <row r="114" spans="2:63" s="10" customFormat="1" ht="29.85" customHeight="1">
      <c r="B114" s="205"/>
      <c r="C114" s="206"/>
      <c r="D114" s="207" t="s">
        <v>71</v>
      </c>
      <c r="E114" s="219" t="s">
        <v>224</v>
      </c>
      <c r="F114" s="219" t="s">
        <v>956</v>
      </c>
      <c r="G114" s="206"/>
      <c r="H114" s="206"/>
      <c r="I114" s="209"/>
      <c r="J114" s="220">
        <f>BK114</f>
        <v>0</v>
      </c>
      <c r="K114" s="206"/>
      <c r="L114" s="211"/>
      <c r="M114" s="212"/>
      <c r="N114" s="213"/>
      <c r="O114" s="213"/>
      <c r="P114" s="214">
        <f>P115</f>
        <v>0</v>
      </c>
      <c r="Q114" s="213"/>
      <c r="R114" s="214">
        <f>R115</f>
        <v>1.02915097</v>
      </c>
      <c r="S114" s="213"/>
      <c r="T114" s="215">
        <f>T115</f>
        <v>0</v>
      </c>
      <c r="AR114" s="216" t="s">
        <v>80</v>
      </c>
      <c r="AT114" s="217" t="s">
        <v>71</v>
      </c>
      <c r="AU114" s="217" t="s">
        <v>80</v>
      </c>
      <c r="AY114" s="216" t="s">
        <v>143</v>
      </c>
      <c r="BK114" s="218">
        <f>BK115</f>
        <v>0</v>
      </c>
    </row>
    <row r="115" spans="2:65" s="1" customFormat="1" ht="25.5" customHeight="1">
      <c r="B115" s="46"/>
      <c r="C115" s="221" t="s">
        <v>150</v>
      </c>
      <c r="D115" s="221" t="s">
        <v>145</v>
      </c>
      <c r="E115" s="222" t="s">
        <v>957</v>
      </c>
      <c r="F115" s="223" t="s">
        <v>958</v>
      </c>
      <c r="G115" s="224" t="s">
        <v>215</v>
      </c>
      <c r="H115" s="225">
        <v>1</v>
      </c>
      <c r="I115" s="226"/>
      <c r="J115" s="227">
        <f>ROUND(I115*H115,2)</f>
        <v>0</v>
      </c>
      <c r="K115" s="223" t="s">
        <v>21</v>
      </c>
      <c r="L115" s="72"/>
      <c r="M115" s="228" t="s">
        <v>21</v>
      </c>
      <c r="N115" s="229" t="s">
        <v>43</v>
      </c>
      <c r="O115" s="47"/>
      <c r="P115" s="230">
        <f>O115*H115</f>
        <v>0</v>
      </c>
      <c r="Q115" s="230">
        <v>1.02915097</v>
      </c>
      <c r="R115" s="230">
        <f>Q115*H115</f>
        <v>1.02915097</v>
      </c>
      <c r="S115" s="230">
        <v>0</v>
      </c>
      <c r="T115" s="231">
        <f>S115*H115</f>
        <v>0</v>
      </c>
      <c r="AR115" s="24" t="s">
        <v>150</v>
      </c>
      <c r="AT115" s="24" t="s">
        <v>145</v>
      </c>
      <c r="AU115" s="24" t="s">
        <v>82</v>
      </c>
      <c r="AY115" s="24" t="s">
        <v>143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80</v>
      </c>
      <c r="BK115" s="232">
        <f>ROUND(I115*H115,2)</f>
        <v>0</v>
      </c>
      <c r="BL115" s="24" t="s">
        <v>150</v>
      </c>
      <c r="BM115" s="24" t="s">
        <v>959</v>
      </c>
    </row>
    <row r="116" spans="2:63" s="10" customFormat="1" ht="29.85" customHeight="1">
      <c r="B116" s="205"/>
      <c r="C116" s="206"/>
      <c r="D116" s="207" t="s">
        <v>71</v>
      </c>
      <c r="E116" s="219" t="s">
        <v>505</v>
      </c>
      <c r="F116" s="219" t="s">
        <v>960</v>
      </c>
      <c r="G116" s="206"/>
      <c r="H116" s="206"/>
      <c r="I116" s="209"/>
      <c r="J116" s="220">
        <f>BK116</f>
        <v>0</v>
      </c>
      <c r="K116" s="206"/>
      <c r="L116" s="211"/>
      <c r="M116" s="212"/>
      <c r="N116" s="213"/>
      <c r="O116" s="213"/>
      <c r="P116" s="214">
        <f>SUM(P117:P121)</f>
        <v>0</v>
      </c>
      <c r="Q116" s="213"/>
      <c r="R116" s="214">
        <f>SUM(R117:R121)</f>
        <v>0.007994999999999999</v>
      </c>
      <c r="S116" s="213"/>
      <c r="T116" s="215">
        <f>SUM(T117:T121)</f>
        <v>0</v>
      </c>
      <c r="AR116" s="216" t="s">
        <v>80</v>
      </c>
      <c r="AT116" s="217" t="s">
        <v>71</v>
      </c>
      <c r="AU116" s="217" t="s">
        <v>80</v>
      </c>
      <c r="AY116" s="216" t="s">
        <v>143</v>
      </c>
      <c r="BK116" s="218">
        <f>SUM(BK117:BK121)</f>
        <v>0</v>
      </c>
    </row>
    <row r="117" spans="2:65" s="1" customFormat="1" ht="25.5" customHeight="1">
      <c r="B117" s="46"/>
      <c r="C117" s="221" t="s">
        <v>199</v>
      </c>
      <c r="D117" s="221" t="s">
        <v>145</v>
      </c>
      <c r="E117" s="222" t="s">
        <v>961</v>
      </c>
      <c r="F117" s="223" t="s">
        <v>568</v>
      </c>
      <c r="G117" s="224" t="s">
        <v>148</v>
      </c>
      <c r="H117" s="225">
        <v>61.5</v>
      </c>
      <c r="I117" s="226"/>
      <c r="J117" s="227">
        <f>ROUND(I117*H117,2)</f>
        <v>0</v>
      </c>
      <c r="K117" s="223" t="s">
        <v>21</v>
      </c>
      <c r="L117" s="72"/>
      <c r="M117" s="228" t="s">
        <v>21</v>
      </c>
      <c r="N117" s="229" t="s">
        <v>43</v>
      </c>
      <c r="O117" s="47"/>
      <c r="P117" s="230">
        <f>O117*H117</f>
        <v>0</v>
      </c>
      <c r="Q117" s="230">
        <v>0.00013</v>
      </c>
      <c r="R117" s="230">
        <f>Q117*H117</f>
        <v>0.007994999999999999</v>
      </c>
      <c r="S117" s="230">
        <v>0</v>
      </c>
      <c r="T117" s="231">
        <f>S117*H117</f>
        <v>0</v>
      </c>
      <c r="AR117" s="24" t="s">
        <v>150</v>
      </c>
      <c r="AT117" s="24" t="s">
        <v>145</v>
      </c>
      <c r="AU117" s="24" t="s">
        <v>82</v>
      </c>
      <c r="AY117" s="24" t="s">
        <v>143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80</v>
      </c>
      <c r="BK117" s="232">
        <f>ROUND(I117*H117,2)</f>
        <v>0</v>
      </c>
      <c r="BL117" s="24" t="s">
        <v>150</v>
      </c>
      <c r="BM117" s="24" t="s">
        <v>962</v>
      </c>
    </row>
    <row r="118" spans="2:51" s="11" customFormat="1" ht="13.5">
      <c r="B118" s="233"/>
      <c r="C118" s="234"/>
      <c r="D118" s="235" t="s">
        <v>152</v>
      </c>
      <c r="E118" s="236" t="s">
        <v>21</v>
      </c>
      <c r="F118" s="237" t="s">
        <v>963</v>
      </c>
      <c r="G118" s="234"/>
      <c r="H118" s="236" t="s">
        <v>21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152</v>
      </c>
      <c r="AU118" s="243" t="s">
        <v>82</v>
      </c>
      <c r="AV118" s="11" t="s">
        <v>80</v>
      </c>
      <c r="AW118" s="11" t="s">
        <v>35</v>
      </c>
      <c r="AX118" s="11" t="s">
        <v>72</v>
      </c>
      <c r="AY118" s="243" t="s">
        <v>143</v>
      </c>
    </row>
    <row r="119" spans="2:51" s="12" customFormat="1" ht="13.5">
      <c r="B119" s="244"/>
      <c r="C119" s="245"/>
      <c r="D119" s="235" t="s">
        <v>152</v>
      </c>
      <c r="E119" s="246" t="s">
        <v>21</v>
      </c>
      <c r="F119" s="247" t="s">
        <v>964</v>
      </c>
      <c r="G119" s="245"/>
      <c r="H119" s="248">
        <v>37.5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152</v>
      </c>
      <c r="AU119" s="254" t="s">
        <v>82</v>
      </c>
      <c r="AV119" s="12" t="s">
        <v>82</v>
      </c>
      <c r="AW119" s="12" t="s">
        <v>35</v>
      </c>
      <c r="AX119" s="12" t="s">
        <v>72</v>
      </c>
      <c r="AY119" s="254" t="s">
        <v>143</v>
      </c>
    </row>
    <row r="120" spans="2:51" s="12" customFormat="1" ht="13.5">
      <c r="B120" s="244"/>
      <c r="C120" s="245"/>
      <c r="D120" s="235" t="s">
        <v>152</v>
      </c>
      <c r="E120" s="246" t="s">
        <v>21</v>
      </c>
      <c r="F120" s="247" t="s">
        <v>965</v>
      </c>
      <c r="G120" s="245"/>
      <c r="H120" s="248">
        <v>24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AT120" s="254" t="s">
        <v>152</v>
      </c>
      <c r="AU120" s="254" t="s">
        <v>82</v>
      </c>
      <c r="AV120" s="12" t="s">
        <v>82</v>
      </c>
      <c r="AW120" s="12" t="s">
        <v>35</v>
      </c>
      <c r="AX120" s="12" t="s">
        <v>72</v>
      </c>
      <c r="AY120" s="254" t="s">
        <v>143</v>
      </c>
    </row>
    <row r="121" spans="2:51" s="13" customFormat="1" ht="13.5">
      <c r="B121" s="255"/>
      <c r="C121" s="256"/>
      <c r="D121" s="235" t="s">
        <v>152</v>
      </c>
      <c r="E121" s="257" t="s">
        <v>21</v>
      </c>
      <c r="F121" s="258" t="s">
        <v>157</v>
      </c>
      <c r="G121" s="256"/>
      <c r="H121" s="259">
        <v>61.5</v>
      </c>
      <c r="I121" s="260"/>
      <c r="J121" s="256"/>
      <c r="K121" s="256"/>
      <c r="L121" s="261"/>
      <c r="M121" s="262"/>
      <c r="N121" s="263"/>
      <c r="O121" s="263"/>
      <c r="P121" s="263"/>
      <c r="Q121" s="263"/>
      <c r="R121" s="263"/>
      <c r="S121" s="263"/>
      <c r="T121" s="264"/>
      <c r="AT121" s="265" t="s">
        <v>152</v>
      </c>
      <c r="AU121" s="265" t="s">
        <v>82</v>
      </c>
      <c r="AV121" s="13" t="s">
        <v>150</v>
      </c>
      <c r="AW121" s="13" t="s">
        <v>35</v>
      </c>
      <c r="AX121" s="13" t="s">
        <v>80</v>
      </c>
      <c r="AY121" s="265" t="s">
        <v>143</v>
      </c>
    </row>
    <row r="122" spans="2:63" s="10" customFormat="1" ht="29.85" customHeight="1">
      <c r="B122" s="205"/>
      <c r="C122" s="206"/>
      <c r="D122" s="207" t="s">
        <v>71</v>
      </c>
      <c r="E122" s="219" t="s">
        <v>576</v>
      </c>
      <c r="F122" s="219" t="s">
        <v>966</v>
      </c>
      <c r="G122" s="206"/>
      <c r="H122" s="206"/>
      <c r="I122" s="209"/>
      <c r="J122" s="220">
        <f>BK122</f>
        <v>0</v>
      </c>
      <c r="K122" s="206"/>
      <c r="L122" s="211"/>
      <c r="M122" s="212"/>
      <c r="N122" s="213"/>
      <c r="O122" s="213"/>
      <c r="P122" s="214">
        <f>SUM(P123:P146)</f>
        <v>0</v>
      </c>
      <c r="Q122" s="213"/>
      <c r="R122" s="214">
        <f>SUM(R123:R146)</f>
        <v>0</v>
      </c>
      <c r="S122" s="213"/>
      <c r="T122" s="215">
        <f>SUM(T123:T146)</f>
        <v>209.38647</v>
      </c>
      <c r="AR122" s="216" t="s">
        <v>80</v>
      </c>
      <c r="AT122" s="217" t="s">
        <v>71</v>
      </c>
      <c r="AU122" s="217" t="s">
        <v>80</v>
      </c>
      <c r="AY122" s="216" t="s">
        <v>143</v>
      </c>
      <c r="BK122" s="218">
        <f>SUM(BK123:BK146)</f>
        <v>0</v>
      </c>
    </row>
    <row r="123" spans="2:65" s="1" customFormat="1" ht="25.5" customHeight="1">
      <c r="B123" s="46"/>
      <c r="C123" s="221" t="s">
        <v>205</v>
      </c>
      <c r="D123" s="221" t="s">
        <v>145</v>
      </c>
      <c r="E123" s="222" t="s">
        <v>967</v>
      </c>
      <c r="F123" s="223" t="s">
        <v>968</v>
      </c>
      <c r="G123" s="224" t="s">
        <v>162</v>
      </c>
      <c r="H123" s="225">
        <v>29.911</v>
      </c>
      <c r="I123" s="226"/>
      <c r="J123" s="227">
        <f>ROUND(I123*H123,2)</f>
        <v>0</v>
      </c>
      <c r="K123" s="223" t="s">
        <v>149</v>
      </c>
      <c r="L123" s="72"/>
      <c r="M123" s="228" t="s">
        <v>21</v>
      </c>
      <c r="N123" s="229" t="s">
        <v>43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0.57</v>
      </c>
      <c r="T123" s="231">
        <f>S123*H123</f>
        <v>17.04927</v>
      </c>
      <c r="AR123" s="24" t="s">
        <v>150</v>
      </c>
      <c r="AT123" s="24" t="s">
        <v>145</v>
      </c>
      <c r="AU123" s="24" t="s">
        <v>82</v>
      </c>
      <c r="AY123" s="24" t="s">
        <v>143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80</v>
      </c>
      <c r="BK123" s="232">
        <f>ROUND(I123*H123,2)</f>
        <v>0</v>
      </c>
      <c r="BL123" s="24" t="s">
        <v>150</v>
      </c>
      <c r="BM123" s="24" t="s">
        <v>969</v>
      </c>
    </row>
    <row r="124" spans="2:51" s="11" customFormat="1" ht="13.5">
      <c r="B124" s="233"/>
      <c r="C124" s="234"/>
      <c r="D124" s="235" t="s">
        <v>152</v>
      </c>
      <c r="E124" s="236" t="s">
        <v>21</v>
      </c>
      <c r="F124" s="237" t="s">
        <v>970</v>
      </c>
      <c r="G124" s="234"/>
      <c r="H124" s="236" t="s">
        <v>21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152</v>
      </c>
      <c r="AU124" s="243" t="s">
        <v>82</v>
      </c>
      <c r="AV124" s="11" t="s">
        <v>80</v>
      </c>
      <c r="AW124" s="11" t="s">
        <v>35</v>
      </c>
      <c r="AX124" s="11" t="s">
        <v>72</v>
      </c>
      <c r="AY124" s="243" t="s">
        <v>143</v>
      </c>
    </row>
    <row r="125" spans="2:51" s="12" customFormat="1" ht="13.5">
      <c r="B125" s="244"/>
      <c r="C125" s="245"/>
      <c r="D125" s="235" t="s">
        <v>152</v>
      </c>
      <c r="E125" s="246" t="s">
        <v>21</v>
      </c>
      <c r="F125" s="247" t="s">
        <v>971</v>
      </c>
      <c r="G125" s="245"/>
      <c r="H125" s="248">
        <v>54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152</v>
      </c>
      <c r="AU125" s="254" t="s">
        <v>82</v>
      </c>
      <c r="AV125" s="12" t="s">
        <v>82</v>
      </c>
      <c r="AW125" s="12" t="s">
        <v>35</v>
      </c>
      <c r="AX125" s="12" t="s">
        <v>72</v>
      </c>
      <c r="AY125" s="254" t="s">
        <v>143</v>
      </c>
    </row>
    <row r="126" spans="2:51" s="14" customFormat="1" ht="13.5">
      <c r="B126" s="266"/>
      <c r="C126" s="267"/>
      <c r="D126" s="235" t="s">
        <v>152</v>
      </c>
      <c r="E126" s="268" t="s">
        <v>21</v>
      </c>
      <c r="F126" s="269" t="s">
        <v>196</v>
      </c>
      <c r="G126" s="267"/>
      <c r="H126" s="270">
        <v>54</v>
      </c>
      <c r="I126" s="271"/>
      <c r="J126" s="267"/>
      <c r="K126" s="267"/>
      <c r="L126" s="272"/>
      <c r="M126" s="273"/>
      <c r="N126" s="274"/>
      <c r="O126" s="274"/>
      <c r="P126" s="274"/>
      <c r="Q126" s="274"/>
      <c r="R126" s="274"/>
      <c r="S126" s="274"/>
      <c r="T126" s="275"/>
      <c r="AT126" s="276" t="s">
        <v>152</v>
      </c>
      <c r="AU126" s="276" t="s">
        <v>82</v>
      </c>
      <c r="AV126" s="14" t="s">
        <v>158</v>
      </c>
      <c r="AW126" s="14" t="s">
        <v>35</v>
      </c>
      <c r="AX126" s="14" t="s">
        <v>72</v>
      </c>
      <c r="AY126" s="276" t="s">
        <v>143</v>
      </c>
    </row>
    <row r="127" spans="2:51" s="11" customFormat="1" ht="13.5">
      <c r="B127" s="233"/>
      <c r="C127" s="234"/>
      <c r="D127" s="235" t="s">
        <v>152</v>
      </c>
      <c r="E127" s="236" t="s">
        <v>21</v>
      </c>
      <c r="F127" s="237" t="s">
        <v>972</v>
      </c>
      <c r="G127" s="234"/>
      <c r="H127" s="236" t="s">
        <v>21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152</v>
      </c>
      <c r="AU127" s="243" t="s">
        <v>82</v>
      </c>
      <c r="AV127" s="11" t="s">
        <v>80</v>
      </c>
      <c r="AW127" s="11" t="s">
        <v>35</v>
      </c>
      <c r="AX127" s="11" t="s">
        <v>72</v>
      </c>
      <c r="AY127" s="243" t="s">
        <v>143</v>
      </c>
    </row>
    <row r="128" spans="2:51" s="12" customFormat="1" ht="13.5">
      <c r="B128" s="244"/>
      <c r="C128" s="245"/>
      <c r="D128" s="235" t="s">
        <v>152</v>
      </c>
      <c r="E128" s="246" t="s">
        <v>21</v>
      </c>
      <c r="F128" s="247" t="s">
        <v>973</v>
      </c>
      <c r="G128" s="245"/>
      <c r="H128" s="248">
        <v>13.527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152</v>
      </c>
      <c r="AU128" s="254" t="s">
        <v>82</v>
      </c>
      <c r="AV128" s="12" t="s">
        <v>82</v>
      </c>
      <c r="AW128" s="12" t="s">
        <v>35</v>
      </c>
      <c r="AX128" s="12" t="s">
        <v>72</v>
      </c>
      <c r="AY128" s="254" t="s">
        <v>143</v>
      </c>
    </row>
    <row r="129" spans="2:51" s="12" customFormat="1" ht="13.5">
      <c r="B129" s="244"/>
      <c r="C129" s="245"/>
      <c r="D129" s="235" t="s">
        <v>152</v>
      </c>
      <c r="E129" s="246" t="s">
        <v>21</v>
      </c>
      <c r="F129" s="247" t="s">
        <v>974</v>
      </c>
      <c r="G129" s="245"/>
      <c r="H129" s="248">
        <v>2.625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152</v>
      </c>
      <c r="AU129" s="254" t="s">
        <v>82</v>
      </c>
      <c r="AV129" s="12" t="s">
        <v>82</v>
      </c>
      <c r="AW129" s="12" t="s">
        <v>35</v>
      </c>
      <c r="AX129" s="12" t="s">
        <v>72</v>
      </c>
      <c r="AY129" s="254" t="s">
        <v>143</v>
      </c>
    </row>
    <row r="130" spans="2:51" s="14" customFormat="1" ht="13.5">
      <c r="B130" s="266"/>
      <c r="C130" s="267"/>
      <c r="D130" s="235" t="s">
        <v>152</v>
      </c>
      <c r="E130" s="268" t="s">
        <v>21</v>
      </c>
      <c r="F130" s="269" t="s">
        <v>196</v>
      </c>
      <c r="G130" s="267"/>
      <c r="H130" s="270">
        <v>16.152</v>
      </c>
      <c r="I130" s="271"/>
      <c r="J130" s="267"/>
      <c r="K130" s="267"/>
      <c r="L130" s="272"/>
      <c r="M130" s="273"/>
      <c r="N130" s="274"/>
      <c r="O130" s="274"/>
      <c r="P130" s="274"/>
      <c r="Q130" s="274"/>
      <c r="R130" s="274"/>
      <c r="S130" s="274"/>
      <c r="T130" s="275"/>
      <c r="AT130" s="276" t="s">
        <v>152</v>
      </c>
      <c r="AU130" s="276" t="s">
        <v>82</v>
      </c>
      <c r="AV130" s="14" t="s">
        <v>158</v>
      </c>
      <c r="AW130" s="14" t="s">
        <v>35</v>
      </c>
      <c r="AX130" s="14" t="s">
        <v>72</v>
      </c>
      <c r="AY130" s="276" t="s">
        <v>143</v>
      </c>
    </row>
    <row r="131" spans="2:51" s="11" customFormat="1" ht="13.5">
      <c r="B131" s="233"/>
      <c r="C131" s="234"/>
      <c r="D131" s="235" t="s">
        <v>152</v>
      </c>
      <c r="E131" s="236" t="s">
        <v>21</v>
      </c>
      <c r="F131" s="237" t="s">
        <v>975</v>
      </c>
      <c r="G131" s="234"/>
      <c r="H131" s="236" t="s">
        <v>21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152</v>
      </c>
      <c r="AU131" s="243" t="s">
        <v>82</v>
      </c>
      <c r="AV131" s="11" t="s">
        <v>80</v>
      </c>
      <c r="AW131" s="11" t="s">
        <v>35</v>
      </c>
      <c r="AX131" s="11" t="s">
        <v>72</v>
      </c>
      <c r="AY131" s="243" t="s">
        <v>143</v>
      </c>
    </row>
    <row r="132" spans="2:51" s="12" customFormat="1" ht="13.5">
      <c r="B132" s="244"/>
      <c r="C132" s="245"/>
      <c r="D132" s="235" t="s">
        <v>152</v>
      </c>
      <c r="E132" s="246" t="s">
        <v>21</v>
      </c>
      <c r="F132" s="247" t="s">
        <v>976</v>
      </c>
      <c r="G132" s="245"/>
      <c r="H132" s="248">
        <v>29.911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152</v>
      </c>
      <c r="AU132" s="254" t="s">
        <v>82</v>
      </c>
      <c r="AV132" s="12" t="s">
        <v>82</v>
      </c>
      <c r="AW132" s="12" t="s">
        <v>35</v>
      </c>
      <c r="AX132" s="12" t="s">
        <v>80</v>
      </c>
      <c r="AY132" s="254" t="s">
        <v>143</v>
      </c>
    </row>
    <row r="133" spans="2:65" s="1" customFormat="1" ht="25.5" customHeight="1">
      <c r="B133" s="46"/>
      <c r="C133" s="221" t="s">
        <v>212</v>
      </c>
      <c r="D133" s="221" t="s">
        <v>145</v>
      </c>
      <c r="E133" s="222" t="s">
        <v>977</v>
      </c>
      <c r="F133" s="223" t="s">
        <v>978</v>
      </c>
      <c r="G133" s="224" t="s">
        <v>162</v>
      </c>
      <c r="H133" s="225">
        <v>2.11</v>
      </c>
      <c r="I133" s="226"/>
      <c r="J133" s="227">
        <f>ROUND(I133*H133,2)</f>
        <v>0</v>
      </c>
      <c r="K133" s="223" t="s">
        <v>149</v>
      </c>
      <c r="L133" s="72"/>
      <c r="M133" s="228" t="s">
        <v>21</v>
      </c>
      <c r="N133" s="229" t="s">
        <v>43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2.4</v>
      </c>
      <c r="T133" s="231">
        <f>S133*H133</f>
        <v>5.063999999999999</v>
      </c>
      <c r="AR133" s="24" t="s">
        <v>150</v>
      </c>
      <c r="AT133" s="24" t="s">
        <v>145</v>
      </c>
      <c r="AU133" s="24" t="s">
        <v>82</v>
      </c>
      <c r="AY133" s="24" t="s">
        <v>143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80</v>
      </c>
      <c r="BK133" s="232">
        <f>ROUND(I133*H133,2)</f>
        <v>0</v>
      </c>
      <c r="BL133" s="24" t="s">
        <v>150</v>
      </c>
      <c r="BM133" s="24" t="s">
        <v>979</v>
      </c>
    </row>
    <row r="134" spans="2:51" s="11" customFormat="1" ht="13.5">
      <c r="B134" s="233"/>
      <c r="C134" s="234"/>
      <c r="D134" s="235" t="s">
        <v>152</v>
      </c>
      <c r="E134" s="236" t="s">
        <v>21</v>
      </c>
      <c r="F134" s="237" t="s">
        <v>980</v>
      </c>
      <c r="G134" s="234"/>
      <c r="H134" s="236" t="s">
        <v>21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152</v>
      </c>
      <c r="AU134" s="243" t="s">
        <v>82</v>
      </c>
      <c r="AV134" s="11" t="s">
        <v>80</v>
      </c>
      <c r="AW134" s="11" t="s">
        <v>35</v>
      </c>
      <c r="AX134" s="11" t="s">
        <v>72</v>
      </c>
      <c r="AY134" s="243" t="s">
        <v>143</v>
      </c>
    </row>
    <row r="135" spans="2:51" s="12" customFormat="1" ht="13.5">
      <c r="B135" s="244"/>
      <c r="C135" s="245"/>
      <c r="D135" s="235" t="s">
        <v>152</v>
      </c>
      <c r="E135" s="246" t="s">
        <v>21</v>
      </c>
      <c r="F135" s="247" t="s">
        <v>981</v>
      </c>
      <c r="G135" s="245"/>
      <c r="H135" s="248">
        <v>1.55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AT135" s="254" t="s">
        <v>152</v>
      </c>
      <c r="AU135" s="254" t="s">
        <v>82</v>
      </c>
      <c r="AV135" s="12" t="s">
        <v>82</v>
      </c>
      <c r="AW135" s="12" t="s">
        <v>35</v>
      </c>
      <c r="AX135" s="12" t="s">
        <v>72</v>
      </c>
      <c r="AY135" s="254" t="s">
        <v>143</v>
      </c>
    </row>
    <row r="136" spans="2:51" s="12" customFormat="1" ht="13.5">
      <c r="B136" s="244"/>
      <c r="C136" s="245"/>
      <c r="D136" s="235" t="s">
        <v>152</v>
      </c>
      <c r="E136" s="246" t="s">
        <v>21</v>
      </c>
      <c r="F136" s="247" t="s">
        <v>982</v>
      </c>
      <c r="G136" s="245"/>
      <c r="H136" s="248">
        <v>0.56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AT136" s="254" t="s">
        <v>152</v>
      </c>
      <c r="AU136" s="254" t="s">
        <v>82</v>
      </c>
      <c r="AV136" s="12" t="s">
        <v>82</v>
      </c>
      <c r="AW136" s="12" t="s">
        <v>35</v>
      </c>
      <c r="AX136" s="12" t="s">
        <v>72</v>
      </c>
      <c r="AY136" s="254" t="s">
        <v>143</v>
      </c>
    </row>
    <row r="137" spans="2:51" s="13" customFormat="1" ht="13.5">
      <c r="B137" s="255"/>
      <c r="C137" s="256"/>
      <c r="D137" s="235" t="s">
        <v>152</v>
      </c>
      <c r="E137" s="257" t="s">
        <v>21</v>
      </c>
      <c r="F137" s="258" t="s">
        <v>157</v>
      </c>
      <c r="G137" s="256"/>
      <c r="H137" s="259">
        <v>2.11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AT137" s="265" t="s">
        <v>152</v>
      </c>
      <c r="AU137" s="265" t="s">
        <v>82</v>
      </c>
      <c r="AV137" s="13" t="s">
        <v>150</v>
      </c>
      <c r="AW137" s="13" t="s">
        <v>35</v>
      </c>
      <c r="AX137" s="13" t="s">
        <v>80</v>
      </c>
      <c r="AY137" s="265" t="s">
        <v>143</v>
      </c>
    </row>
    <row r="138" spans="2:65" s="1" customFormat="1" ht="38.25" customHeight="1">
      <c r="B138" s="46"/>
      <c r="C138" s="221" t="s">
        <v>220</v>
      </c>
      <c r="D138" s="221" t="s">
        <v>145</v>
      </c>
      <c r="E138" s="222" t="s">
        <v>983</v>
      </c>
      <c r="F138" s="223" t="s">
        <v>984</v>
      </c>
      <c r="G138" s="224" t="s">
        <v>162</v>
      </c>
      <c r="H138" s="225">
        <v>3.456</v>
      </c>
      <c r="I138" s="226"/>
      <c r="J138" s="227">
        <f>ROUND(I138*H138,2)</f>
        <v>0</v>
      </c>
      <c r="K138" s="223" t="s">
        <v>149</v>
      </c>
      <c r="L138" s="72"/>
      <c r="M138" s="228" t="s">
        <v>21</v>
      </c>
      <c r="N138" s="229" t="s">
        <v>43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1.8</v>
      </c>
      <c r="T138" s="231">
        <f>S138*H138</f>
        <v>6.2208</v>
      </c>
      <c r="AR138" s="24" t="s">
        <v>150</v>
      </c>
      <c r="AT138" s="24" t="s">
        <v>145</v>
      </c>
      <c r="AU138" s="24" t="s">
        <v>82</v>
      </c>
      <c r="AY138" s="24" t="s">
        <v>143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80</v>
      </c>
      <c r="BK138" s="232">
        <f>ROUND(I138*H138,2)</f>
        <v>0</v>
      </c>
      <c r="BL138" s="24" t="s">
        <v>150</v>
      </c>
      <c r="BM138" s="24" t="s">
        <v>985</v>
      </c>
    </row>
    <row r="139" spans="2:51" s="11" customFormat="1" ht="13.5">
      <c r="B139" s="233"/>
      <c r="C139" s="234"/>
      <c r="D139" s="235" t="s">
        <v>152</v>
      </c>
      <c r="E139" s="236" t="s">
        <v>21</v>
      </c>
      <c r="F139" s="237" t="s">
        <v>949</v>
      </c>
      <c r="G139" s="234"/>
      <c r="H139" s="236" t="s">
        <v>21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152</v>
      </c>
      <c r="AU139" s="243" t="s">
        <v>82</v>
      </c>
      <c r="AV139" s="11" t="s">
        <v>80</v>
      </c>
      <c r="AW139" s="11" t="s">
        <v>35</v>
      </c>
      <c r="AX139" s="11" t="s">
        <v>72</v>
      </c>
      <c r="AY139" s="243" t="s">
        <v>143</v>
      </c>
    </row>
    <row r="140" spans="2:51" s="12" customFormat="1" ht="13.5">
      <c r="B140" s="244"/>
      <c r="C140" s="245"/>
      <c r="D140" s="235" t="s">
        <v>152</v>
      </c>
      <c r="E140" s="246" t="s">
        <v>21</v>
      </c>
      <c r="F140" s="247" t="s">
        <v>986</v>
      </c>
      <c r="G140" s="245"/>
      <c r="H140" s="248">
        <v>3.456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AT140" s="254" t="s">
        <v>152</v>
      </c>
      <c r="AU140" s="254" t="s">
        <v>82</v>
      </c>
      <c r="AV140" s="12" t="s">
        <v>82</v>
      </c>
      <c r="AW140" s="12" t="s">
        <v>35</v>
      </c>
      <c r="AX140" s="12" t="s">
        <v>80</v>
      </c>
      <c r="AY140" s="254" t="s">
        <v>143</v>
      </c>
    </row>
    <row r="141" spans="2:65" s="1" customFormat="1" ht="25.5" customHeight="1">
      <c r="B141" s="46"/>
      <c r="C141" s="221" t="s">
        <v>224</v>
      </c>
      <c r="D141" s="221" t="s">
        <v>145</v>
      </c>
      <c r="E141" s="222" t="s">
        <v>987</v>
      </c>
      <c r="F141" s="223" t="s">
        <v>988</v>
      </c>
      <c r="G141" s="224" t="s">
        <v>148</v>
      </c>
      <c r="H141" s="225">
        <v>576.6</v>
      </c>
      <c r="I141" s="226"/>
      <c r="J141" s="227">
        <f>ROUND(I141*H141,2)</f>
        <v>0</v>
      </c>
      <c r="K141" s="223" t="s">
        <v>149</v>
      </c>
      <c r="L141" s="72"/>
      <c r="M141" s="228" t="s">
        <v>21</v>
      </c>
      <c r="N141" s="229" t="s">
        <v>43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0.09</v>
      </c>
      <c r="T141" s="231">
        <f>S141*H141</f>
        <v>51.894</v>
      </c>
      <c r="AR141" s="24" t="s">
        <v>150</v>
      </c>
      <c r="AT141" s="24" t="s">
        <v>145</v>
      </c>
      <c r="AU141" s="24" t="s">
        <v>82</v>
      </c>
      <c r="AY141" s="24" t="s">
        <v>143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80</v>
      </c>
      <c r="BK141" s="232">
        <f>ROUND(I141*H141,2)</f>
        <v>0</v>
      </c>
      <c r="BL141" s="24" t="s">
        <v>150</v>
      </c>
      <c r="BM141" s="24" t="s">
        <v>989</v>
      </c>
    </row>
    <row r="142" spans="2:51" s="11" customFormat="1" ht="13.5">
      <c r="B142" s="233"/>
      <c r="C142" s="234"/>
      <c r="D142" s="235" t="s">
        <v>152</v>
      </c>
      <c r="E142" s="236" t="s">
        <v>21</v>
      </c>
      <c r="F142" s="237" t="s">
        <v>990</v>
      </c>
      <c r="G142" s="234"/>
      <c r="H142" s="236" t="s">
        <v>21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152</v>
      </c>
      <c r="AU142" s="243" t="s">
        <v>82</v>
      </c>
      <c r="AV142" s="11" t="s">
        <v>80</v>
      </c>
      <c r="AW142" s="11" t="s">
        <v>35</v>
      </c>
      <c r="AX142" s="11" t="s">
        <v>72</v>
      </c>
      <c r="AY142" s="243" t="s">
        <v>143</v>
      </c>
    </row>
    <row r="143" spans="2:51" s="12" customFormat="1" ht="13.5">
      <c r="B143" s="244"/>
      <c r="C143" s="245"/>
      <c r="D143" s="235" t="s">
        <v>152</v>
      </c>
      <c r="E143" s="246" t="s">
        <v>21</v>
      </c>
      <c r="F143" s="247" t="s">
        <v>991</v>
      </c>
      <c r="G143" s="245"/>
      <c r="H143" s="248">
        <v>576.6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152</v>
      </c>
      <c r="AU143" s="254" t="s">
        <v>82</v>
      </c>
      <c r="AV143" s="12" t="s">
        <v>82</v>
      </c>
      <c r="AW143" s="12" t="s">
        <v>35</v>
      </c>
      <c r="AX143" s="12" t="s">
        <v>80</v>
      </c>
      <c r="AY143" s="254" t="s">
        <v>143</v>
      </c>
    </row>
    <row r="144" spans="2:65" s="1" customFormat="1" ht="25.5" customHeight="1">
      <c r="B144" s="46"/>
      <c r="C144" s="221" t="s">
        <v>231</v>
      </c>
      <c r="D144" s="221" t="s">
        <v>145</v>
      </c>
      <c r="E144" s="222" t="s">
        <v>992</v>
      </c>
      <c r="F144" s="223" t="s">
        <v>993</v>
      </c>
      <c r="G144" s="224" t="s">
        <v>162</v>
      </c>
      <c r="H144" s="225">
        <v>92.256</v>
      </c>
      <c r="I144" s="226"/>
      <c r="J144" s="227">
        <f>ROUND(I144*H144,2)</f>
        <v>0</v>
      </c>
      <c r="K144" s="223" t="s">
        <v>149</v>
      </c>
      <c r="L144" s="72"/>
      <c r="M144" s="228" t="s">
        <v>21</v>
      </c>
      <c r="N144" s="229" t="s">
        <v>43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1.4</v>
      </c>
      <c r="T144" s="231">
        <f>S144*H144</f>
        <v>129.1584</v>
      </c>
      <c r="AR144" s="24" t="s">
        <v>150</v>
      </c>
      <c r="AT144" s="24" t="s">
        <v>145</v>
      </c>
      <c r="AU144" s="24" t="s">
        <v>82</v>
      </c>
      <c r="AY144" s="24" t="s">
        <v>143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80</v>
      </c>
      <c r="BK144" s="232">
        <f>ROUND(I144*H144,2)</f>
        <v>0</v>
      </c>
      <c r="BL144" s="24" t="s">
        <v>150</v>
      </c>
      <c r="BM144" s="24" t="s">
        <v>994</v>
      </c>
    </row>
    <row r="145" spans="2:51" s="11" customFormat="1" ht="13.5">
      <c r="B145" s="233"/>
      <c r="C145" s="234"/>
      <c r="D145" s="235" t="s">
        <v>152</v>
      </c>
      <c r="E145" s="236" t="s">
        <v>21</v>
      </c>
      <c r="F145" s="237" t="s">
        <v>990</v>
      </c>
      <c r="G145" s="234"/>
      <c r="H145" s="236" t="s">
        <v>21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152</v>
      </c>
      <c r="AU145" s="243" t="s">
        <v>82</v>
      </c>
      <c r="AV145" s="11" t="s">
        <v>80</v>
      </c>
      <c r="AW145" s="11" t="s">
        <v>35</v>
      </c>
      <c r="AX145" s="11" t="s">
        <v>72</v>
      </c>
      <c r="AY145" s="243" t="s">
        <v>143</v>
      </c>
    </row>
    <row r="146" spans="2:51" s="12" customFormat="1" ht="13.5">
      <c r="B146" s="244"/>
      <c r="C146" s="245"/>
      <c r="D146" s="235" t="s">
        <v>152</v>
      </c>
      <c r="E146" s="246" t="s">
        <v>21</v>
      </c>
      <c r="F146" s="247" t="s">
        <v>995</v>
      </c>
      <c r="G146" s="245"/>
      <c r="H146" s="248">
        <v>92.256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152</v>
      </c>
      <c r="AU146" s="254" t="s">
        <v>82</v>
      </c>
      <c r="AV146" s="12" t="s">
        <v>82</v>
      </c>
      <c r="AW146" s="12" t="s">
        <v>35</v>
      </c>
      <c r="AX146" s="12" t="s">
        <v>80</v>
      </c>
      <c r="AY146" s="254" t="s">
        <v>143</v>
      </c>
    </row>
    <row r="147" spans="2:63" s="10" customFormat="1" ht="29.85" customHeight="1">
      <c r="B147" s="205"/>
      <c r="C147" s="206"/>
      <c r="D147" s="207" t="s">
        <v>71</v>
      </c>
      <c r="E147" s="219" t="s">
        <v>996</v>
      </c>
      <c r="F147" s="219" t="s">
        <v>997</v>
      </c>
      <c r="G147" s="206"/>
      <c r="H147" s="206"/>
      <c r="I147" s="209"/>
      <c r="J147" s="220">
        <f>BK147</f>
        <v>0</v>
      </c>
      <c r="K147" s="206"/>
      <c r="L147" s="211"/>
      <c r="M147" s="212"/>
      <c r="N147" s="213"/>
      <c r="O147" s="213"/>
      <c r="P147" s="214">
        <f>SUM(P148:P152)</f>
        <v>0</v>
      </c>
      <c r="Q147" s="213"/>
      <c r="R147" s="214">
        <f>SUM(R148:R152)</f>
        <v>0</v>
      </c>
      <c r="S147" s="213"/>
      <c r="T147" s="215">
        <f>SUM(T148:T152)</f>
        <v>0</v>
      </c>
      <c r="AR147" s="216" t="s">
        <v>80</v>
      </c>
      <c r="AT147" s="217" t="s">
        <v>71</v>
      </c>
      <c r="AU147" s="217" t="s">
        <v>80</v>
      </c>
      <c r="AY147" s="216" t="s">
        <v>143</v>
      </c>
      <c r="BK147" s="218">
        <f>SUM(BK148:BK152)</f>
        <v>0</v>
      </c>
    </row>
    <row r="148" spans="2:65" s="1" customFormat="1" ht="25.5" customHeight="1">
      <c r="B148" s="46"/>
      <c r="C148" s="221" t="s">
        <v>242</v>
      </c>
      <c r="D148" s="221" t="s">
        <v>145</v>
      </c>
      <c r="E148" s="222" t="s">
        <v>998</v>
      </c>
      <c r="F148" s="223" t="s">
        <v>999</v>
      </c>
      <c r="G148" s="224" t="s">
        <v>169</v>
      </c>
      <c r="H148" s="225">
        <v>224.888</v>
      </c>
      <c r="I148" s="226"/>
      <c r="J148" s="227">
        <f>ROUND(I148*H148,2)</f>
        <v>0</v>
      </c>
      <c r="K148" s="223" t="s">
        <v>149</v>
      </c>
      <c r="L148" s="72"/>
      <c r="M148" s="228" t="s">
        <v>21</v>
      </c>
      <c r="N148" s="229" t="s">
        <v>43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150</v>
      </c>
      <c r="AT148" s="24" t="s">
        <v>145</v>
      </c>
      <c r="AU148" s="24" t="s">
        <v>82</v>
      </c>
      <c r="AY148" s="24" t="s">
        <v>143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80</v>
      </c>
      <c r="BK148" s="232">
        <f>ROUND(I148*H148,2)</f>
        <v>0</v>
      </c>
      <c r="BL148" s="24" t="s">
        <v>150</v>
      </c>
      <c r="BM148" s="24" t="s">
        <v>1000</v>
      </c>
    </row>
    <row r="149" spans="2:65" s="1" customFormat="1" ht="25.5" customHeight="1">
      <c r="B149" s="46"/>
      <c r="C149" s="221" t="s">
        <v>246</v>
      </c>
      <c r="D149" s="221" t="s">
        <v>145</v>
      </c>
      <c r="E149" s="222" t="s">
        <v>660</v>
      </c>
      <c r="F149" s="223" t="s">
        <v>661</v>
      </c>
      <c r="G149" s="224" t="s">
        <v>169</v>
      </c>
      <c r="H149" s="225">
        <v>224.888</v>
      </c>
      <c r="I149" s="226"/>
      <c r="J149" s="227">
        <f>ROUND(I149*H149,2)</f>
        <v>0</v>
      </c>
      <c r="K149" s="223" t="s">
        <v>149</v>
      </c>
      <c r="L149" s="72"/>
      <c r="M149" s="228" t="s">
        <v>21</v>
      </c>
      <c r="N149" s="229" t="s">
        <v>43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150</v>
      </c>
      <c r="AT149" s="24" t="s">
        <v>145</v>
      </c>
      <c r="AU149" s="24" t="s">
        <v>82</v>
      </c>
      <c r="AY149" s="24" t="s">
        <v>143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80</v>
      </c>
      <c r="BK149" s="232">
        <f>ROUND(I149*H149,2)</f>
        <v>0</v>
      </c>
      <c r="BL149" s="24" t="s">
        <v>150</v>
      </c>
      <c r="BM149" s="24" t="s">
        <v>1001</v>
      </c>
    </row>
    <row r="150" spans="2:65" s="1" customFormat="1" ht="25.5" customHeight="1">
      <c r="B150" s="46"/>
      <c r="C150" s="221" t="s">
        <v>257</v>
      </c>
      <c r="D150" s="221" t="s">
        <v>145</v>
      </c>
      <c r="E150" s="222" t="s">
        <v>664</v>
      </c>
      <c r="F150" s="223" t="s">
        <v>665</v>
      </c>
      <c r="G150" s="224" t="s">
        <v>169</v>
      </c>
      <c r="H150" s="225">
        <v>6521.752</v>
      </c>
      <c r="I150" s="226"/>
      <c r="J150" s="227">
        <f>ROUND(I150*H150,2)</f>
        <v>0</v>
      </c>
      <c r="K150" s="223" t="s">
        <v>149</v>
      </c>
      <c r="L150" s="72"/>
      <c r="M150" s="228" t="s">
        <v>21</v>
      </c>
      <c r="N150" s="229" t="s">
        <v>43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150</v>
      </c>
      <c r="AT150" s="24" t="s">
        <v>145</v>
      </c>
      <c r="AU150" s="24" t="s">
        <v>82</v>
      </c>
      <c r="AY150" s="24" t="s">
        <v>143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80</v>
      </c>
      <c r="BK150" s="232">
        <f>ROUND(I150*H150,2)</f>
        <v>0</v>
      </c>
      <c r="BL150" s="24" t="s">
        <v>150</v>
      </c>
      <c r="BM150" s="24" t="s">
        <v>1002</v>
      </c>
    </row>
    <row r="151" spans="2:51" s="12" customFormat="1" ht="13.5">
      <c r="B151" s="244"/>
      <c r="C151" s="245"/>
      <c r="D151" s="235" t="s">
        <v>152</v>
      </c>
      <c r="E151" s="245"/>
      <c r="F151" s="247" t="s">
        <v>1003</v>
      </c>
      <c r="G151" s="245"/>
      <c r="H151" s="248">
        <v>6521.752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152</v>
      </c>
      <c r="AU151" s="254" t="s">
        <v>82</v>
      </c>
      <c r="AV151" s="12" t="s">
        <v>82</v>
      </c>
      <c r="AW151" s="12" t="s">
        <v>6</v>
      </c>
      <c r="AX151" s="12" t="s">
        <v>80</v>
      </c>
      <c r="AY151" s="254" t="s">
        <v>143</v>
      </c>
    </row>
    <row r="152" spans="2:65" s="1" customFormat="1" ht="16.5" customHeight="1">
      <c r="B152" s="46"/>
      <c r="C152" s="221" t="s">
        <v>275</v>
      </c>
      <c r="D152" s="221" t="s">
        <v>145</v>
      </c>
      <c r="E152" s="222" t="s">
        <v>669</v>
      </c>
      <c r="F152" s="223" t="s">
        <v>670</v>
      </c>
      <c r="G152" s="224" t="s">
        <v>169</v>
      </c>
      <c r="H152" s="225">
        <v>224.888</v>
      </c>
      <c r="I152" s="226"/>
      <c r="J152" s="227">
        <f>ROUND(I152*H152,2)</f>
        <v>0</v>
      </c>
      <c r="K152" s="223" t="s">
        <v>149</v>
      </c>
      <c r="L152" s="72"/>
      <c r="M152" s="228" t="s">
        <v>21</v>
      </c>
      <c r="N152" s="229" t="s">
        <v>43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150</v>
      </c>
      <c r="AT152" s="24" t="s">
        <v>145</v>
      </c>
      <c r="AU152" s="24" t="s">
        <v>82</v>
      </c>
      <c r="AY152" s="24" t="s">
        <v>143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80</v>
      </c>
      <c r="BK152" s="232">
        <f>ROUND(I152*H152,2)</f>
        <v>0</v>
      </c>
      <c r="BL152" s="24" t="s">
        <v>150</v>
      </c>
      <c r="BM152" s="24" t="s">
        <v>1004</v>
      </c>
    </row>
    <row r="153" spans="2:63" s="10" customFormat="1" ht="29.85" customHeight="1">
      <c r="B153" s="205"/>
      <c r="C153" s="206"/>
      <c r="D153" s="207" t="s">
        <v>71</v>
      </c>
      <c r="E153" s="219" t="s">
        <v>672</v>
      </c>
      <c r="F153" s="219" t="s">
        <v>673</v>
      </c>
      <c r="G153" s="206"/>
      <c r="H153" s="206"/>
      <c r="I153" s="209"/>
      <c r="J153" s="220">
        <f>BK153</f>
        <v>0</v>
      </c>
      <c r="K153" s="206"/>
      <c r="L153" s="211"/>
      <c r="M153" s="212"/>
      <c r="N153" s="213"/>
      <c r="O153" s="213"/>
      <c r="P153" s="214">
        <f>P154</f>
        <v>0</v>
      </c>
      <c r="Q153" s="213"/>
      <c r="R153" s="214">
        <f>R154</f>
        <v>0</v>
      </c>
      <c r="S153" s="213"/>
      <c r="T153" s="215">
        <f>T154</f>
        <v>0</v>
      </c>
      <c r="AR153" s="216" t="s">
        <v>80</v>
      </c>
      <c r="AT153" s="217" t="s">
        <v>71</v>
      </c>
      <c r="AU153" s="217" t="s">
        <v>80</v>
      </c>
      <c r="AY153" s="216" t="s">
        <v>143</v>
      </c>
      <c r="BK153" s="218">
        <f>BK154</f>
        <v>0</v>
      </c>
    </row>
    <row r="154" spans="2:65" s="1" customFormat="1" ht="38.25" customHeight="1">
      <c r="B154" s="46"/>
      <c r="C154" s="221" t="s">
        <v>10</v>
      </c>
      <c r="D154" s="221" t="s">
        <v>145</v>
      </c>
      <c r="E154" s="222" t="s">
        <v>675</v>
      </c>
      <c r="F154" s="223" t="s">
        <v>676</v>
      </c>
      <c r="G154" s="224" t="s">
        <v>169</v>
      </c>
      <c r="H154" s="225">
        <v>67.678</v>
      </c>
      <c r="I154" s="226"/>
      <c r="J154" s="227">
        <f>ROUND(I154*H154,2)</f>
        <v>0</v>
      </c>
      <c r="K154" s="223" t="s">
        <v>149</v>
      </c>
      <c r="L154" s="72"/>
      <c r="M154" s="228" t="s">
        <v>21</v>
      </c>
      <c r="N154" s="229" t="s">
        <v>43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150</v>
      </c>
      <c r="AT154" s="24" t="s">
        <v>145</v>
      </c>
      <c r="AU154" s="24" t="s">
        <v>82</v>
      </c>
      <c r="AY154" s="24" t="s">
        <v>143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80</v>
      </c>
      <c r="BK154" s="232">
        <f>ROUND(I154*H154,2)</f>
        <v>0</v>
      </c>
      <c r="BL154" s="24" t="s">
        <v>150</v>
      </c>
      <c r="BM154" s="24" t="s">
        <v>1005</v>
      </c>
    </row>
    <row r="155" spans="2:63" s="10" customFormat="1" ht="37.4" customHeight="1">
      <c r="B155" s="205"/>
      <c r="C155" s="206"/>
      <c r="D155" s="207" t="s">
        <v>71</v>
      </c>
      <c r="E155" s="208" t="s">
        <v>678</v>
      </c>
      <c r="F155" s="208" t="s">
        <v>679</v>
      </c>
      <c r="G155" s="206"/>
      <c r="H155" s="206"/>
      <c r="I155" s="209"/>
      <c r="J155" s="210">
        <f>BK155</f>
        <v>0</v>
      </c>
      <c r="K155" s="206"/>
      <c r="L155" s="211"/>
      <c r="M155" s="212"/>
      <c r="N155" s="213"/>
      <c r="O155" s="213"/>
      <c r="P155" s="214">
        <f>P156+P180+P184+P205+P209+P213+P223+P233+P240+P250</f>
        <v>0</v>
      </c>
      <c r="Q155" s="213"/>
      <c r="R155" s="214">
        <f>R156+R180+R184+R205+R209+R213+R223+R233+R240+R250</f>
        <v>17.948395506420002</v>
      </c>
      <c r="S155" s="213"/>
      <c r="T155" s="215">
        <f>T156+T180+T184+T205+T209+T213+T223+T233+T240+T250</f>
        <v>15.501840000000003</v>
      </c>
      <c r="AR155" s="216" t="s">
        <v>82</v>
      </c>
      <c r="AT155" s="217" t="s">
        <v>71</v>
      </c>
      <c r="AU155" s="217" t="s">
        <v>72</v>
      </c>
      <c r="AY155" s="216" t="s">
        <v>143</v>
      </c>
      <c r="BK155" s="218">
        <f>BK156+BK180+BK184+BK205+BK209+BK213+BK223+BK233+BK240+BK250</f>
        <v>0</v>
      </c>
    </row>
    <row r="156" spans="2:63" s="10" customFormat="1" ht="19.9" customHeight="1">
      <c r="B156" s="205"/>
      <c r="C156" s="206"/>
      <c r="D156" s="207" t="s">
        <v>71</v>
      </c>
      <c r="E156" s="219" t="s">
        <v>1006</v>
      </c>
      <c r="F156" s="219" t="s">
        <v>1007</v>
      </c>
      <c r="G156" s="206"/>
      <c r="H156" s="206"/>
      <c r="I156" s="209"/>
      <c r="J156" s="220">
        <f>BK156</f>
        <v>0</v>
      </c>
      <c r="K156" s="206"/>
      <c r="L156" s="211"/>
      <c r="M156" s="212"/>
      <c r="N156" s="213"/>
      <c r="O156" s="213"/>
      <c r="P156" s="214">
        <f>SUM(P157:P179)</f>
        <v>0</v>
      </c>
      <c r="Q156" s="213"/>
      <c r="R156" s="214">
        <f>SUM(R157:R179)</f>
        <v>10.16594844594</v>
      </c>
      <c r="S156" s="213"/>
      <c r="T156" s="215">
        <f>SUM(T157:T179)</f>
        <v>0</v>
      </c>
      <c r="AR156" s="216" t="s">
        <v>82</v>
      </c>
      <c r="AT156" s="217" t="s">
        <v>71</v>
      </c>
      <c r="AU156" s="217" t="s">
        <v>80</v>
      </c>
      <c r="AY156" s="216" t="s">
        <v>143</v>
      </c>
      <c r="BK156" s="218">
        <f>SUM(BK157:BK179)</f>
        <v>0</v>
      </c>
    </row>
    <row r="157" spans="2:65" s="1" customFormat="1" ht="25.5" customHeight="1">
      <c r="B157" s="46"/>
      <c r="C157" s="221" t="s">
        <v>304</v>
      </c>
      <c r="D157" s="221" t="s">
        <v>145</v>
      </c>
      <c r="E157" s="222" t="s">
        <v>1008</v>
      </c>
      <c r="F157" s="223" t="s">
        <v>1009</v>
      </c>
      <c r="G157" s="224" t="s">
        <v>148</v>
      </c>
      <c r="H157" s="225">
        <v>538.72</v>
      </c>
      <c r="I157" s="226"/>
      <c r="J157" s="227">
        <f>ROUND(I157*H157,2)</f>
        <v>0</v>
      </c>
      <c r="K157" s="223" t="s">
        <v>149</v>
      </c>
      <c r="L157" s="72"/>
      <c r="M157" s="228" t="s">
        <v>21</v>
      </c>
      <c r="N157" s="229" t="s">
        <v>43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304</v>
      </c>
      <c r="AT157" s="24" t="s">
        <v>145</v>
      </c>
      <c r="AU157" s="24" t="s">
        <v>82</v>
      </c>
      <c r="AY157" s="24" t="s">
        <v>143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80</v>
      </c>
      <c r="BK157" s="232">
        <f>ROUND(I157*H157,2)</f>
        <v>0</v>
      </c>
      <c r="BL157" s="24" t="s">
        <v>304</v>
      </c>
      <c r="BM157" s="24" t="s">
        <v>1010</v>
      </c>
    </row>
    <row r="158" spans="2:51" s="12" customFormat="1" ht="13.5">
      <c r="B158" s="244"/>
      <c r="C158" s="245"/>
      <c r="D158" s="235" t="s">
        <v>152</v>
      </c>
      <c r="E158" s="246" t="s">
        <v>21</v>
      </c>
      <c r="F158" s="247" t="s">
        <v>955</v>
      </c>
      <c r="G158" s="245"/>
      <c r="H158" s="248">
        <v>538.72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152</v>
      </c>
      <c r="AU158" s="254" t="s">
        <v>82</v>
      </c>
      <c r="AV158" s="12" t="s">
        <v>82</v>
      </c>
      <c r="AW158" s="12" t="s">
        <v>35</v>
      </c>
      <c r="AX158" s="12" t="s">
        <v>80</v>
      </c>
      <c r="AY158" s="254" t="s">
        <v>143</v>
      </c>
    </row>
    <row r="159" spans="2:65" s="1" customFormat="1" ht="16.5" customHeight="1">
      <c r="B159" s="46"/>
      <c r="C159" s="277" t="s">
        <v>310</v>
      </c>
      <c r="D159" s="277" t="s">
        <v>276</v>
      </c>
      <c r="E159" s="278" t="s">
        <v>1011</v>
      </c>
      <c r="F159" s="279" t="s">
        <v>1012</v>
      </c>
      <c r="G159" s="280" t="s">
        <v>169</v>
      </c>
      <c r="H159" s="281">
        <v>0.539</v>
      </c>
      <c r="I159" s="282"/>
      <c r="J159" s="283">
        <f>ROUND(I159*H159,2)</f>
        <v>0</v>
      </c>
      <c r="K159" s="279" t="s">
        <v>149</v>
      </c>
      <c r="L159" s="284"/>
      <c r="M159" s="285" t="s">
        <v>21</v>
      </c>
      <c r="N159" s="286" t="s">
        <v>43</v>
      </c>
      <c r="O159" s="47"/>
      <c r="P159" s="230">
        <f>O159*H159</f>
        <v>0</v>
      </c>
      <c r="Q159" s="230">
        <v>1</v>
      </c>
      <c r="R159" s="230">
        <f>Q159*H159</f>
        <v>0.539</v>
      </c>
      <c r="S159" s="230">
        <v>0</v>
      </c>
      <c r="T159" s="231">
        <f>S159*H159</f>
        <v>0</v>
      </c>
      <c r="AR159" s="24" t="s">
        <v>420</v>
      </c>
      <c r="AT159" s="24" t="s">
        <v>276</v>
      </c>
      <c r="AU159" s="24" t="s">
        <v>82</v>
      </c>
      <c r="AY159" s="24" t="s">
        <v>143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80</v>
      </c>
      <c r="BK159" s="232">
        <f>ROUND(I159*H159,2)</f>
        <v>0</v>
      </c>
      <c r="BL159" s="24" t="s">
        <v>304</v>
      </c>
      <c r="BM159" s="24" t="s">
        <v>1013</v>
      </c>
    </row>
    <row r="160" spans="2:51" s="12" customFormat="1" ht="13.5">
      <c r="B160" s="244"/>
      <c r="C160" s="245"/>
      <c r="D160" s="235" t="s">
        <v>152</v>
      </c>
      <c r="E160" s="245"/>
      <c r="F160" s="247" t="s">
        <v>1014</v>
      </c>
      <c r="G160" s="245"/>
      <c r="H160" s="248">
        <v>0.539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AT160" s="254" t="s">
        <v>152</v>
      </c>
      <c r="AU160" s="254" t="s">
        <v>82</v>
      </c>
      <c r="AV160" s="12" t="s">
        <v>82</v>
      </c>
      <c r="AW160" s="12" t="s">
        <v>6</v>
      </c>
      <c r="AX160" s="12" t="s">
        <v>80</v>
      </c>
      <c r="AY160" s="254" t="s">
        <v>143</v>
      </c>
    </row>
    <row r="161" spans="2:65" s="1" customFormat="1" ht="25.5" customHeight="1">
      <c r="B161" s="46"/>
      <c r="C161" s="221" t="s">
        <v>314</v>
      </c>
      <c r="D161" s="221" t="s">
        <v>145</v>
      </c>
      <c r="E161" s="222" t="s">
        <v>1015</v>
      </c>
      <c r="F161" s="223" t="s">
        <v>1016</v>
      </c>
      <c r="G161" s="224" t="s">
        <v>148</v>
      </c>
      <c r="H161" s="225">
        <v>616.688</v>
      </c>
      <c r="I161" s="226"/>
      <c r="J161" s="227">
        <f>ROUND(I161*H161,2)</f>
        <v>0</v>
      </c>
      <c r="K161" s="223" t="s">
        <v>149</v>
      </c>
      <c r="L161" s="72"/>
      <c r="M161" s="228" t="s">
        <v>21</v>
      </c>
      <c r="N161" s="229" t="s">
        <v>43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304</v>
      </c>
      <c r="AT161" s="24" t="s">
        <v>145</v>
      </c>
      <c r="AU161" s="24" t="s">
        <v>82</v>
      </c>
      <c r="AY161" s="24" t="s">
        <v>143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80</v>
      </c>
      <c r="BK161" s="232">
        <f>ROUND(I161*H161,2)</f>
        <v>0</v>
      </c>
      <c r="BL161" s="24" t="s">
        <v>304</v>
      </c>
      <c r="BM161" s="24" t="s">
        <v>1017</v>
      </c>
    </row>
    <row r="162" spans="2:51" s="11" customFormat="1" ht="13.5">
      <c r="B162" s="233"/>
      <c r="C162" s="234"/>
      <c r="D162" s="235" t="s">
        <v>152</v>
      </c>
      <c r="E162" s="236" t="s">
        <v>21</v>
      </c>
      <c r="F162" s="237" t="s">
        <v>990</v>
      </c>
      <c r="G162" s="234"/>
      <c r="H162" s="236" t="s">
        <v>21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152</v>
      </c>
      <c r="AU162" s="243" t="s">
        <v>82</v>
      </c>
      <c r="AV162" s="11" t="s">
        <v>80</v>
      </c>
      <c r="AW162" s="11" t="s">
        <v>35</v>
      </c>
      <c r="AX162" s="11" t="s">
        <v>72</v>
      </c>
      <c r="AY162" s="243" t="s">
        <v>143</v>
      </c>
    </row>
    <row r="163" spans="2:51" s="12" customFormat="1" ht="13.5">
      <c r="B163" s="244"/>
      <c r="C163" s="245"/>
      <c r="D163" s="235" t="s">
        <v>152</v>
      </c>
      <c r="E163" s="246" t="s">
        <v>21</v>
      </c>
      <c r="F163" s="247" t="s">
        <v>1018</v>
      </c>
      <c r="G163" s="245"/>
      <c r="H163" s="248">
        <v>616.688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AT163" s="254" t="s">
        <v>152</v>
      </c>
      <c r="AU163" s="254" t="s">
        <v>82</v>
      </c>
      <c r="AV163" s="12" t="s">
        <v>82</v>
      </c>
      <c r="AW163" s="12" t="s">
        <v>35</v>
      </c>
      <c r="AX163" s="12" t="s">
        <v>80</v>
      </c>
      <c r="AY163" s="254" t="s">
        <v>143</v>
      </c>
    </row>
    <row r="164" spans="2:65" s="1" customFormat="1" ht="16.5" customHeight="1">
      <c r="B164" s="46"/>
      <c r="C164" s="277" t="s">
        <v>318</v>
      </c>
      <c r="D164" s="277" t="s">
        <v>276</v>
      </c>
      <c r="E164" s="278" t="s">
        <v>1019</v>
      </c>
      <c r="F164" s="279" t="s">
        <v>1020</v>
      </c>
      <c r="G164" s="280" t="s">
        <v>148</v>
      </c>
      <c r="H164" s="281">
        <v>709.191</v>
      </c>
      <c r="I164" s="282"/>
      <c r="J164" s="283">
        <f>ROUND(I164*H164,2)</f>
        <v>0</v>
      </c>
      <c r="K164" s="279" t="s">
        <v>149</v>
      </c>
      <c r="L164" s="284"/>
      <c r="M164" s="285" t="s">
        <v>21</v>
      </c>
      <c r="N164" s="286" t="s">
        <v>43</v>
      </c>
      <c r="O164" s="47"/>
      <c r="P164" s="230">
        <f>O164*H164</f>
        <v>0</v>
      </c>
      <c r="Q164" s="230">
        <v>0.003</v>
      </c>
      <c r="R164" s="230">
        <f>Q164*H164</f>
        <v>2.127573</v>
      </c>
      <c r="S164" s="230">
        <v>0</v>
      </c>
      <c r="T164" s="231">
        <f>S164*H164</f>
        <v>0</v>
      </c>
      <c r="AR164" s="24" t="s">
        <v>420</v>
      </c>
      <c r="AT164" s="24" t="s">
        <v>276</v>
      </c>
      <c r="AU164" s="24" t="s">
        <v>82</v>
      </c>
      <c r="AY164" s="24" t="s">
        <v>143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80</v>
      </c>
      <c r="BK164" s="232">
        <f>ROUND(I164*H164,2)</f>
        <v>0</v>
      </c>
      <c r="BL164" s="24" t="s">
        <v>304</v>
      </c>
      <c r="BM164" s="24" t="s">
        <v>1021</v>
      </c>
    </row>
    <row r="165" spans="2:51" s="11" customFormat="1" ht="13.5">
      <c r="B165" s="233"/>
      <c r="C165" s="234"/>
      <c r="D165" s="235" t="s">
        <v>152</v>
      </c>
      <c r="E165" s="236" t="s">
        <v>21</v>
      </c>
      <c r="F165" s="237" t="s">
        <v>990</v>
      </c>
      <c r="G165" s="234"/>
      <c r="H165" s="236" t="s">
        <v>21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152</v>
      </c>
      <c r="AU165" s="243" t="s">
        <v>82</v>
      </c>
      <c r="AV165" s="11" t="s">
        <v>80</v>
      </c>
      <c r="AW165" s="11" t="s">
        <v>35</v>
      </c>
      <c r="AX165" s="11" t="s">
        <v>72</v>
      </c>
      <c r="AY165" s="243" t="s">
        <v>143</v>
      </c>
    </row>
    <row r="166" spans="2:51" s="12" customFormat="1" ht="13.5">
      <c r="B166" s="244"/>
      <c r="C166" s="245"/>
      <c r="D166" s="235" t="s">
        <v>152</v>
      </c>
      <c r="E166" s="246" t="s">
        <v>21</v>
      </c>
      <c r="F166" s="247" t="s">
        <v>1022</v>
      </c>
      <c r="G166" s="245"/>
      <c r="H166" s="248">
        <v>709.191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AT166" s="254" t="s">
        <v>152</v>
      </c>
      <c r="AU166" s="254" t="s">
        <v>82</v>
      </c>
      <c r="AV166" s="12" t="s">
        <v>82</v>
      </c>
      <c r="AW166" s="12" t="s">
        <v>35</v>
      </c>
      <c r="AX166" s="12" t="s">
        <v>80</v>
      </c>
      <c r="AY166" s="254" t="s">
        <v>143</v>
      </c>
    </row>
    <row r="167" spans="2:65" s="1" customFormat="1" ht="25.5" customHeight="1">
      <c r="B167" s="46"/>
      <c r="C167" s="221" t="s">
        <v>328</v>
      </c>
      <c r="D167" s="221" t="s">
        <v>145</v>
      </c>
      <c r="E167" s="222" t="s">
        <v>1023</v>
      </c>
      <c r="F167" s="223" t="s">
        <v>1024</v>
      </c>
      <c r="G167" s="224" t="s">
        <v>148</v>
      </c>
      <c r="H167" s="225">
        <v>616.688</v>
      </c>
      <c r="I167" s="226"/>
      <c r="J167" s="227">
        <f>ROUND(I167*H167,2)</f>
        <v>0</v>
      </c>
      <c r="K167" s="223" t="s">
        <v>149</v>
      </c>
      <c r="L167" s="72"/>
      <c r="M167" s="228" t="s">
        <v>21</v>
      </c>
      <c r="N167" s="229" t="s">
        <v>43</v>
      </c>
      <c r="O167" s="47"/>
      <c r="P167" s="230">
        <f>O167*H167</f>
        <v>0</v>
      </c>
      <c r="Q167" s="230">
        <v>0.00088313</v>
      </c>
      <c r="R167" s="230">
        <f>Q167*H167</f>
        <v>0.54461567344</v>
      </c>
      <c r="S167" s="230">
        <v>0</v>
      </c>
      <c r="T167" s="231">
        <f>S167*H167</f>
        <v>0</v>
      </c>
      <c r="AR167" s="24" t="s">
        <v>304</v>
      </c>
      <c r="AT167" s="24" t="s">
        <v>145</v>
      </c>
      <c r="AU167" s="24" t="s">
        <v>82</v>
      </c>
      <c r="AY167" s="24" t="s">
        <v>143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80</v>
      </c>
      <c r="BK167" s="232">
        <f>ROUND(I167*H167,2)</f>
        <v>0</v>
      </c>
      <c r="BL167" s="24" t="s">
        <v>304</v>
      </c>
      <c r="BM167" s="24" t="s">
        <v>1025</v>
      </c>
    </row>
    <row r="168" spans="2:51" s="11" customFormat="1" ht="13.5">
      <c r="B168" s="233"/>
      <c r="C168" s="234"/>
      <c r="D168" s="235" t="s">
        <v>152</v>
      </c>
      <c r="E168" s="236" t="s">
        <v>21</v>
      </c>
      <c r="F168" s="237" t="s">
        <v>990</v>
      </c>
      <c r="G168" s="234"/>
      <c r="H168" s="236" t="s">
        <v>21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152</v>
      </c>
      <c r="AU168" s="243" t="s">
        <v>82</v>
      </c>
      <c r="AV168" s="11" t="s">
        <v>80</v>
      </c>
      <c r="AW168" s="11" t="s">
        <v>35</v>
      </c>
      <c r="AX168" s="11" t="s">
        <v>72</v>
      </c>
      <c r="AY168" s="243" t="s">
        <v>143</v>
      </c>
    </row>
    <row r="169" spans="2:51" s="12" customFormat="1" ht="13.5">
      <c r="B169" s="244"/>
      <c r="C169" s="245"/>
      <c r="D169" s="235" t="s">
        <v>152</v>
      </c>
      <c r="E169" s="246" t="s">
        <v>21</v>
      </c>
      <c r="F169" s="247" t="s">
        <v>1018</v>
      </c>
      <c r="G169" s="245"/>
      <c r="H169" s="248">
        <v>616.688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AT169" s="254" t="s">
        <v>152</v>
      </c>
      <c r="AU169" s="254" t="s">
        <v>82</v>
      </c>
      <c r="AV169" s="12" t="s">
        <v>82</v>
      </c>
      <c r="AW169" s="12" t="s">
        <v>35</v>
      </c>
      <c r="AX169" s="12" t="s">
        <v>80</v>
      </c>
      <c r="AY169" s="254" t="s">
        <v>143</v>
      </c>
    </row>
    <row r="170" spans="2:65" s="1" customFormat="1" ht="25.5" customHeight="1">
      <c r="B170" s="46"/>
      <c r="C170" s="277" t="s">
        <v>9</v>
      </c>
      <c r="D170" s="277" t="s">
        <v>276</v>
      </c>
      <c r="E170" s="278" t="s">
        <v>1026</v>
      </c>
      <c r="F170" s="279" t="s">
        <v>1027</v>
      </c>
      <c r="G170" s="280" t="s">
        <v>148</v>
      </c>
      <c r="H170" s="281">
        <v>709.191</v>
      </c>
      <c r="I170" s="282"/>
      <c r="J170" s="283">
        <f>ROUND(I170*H170,2)</f>
        <v>0</v>
      </c>
      <c r="K170" s="279" t="s">
        <v>149</v>
      </c>
      <c r="L170" s="284"/>
      <c r="M170" s="285" t="s">
        <v>21</v>
      </c>
      <c r="N170" s="286" t="s">
        <v>43</v>
      </c>
      <c r="O170" s="47"/>
      <c r="P170" s="230">
        <f>O170*H170</f>
        <v>0</v>
      </c>
      <c r="Q170" s="230">
        <v>0.0052</v>
      </c>
      <c r="R170" s="230">
        <f>Q170*H170</f>
        <v>3.6877931999999998</v>
      </c>
      <c r="S170" s="230">
        <v>0</v>
      </c>
      <c r="T170" s="231">
        <f>S170*H170</f>
        <v>0</v>
      </c>
      <c r="AR170" s="24" t="s">
        <v>420</v>
      </c>
      <c r="AT170" s="24" t="s">
        <v>276</v>
      </c>
      <c r="AU170" s="24" t="s">
        <v>82</v>
      </c>
      <c r="AY170" s="24" t="s">
        <v>143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80</v>
      </c>
      <c r="BK170" s="232">
        <f>ROUND(I170*H170,2)</f>
        <v>0</v>
      </c>
      <c r="BL170" s="24" t="s">
        <v>304</v>
      </c>
      <c r="BM170" s="24" t="s">
        <v>1028</v>
      </c>
    </row>
    <row r="171" spans="2:51" s="11" customFormat="1" ht="13.5">
      <c r="B171" s="233"/>
      <c r="C171" s="234"/>
      <c r="D171" s="235" t="s">
        <v>152</v>
      </c>
      <c r="E171" s="236" t="s">
        <v>21</v>
      </c>
      <c r="F171" s="237" t="s">
        <v>990</v>
      </c>
      <c r="G171" s="234"/>
      <c r="H171" s="236" t="s">
        <v>21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152</v>
      </c>
      <c r="AU171" s="243" t="s">
        <v>82</v>
      </c>
      <c r="AV171" s="11" t="s">
        <v>80</v>
      </c>
      <c r="AW171" s="11" t="s">
        <v>35</v>
      </c>
      <c r="AX171" s="11" t="s">
        <v>72</v>
      </c>
      <c r="AY171" s="243" t="s">
        <v>143</v>
      </c>
    </row>
    <row r="172" spans="2:51" s="12" customFormat="1" ht="13.5">
      <c r="B172" s="244"/>
      <c r="C172" s="245"/>
      <c r="D172" s="235" t="s">
        <v>152</v>
      </c>
      <c r="E172" s="246" t="s">
        <v>21</v>
      </c>
      <c r="F172" s="247" t="s">
        <v>1022</v>
      </c>
      <c r="G172" s="245"/>
      <c r="H172" s="248">
        <v>709.191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AT172" s="254" t="s">
        <v>152</v>
      </c>
      <c r="AU172" s="254" t="s">
        <v>82</v>
      </c>
      <c r="AV172" s="12" t="s">
        <v>82</v>
      </c>
      <c r="AW172" s="12" t="s">
        <v>35</v>
      </c>
      <c r="AX172" s="12" t="s">
        <v>80</v>
      </c>
      <c r="AY172" s="254" t="s">
        <v>143</v>
      </c>
    </row>
    <row r="173" spans="2:65" s="1" customFormat="1" ht="25.5" customHeight="1">
      <c r="B173" s="46"/>
      <c r="C173" s="221" t="s">
        <v>337</v>
      </c>
      <c r="D173" s="221" t="s">
        <v>145</v>
      </c>
      <c r="E173" s="222" t="s">
        <v>1029</v>
      </c>
      <c r="F173" s="223" t="s">
        <v>1030</v>
      </c>
      <c r="G173" s="224" t="s">
        <v>148</v>
      </c>
      <c r="H173" s="225">
        <v>589.838</v>
      </c>
      <c r="I173" s="226"/>
      <c r="J173" s="227">
        <f>ROUND(I173*H173,2)</f>
        <v>0</v>
      </c>
      <c r="K173" s="223" t="s">
        <v>149</v>
      </c>
      <c r="L173" s="72"/>
      <c r="M173" s="228" t="s">
        <v>21</v>
      </c>
      <c r="N173" s="229" t="s">
        <v>43</v>
      </c>
      <c r="O173" s="47"/>
      <c r="P173" s="230">
        <f>O173*H173</f>
        <v>0</v>
      </c>
      <c r="Q173" s="230">
        <v>0.00036375</v>
      </c>
      <c r="R173" s="230">
        <f>Q173*H173</f>
        <v>0.21455357249999998</v>
      </c>
      <c r="S173" s="230">
        <v>0</v>
      </c>
      <c r="T173" s="231">
        <f>S173*H173</f>
        <v>0</v>
      </c>
      <c r="AR173" s="24" t="s">
        <v>304</v>
      </c>
      <c r="AT173" s="24" t="s">
        <v>145</v>
      </c>
      <c r="AU173" s="24" t="s">
        <v>82</v>
      </c>
      <c r="AY173" s="24" t="s">
        <v>143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80</v>
      </c>
      <c r="BK173" s="232">
        <f>ROUND(I173*H173,2)</f>
        <v>0</v>
      </c>
      <c r="BL173" s="24" t="s">
        <v>304</v>
      </c>
      <c r="BM173" s="24" t="s">
        <v>1031</v>
      </c>
    </row>
    <row r="174" spans="2:51" s="11" customFormat="1" ht="13.5">
      <c r="B174" s="233"/>
      <c r="C174" s="234"/>
      <c r="D174" s="235" t="s">
        <v>152</v>
      </c>
      <c r="E174" s="236" t="s">
        <v>21</v>
      </c>
      <c r="F174" s="237" t="s">
        <v>1032</v>
      </c>
      <c r="G174" s="234"/>
      <c r="H174" s="236" t="s">
        <v>21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152</v>
      </c>
      <c r="AU174" s="243" t="s">
        <v>82</v>
      </c>
      <c r="AV174" s="11" t="s">
        <v>80</v>
      </c>
      <c r="AW174" s="11" t="s">
        <v>35</v>
      </c>
      <c r="AX174" s="11" t="s">
        <v>72</v>
      </c>
      <c r="AY174" s="243" t="s">
        <v>143</v>
      </c>
    </row>
    <row r="175" spans="2:51" s="11" customFormat="1" ht="13.5">
      <c r="B175" s="233"/>
      <c r="C175" s="234"/>
      <c r="D175" s="235" t="s">
        <v>152</v>
      </c>
      <c r="E175" s="236" t="s">
        <v>21</v>
      </c>
      <c r="F175" s="237" t="s">
        <v>990</v>
      </c>
      <c r="G175" s="234"/>
      <c r="H175" s="236" t="s">
        <v>21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152</v>
      </c>
      <c r="AU175" s="243" t="s">
        <v>82</v>
      </c>
      <c r="AV175" s="11" t="s">
        <v>80</v>
      </c>
      <c r="AW175" s="11" t="s">
        <v>35</v>
      </c>
      <c r="AX175" s="11" t="s">
        <v>72</v>
      </c>
      <c r="AY175" s="243" t="s">
        <v>143</v>
      </c>
    </row>
    <row r="176" spans="2:51" s="12" customFormat="1" ht="13.5">
      <c r="B176" s="244"/>
      <c r="C176" s="245"/>
      <c r="D176" s="235" t="s">
        <v>152</v>
      </c>
      <c r="E176" s="246" t="s">
        <v>21</v>
      </c>
      <c r="F176" s="247" t="s">
        <v>1033</v>
      </c>
      <c r="G176" s="245"/>
      <c r="H176" s="248">
        <v>589.838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AT176" s="254" t="s">
        <v>152</v>
      </c>
      <c r="AU176" s="254" t="s">
        <v>82</v>
      </c>
      <c r="AV176" s="12" t="s">
        <v>82</v>
      </c>
      <c r="AW176" s="12" t="s">
        <v>35</v>
      </c>
      <c r="AX176" s="12" t="s">
        <v>80</v>
      </c>
      <c r="AY176" s="254" t="s">
        <v>143</v>
      </c>
    </row>
    <row r="177" spans="2:65" s="1" customFormat="1" ht="16.5" customHeight="1">
      <c r="B177" s="46"/>
      <c r="C177" s="277" t="s">
        <v>342</v>
      </c>
      <c r="D177" s="277" t="s">
        <v>276</v>
      </c>
      <c r="E177" s="278" t="s">
        <v>1034</v>
      </c>
      <c r="F177" s="279" t="s">
        <v>1035</v>
      </c>
      <c r="G177" s="280" t="s">
        <v>148</v>
      </c>
      <c r="H177" s="281">
        <v>678.314</v>
      </c>
      <c r="I177" s="282"/>
      <c r="J177" s="283">
        <f>ROUND(I177*H177,2)</f>
        <v>0</v>
      </c>
      <c r="K177" s="279" t="s">
        <v>149</v>
      </c>
      <c r="L177" s="284"/>
      <c r="M177" s="285" t="s">
        <v>21</v>
      </c>
      <c r="N177" s="286" t="s">
        <v>43</v>
      </c>
      <c r="O177" s="47"/>
      <c r="P177" s="230">
        <f>O177*H177</f>
        <v>0</v>
      </c>
      <c r="Q177" s="230">
        <v>0.0045</v>
      </c>
      <c r="R177" s="230">
        <f>Q177*H177</f>
        <v>3.0524129999999996</v>
      </c>
      <c r="S177" s="230">
        <v>0</v>
      </c>
      <c r="T177" s="231">
        <f>S177*H177</f>
        <v>0</v>
      </c>
      <c r="AR177" s="24" t="s">
        <v>420</v>
      </c>
      <c r="AT177" s="24" t="s">
        <v>276</v>
      </c>
      <c r="AU177" s="24" t="s">
        <v>82</v>
      </c>
      <c r="AY177" s="24" t="s">
        <v>143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80</v>
      </c>
      <c r="BK177" s="232">
        <f>ROUND(I177*H177,2)</f>
        <v>0</v>
      </c>
      <c r="BL177" s="24" t="s">
        <v>304</v>
      </c>
      <c r="BM177" s="24" t="s">
        <v>1036</v>
      </c>
    </row>
    <row r="178" spans="2:51" s="12" customFormat="1" ht="13.5">
      <c r="B178" s="244"/>
      <c r="C178" s="245"/>
      <c r="D178" s="235" t="s">
        <v>152</v>
      </c>
      <c r="E178" s="245"/>
      <c r="F178" s="247" t="s">
        <v>1037</v>
      </c>
      <c r="G178" s="245"/>
      <c r="H178" s="248">
        <v>678.314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AT178" s="254" t="s">
        <v>152</v>
      </c>
      <c r="AU178" s="254" t="s">
        <v>82</v>
      </c>
      <c r="AV178" s="12" t="s">
        <v>82</v>
      </c>
      <c r="AW178" s="12" t="s">
        <v>6</v>
      </c>
      <c r="AX178" s="12" t="s">
        <v>80</v>
      </c>
      <c r="AY178" s="254" t="s">
        <v>143</v>
      </c>
    </row>
    <row r="179" spans="2:65" s="1" customFormat="1" ht="38.25" customHeight="1">
      <c r="B179" s="46"/>
      <c r="C179" s="221" t="s">
        <v>366</v>
      </c>
      <c r="D179" s="221" t="s">
        <v>145</v>
      </c>
      <c r="E179" s="222" t="s">
        <v>1038</v>
      </c>
      <c r="F179" s="223" t="s">
        <v>1039</v>
      </c>
      <c r="G179" s="224" t="s">
        <v>706</v>
      </c>
      <c r="H179" s="287"/>
      <c r="I179" s="226"/>
      <c r="J179" s="227">
        <f>ROUND(I179*H179,2)</f>
        <v>0</v>
      </c>
      <c r="K179" s="223" t="s">
        <v>149</v>
      </c>
      <c r="L179" s="72"/>
      <c r="M179" s="228" t="s">
        <v>21</v>
      </c>
      <c r="N179" s="229" t="s">
        <v>43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304</v>
      </c>
      <c r="AT179" s="24" t="s">
        <v>145</v>
      </c>
      <c r="AU179" s="24" t="s">
        <v>82</v>
      </c>
      <c r="AY179" s="24" t="s">
        <v>143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80</v>
      </c>
      <c r="BK179" s="232">
        <f>ROUND(I179*H179,2)</f>
        <v>0</v>
      </c>
      <c r="BL179" s="24" t="s">
        <v>304</v>
      </c>
      <c r="BM179" s="24" t="s">
        <v>1040</v>
      </c>
    </row>
    <row r="180" spans="2:63" s="10" customFormat="1" ht="29.85" customHeight="1">
      <c r="B180" s="205"/>
      <c r="C180" s="206"/>
      <c r="D180" s="207" t="s">
        <v>71</v>
      </c>
      <c r="E180" s="219" t="s">
        <v>1041</v>
      </c>
      <c r="F180" s="219" t="s">
        <v>1042</v>
      </c>
      <c r="G180" s="206"/>
      <c r="H180" s="206"/>
      <c r="I180" s="209"/>
      <c r="J180" s="220">
        <f>BK180</f>
        <v>0</v>
      </c>
      <c r="K180" s="206"/>
      <c r="L180" s="211"/>
      <c r="M180" s="212"/>
      <c r="N180" s="213"/>
      <c r="O180" s="213"/>
      <c r="P180" s="214">
        <f>SUM(P181:P183)</f>
        <v>0</v>
      </c>
      <c r="Q180" s="213"/>
      <c r="R180" s="214">
        <f>SUM(R181:R183)</f>
        <v>0</v>
      </c>
      <c r="S180" s="213"/>
      <c r="T180" s="215">
        <f>SUM(T181:T183)</f>
        <v>6.303</v>
      </c>
      <c r="AR180" s="216" t="s">
        <v>82</v>
      </c>
      <c r="AT180" s="217" t="s">
        <v>71</v>
      </c>
      <c r="AU180" s="217" t="s">
        <v>80</v>
      </c>
      <c r="AY180" s="216" t="s">
        <v>143</v>
      </c>
      <c r="BK180" s="218">
        <f>SUM(BK181:BK183)</f>
        <v>0</v>
      </c>
    </row>
    <row r="181" spans="2:65" s="1" customFormat="1" ht="16.5" customHeight="1">
      <c r="B181" s="46"/>
      <c r="C181" s="221" t="s">
        <v>377</v>
      </c>
      <c r="D181" s="221" t="s">
        <v>145</v>
      </c>
      <c r="E181" s="222" t="s">
        <v>1043</v>
      </c>
      <c r="F181" s="223" t="s">
        <v>1044</v>
      </c>
      <c r="G181" s="224" t="s">
        <v>148</v>
      </c>
      <c r="H181" s="225">
        <v>630.3</v>
      </c>
      <c r="I181" s="226"/>
      <c r="J181" s="227">
        <f>ROUND(I181*H181,2)</f>
        <v>0</v>
      </c>
      <c r="K181" s="223" t="s">
        <v>149</v>
      </c>
      <c r="L181" s="72"/>
      <c r="M181" s="228" t="s">
        <v>21</v>
      </c>
      <c r="N181" s="229" t="s">
        <v>43</v>
      </c>
      <c r="O181" s="47"/>
      <c r="P181" s="230">
        <f>O181*H181</f>
        <v>0</v>
      </c>
      <c r="Q181" s="230">
        <v>0</v>
      </c>
      <c r="R181" s="230">
        <f>Q181*H181</f>
        <v>0</v>
      </c>
      <c r="S181" s="230">
        <v>0.01</v>
      </c>
      <c r="T181" s="231">
        <f>S181*H181</f>
        <v>6.303</v>
      </c>
      <c r="AR181" s="24" t="s">
        <v>304</v>
      </c>
      <c r="AT181" s="24" t="s">
        <v>145</v>
      </c>
      <c r="AU181" s="24" t="s">
        <v>82</v>
      </c>
      <c r="AY181" s="24" t="s">
        <v>143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80</v>
      </c>
      <c r="BK181" s="232">
        <f>ROUND(I181*H181,2)</f>
        <v>0</v>
      </c>
      <c r="BL181" s="24" t="s">
        <v>304</v>
      </c>
      <c r="BM181" s="24" t="s">
        <v>1045</v>
      </c>
    </row>
    <row r="182" spans="2:51" s="11" customFormat="1" ht="13.5">
      <c r="B182" s="233"/>
      <c r="C182" s="234"/>
      <c r="D182" s="235" t="s">
        <v>152</v>
      </c>
      <c r="E182" s="236" t="s">
        <v>21</v>
      </c>
      <c r="F182" s="237" t="s">
        <v>990</v>
      </c>
      <c r="G182" s="234"/>
      <c r="H182" s="236" t="s">
        <v>21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152</v>
      </c>
      <c r="AU182" s="243" t="s">
        <v>82</v>
      </c>
      <c r="AV182" s="11" t="s">
        <v>80</v>
      </c>
      <c r="AW182" s="11" t="s">
        <v>35</v>
      </c>
      <c r="AX182" s="11" t="s">
        <v>72</v>
      </c>
      <c r="AY182" s="243" t="s">
        <v>143</v>
      </c>
    </row>
    <row r="183" spans="2:51" s="12" customFormat="1" ht="13.5">
      <c r="B183" s="244"/>
      <c r="C183" s="245"/>
      <c r="D183" s="235" t="s">
        <v>152</v>
      </c>
      <c r="E183" s="246" t="s">
        <v>21</v>
      </c>
      <c r="F183" s="247" t="s">
        <v>1046</v>
      </c>
      <c r="G183" s="245"/>
      <c r="H183" s="248">
        <v>630.3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152</v>
      </c>
      <c r="AU183" s="254" t="s">
        <v>82</v>
      </c>
      <c r="AV183" s="12" t="s">
        <v>82</v>
      </c>
      <c r="AW183" s="12" t="s">
        <v>35</v>
      </c>
      <c r="AX183" s="12" t="s">
        <v>80</v>
      </c>
      <c r="AY183" s="254" t="s">
        <v>143</v>
      </c>
    </row>
    <row r="184" spans="2:63" s="10" customFormat="1" ht="29.85" customHeight="1">
      <c r="B184" s="205"/>
      <c r="C184" s="206"/>
      <c r="D184" s="207" t="s">
        <v>71</v>
      </c>
      <c r="E184" s="219" t="s">
        <v>1047</v>
      </c>
      <c r="F184" s="219" t="s">
        <v>1048</v>
      </c>
      <c r="G184" s="206"/>
      <c r="H184" s="206"/>
      <c r="I184" s="209"/>
      <c r="J184" s="220">
        <f>BK184</f>
        <v>0</v>
      </c>
      <c r="K184" s="206"/>
      <c r="L184" s="211"/>
      <c r="M184" s="212"/>
      <c r="N184" s="213"/>
      <c r="O184" s="213"/>
      <c r="P184" s="214">
        <f>SUM(P185:P204)</f>
        <v>0</v>
      </c>
      <c r="Q184" s="213"/>
      <c r="R184" s="214">
        <f>SUM(R185:R204)</f>
        <v>5.691018848000001</v>
      </c>
      <c r="S184" s="213"/>
      <c r="T184" s="215">
        <f>SUM(T185:T204)</f>
        <v>0</v>
      </c>
      <c r="AR184" s="216" t="s">
        <v>82</v>
      </c>
      <c r="AT184" s="217" t="s">
        <v>71</v>
      </c>
      <c r="AU184" s="217" t="s">
        <v>80</v>
      </c>
      <c r="AY184" s="216" t="s">
        <v>143</v>
      </c>
      <c r="BK184" s="218">
        <f>SUM(BK185:BK204)</f>
        <v>0</v>
      </c>
    </row>
    <row r="185" spans="2:65" s="1" customFormat="1" ht="25.5" customHeight="1">
      <c r="B185" s="46"/>
      <c r="C185" s="221" t="s">
        <v>380</v>
      </c>
      <c r="D185" s="221" t="s">
        <v>145</v>
      </c>
      <c r="E185" s="222" t="s">
        <v>1049</v>
      </c>
      <c r="F185" s="223" t="s">
        <v>1050</v>
      </c>
      <c r="G185" s="224" t="s">
        <v>148</v>
      </c>
      <c r="H185" s="225">
        <v>76.8</v>
      </c>
      <c r="I185" s="226"/>
      <c r="J185" s="227">
        <f>ROUND(I185*H185,2)</f>
        <v>0</v>
      </c>
      <c r="K185" s="223" t="s">
        <v>149</v>
      </c>
      <c r="L185" s="72"/>
      <c r="M185" s="228" t="s">
        <v>21</v>
      </c>
      <c r="N185" s="229" t="s">
        <v>43</v>
      </c>
      <c r="O185" s="47"/>
      <c r="P185" s="230">
        <f>O185*H185</f>
        <v>0</v>
      </c>
      <c r="Q185" s="230">
        <v>0.003</v>
      </c>
      <c r="R185" s="230">
        <f>Q185*H185</f>
        <v>0.2304</v>
      </c>
      <c r="S185" s="230">
        <v>0</v>
      </c>
      <c r="T185" s="231">
        <f>S185*H185</f>
        <v>0</v>
      </c>
      <c r="AR185" s="24" t="s">
        <v>304</v>
      </c>
      <c r="AT185" s="24" t="s">
        <v>145</v>
      </c>
      <c r="AU185" s="24" t="s">
        <v>82</v>
      </c>
      <c r="AY185" s="24" t="s">
        <v>143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80</v>
      </c>
      <c r="BK185" s="232">
        <f>ROUND(I185*H185,2)</f>
        <v>0</v>
      </c>
      <c r="BL185" s="24" t="s">
        <v>304</v>
      </c>
      <c r="BM185" s="24" t="s">
        <v>1051</v>
      </c>
    </row>
    <row r="186" spans="2:51" s="11" customFormat="1" ht="13.5">
      <c r="B186" s="233"/>
      <c r="C186" s="234"/>
      <c r="D186" s="235" t="s">
        <v>152</v>
      </c>
      <c r="E186" s="236" t="s">
        <v>21</v>
      </c>
      <c r="F186" s="237" t="s">
        <v>941</v>
      </c>
      <c r="G186" s="234"/>
      <c r="H186" s="236" t="s">
        <v>21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152</v>
      </c>
      <c r="AU186" s="243" t="s">
        <v>82</v>
      </c>
      <c r="AV186" s="11" t="s">
        <v>80</v>
      </c>
      <c r="AW186" s="11" t="s">
        <v>35</v>
      </c>
      <c r="AX186" s="11" t="s">
        <v>72</v>
      </c>
      <c r="AY186" s="243" t="s">
        <v>143</v>
      </c>
    </row>
    <row r="187" spans="2:51" s="12" customFormat="1" ht="13.5">
      <c r="B187" s="244"/>
      <c r="C187" s="245"/>
      <c r="D187" s="235" t="s">
        <v>152</v>
      </c>
      <c r="E187" s="246" t="s">
        <v>21</v>
      </c>
      <c r="F187" s="247" t="s">
        <v>1052</v>
      </c>
      <c r="G187" s="245"/>
      <c r="H187" s="248">
        <v>76.8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AT187" s="254" t="s">
        <v>152</v>
      </c>
      <c r="AU187" s="254" t="s">
        <v>82</v>
      </c>
      <c r="AV187" s="12" t="s">
        <v>82</v>
      </c>
      <c r="AW187" s="12" t="s">
        <v>35</v>
      </c>
      <c r="AX187" s="12" t="s">
        <v>80</v>
      </c>
      <c r="AY187" s="254" t="s">
        <v>143</v>
      </c>
    </row>
    <row r="188" spans="2:65" s="1" customFormat="1" ht="25.5" customHeight="1">
      <c r="B188" s="46"/>
      <c r="C188" s="277" t="s">
        <v>390</v>
      </c>
      <c r="D188" s="277" t="s">
        <v>276</v>
      </c>
      <c r="E188" s="278" t="s">
        <v>1053</v>
      </c>
      <c r="F188" s="279" t="s">
        <v>1054</v>
      </c>
      <c r="G188" s="280" t="s">
        <v>148</v>
      </c>
      <c r="H188" s="281">
        <v>80.236</v>
      </c>
      <c r="I188" s="282"/>
      <c r="J188" s="283">
        <f>ROUND(I188*H188,2)</f>
        <v>0</v>
      </c>
      <c r="K188" s="279" t="s">
        <v>149</v>
      </c>
      <c r="L188" s="284"/>
      <c r="M188" s="285" t="s">
        <v>21</v>
      </c>
      <c r="N188" s="286" t="s">
        <v>43</v>
      </c>
      <c r="O188" s="47"/>
      <c r="P188" s="230">
        <f>O188*H188</f>
        <v>0</v>
      </c>
      <c r="Q188" s="230">
        <v>0.0015</v>
      </c>
      <c r="R188" s="230">
        <f>Q188*H188</f>
        <v>0.120354</v>
      </c>
      <c r="S188" s="230">
        <v>0</v>
      </c>
      <c r="T188" s="231">
        <f>S188*H188</f>
        <v>0</v>
      </c>
      <c r="AR188" s="24" t="s">
        <v>420</v>
      </c>
      <c r="AT188" s="24" t="s">
        <v>276</v>
      </c>
      <c r="AU188" s="24" t="s">
        <v>82</v>
      </c>
      <c r="AY188" s="24" t="s">
        <v>143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80</v>
      </c>
      <c r="BK188" s="232">
        <f>ROUND(I188*H188,2)</f>
        <v>0</v>
      </c>
      <c r="BL188" s="24" t="s">
        <v>304</v>
      </c>
      <c r="BM188" s="24" t="s">
        <v>1055</v>
      </c>
    </row>
    <row r="189" spans="2:51" s="11" customFormat="1" ht="13.5">
      <c r="B189" s="233"/>
      <c r="C189" s="234"/>
      <c r="D189" s="235" t="s">
        <v>152</v>
      </c>
      <c r="E189" s="236" t="s">
        <v>21</v>
      </c>
      <c r="F189" s="237" t="s">
        <v>941</v>
      </c>
      <c r="G189" s="234"/>
      <c r="H189" s="236" t="s">
        <v>21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152</v>
      </c>
      <c r="AU189" s="243" t="s">
        <v>82</v>
      </c>
      <c r="AV189" s="11" t="s">
        <v>80</v>
      </c>
      <c r="AW189" s="11" t="s">
        <v>35</v>
      </c>
      <c r="AX189" s="11" t="s">
        <v>72</v>
      </c>
      <c r="AY189" s="243" t="s">
        <v>143</v>
      </c>
    </row>
    <row r="190" spans="2:51" s="12" customFormat="1" ht="13.5">
      <c r="B190" s="244"/>
      <c r="C190" s="245"/>
      <c r="D190" s="235" t="s">
        <v>152</v>
      </c>
      <c r="E190" s="246" t="s">
        <v>21</v>
      </c>
      <c r="F190" s="247" t="s">
        <v>1056</v>
      </c>
      <c r="G190" s="245"/>
      <c r="H190" s="248">
        <v>78.336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AT190" s="254" t="s">
        <v>152</v>
      </c>
      <c r="AU190" s="254" t="s">
        <v>82</v>
      </c>
      <c r="AV190" s="12" t="s">
        <v>82</v>
      </c>
      <c r="AW190" s="12" t="s">
        <v>35</v>
      </c>
      <c r="AX190" s="12" t="s">
        <v>72</v>
      </c>
      <c r="AY190" s="254" t="s">
        <v>143</v>
      </c>
    </row>
    <row r="191" spans="2:51" s="11" customFormat="1" ht="13.5">
      <c r="B191" s="233"/>
      <c r="C191" s="234"/>
      <c r="D191" s="235" t="s">
        <v>152</v>
      </c>
      <c r="E191" s="236" t="s">
        <v>21</v>
      </c>
      <c r="F191" s="237" t="s">
        <v>1057</v>
      </c>
      <c r="G191" s="234"/>
      <c r="H191" s="236" t="s">
        <v>21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152</v>
      </c>
      <c r="AU191" s="243" t="s">
        <v>82</v>
      </c>
      <c r="AV191" s="11" t="s">
        <v>80</v>
      </c>
      <c r="AW191" s="11" t="s">
        <v>35</v>
      </c>
      <c r="AX191" s="11" t="s">
        <v>72</v>
      </c>
      <c r="AY191" s="243" t="s">
        <v>143</v>
      </c>
    </row>
    <row r="192" spans="2:51" s="12" customFormat="1" ht="13.5">
      <c r="B192" s="244"/>
      <c r="C192" s="245"/>
      <c r="D192" s="235" t="s">
        <v>152</v>
      </c>
      <c r="E192" s="246" t="s">
        <v>21</v>
      </c>
      <c r="F192" s="247" t="s">
        <v>1058</v>
      </c>
      <c r="G192" s="245"/>
      <c r="H192" s="248">
        <v>1.9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AT192" s="254" t="s">
        <v>152</v>
      </c>
      <c r="AU192" s="254" t="s">
        <v>82</v>
      </c>
      <c r="AV192" s="12" t="s">
        <v>82</v>
      </c>
      <c r="AW192" s="12" t="s">
        <v>35</v>
      </c>
      <c r="AX192" s="12" t="s">
        <v>72</v>
      </c>
      <c r="AY192" s="254" t="s">
        <v>143</v>
      </c>
    </row>
    <row r="193" spans="2:51" s="13" customFormat="1" ht="13.5">
      <c r="B193" s="255"/>
      <c r="C193" s="256"/>
      <c r="D193" s="235" t="s">
        <v>152</v>
      </c>
      <c r="E193" s="257" t="s">
        <v>21</v>
      </c>
      <c r="F193" s="258" t="s">
        <v>157</v>
      </c>
      <c r="G193" s="256"/>
      <c r="H193" s="259">
        <v>80.236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AT193" s="265" t="s">
        <v>152</v>
      </c>
      <c r="AU193" s="265" t="s">
        <v>82</v>
      </c>
      <c r="AV193" s="13" t="s">
        <v>150</v>
      </c>
      <c r="AW193" s="13" t="s">
        <v>35</v>
      </c>
      <c r="AX193" s="13" t="s">
        <v>80</v>
      </c>
      <c r="AY193" s="265" t="s">
        <v>143</v>
      </c>
    </row>
    <row r="194" spans="2:65" s="1" customFormat="1" ht="38.25" customHeight="1">
      <c r="B194" s="46"/>
      <c r="C194" s="221" t="s">
        <v>395</v>
      </c>
      <c r="D194" s="221" t="s">
        <v>145</v>
      </c>
      <c r="E194" s="222" t="s">
        <v>1059</v>
      </c>
      <c r="F194" s="223" t="s">
        <v>1060</v>
      </c>
      <c r="G194" s="224" t="s">
        <v>148</v>
      </c>
      <c r="H194" s="225">
        <v>538.72</v>
      </c>
      <c r="I194" s="226"/>
      <c r="J194" s="227">
        <f>ROUND(I194*H194,2)</f>
        <v>0</v>
      </c>
      <c r="K194" s="223" t="s">
        <v>149</v>
      </c>
      <c r="L194" s="72"/>
      <c r="M194" s="228" t="s">
        <v>21</v>
      </c>
      <c r="N194" s="229" t="s">
        <v>43</v>
      </c>
      <c r="O194" s="47"/>
      <c r="P194" s="230">
        <f>O194*H194</f>
        <v>0</v>
      </c>
      <c r="Q194" s="230">
        <v>0.0001809</v>
      </c>
      <c r="R194" s="230">
        <f>Q194*H194</f>
        <v>0.09745444800000001</v>
      </c>
      <c r="S194" s="230">
        <v>0</v>
      </c>
      <c r="T194" s="231">
        <f>S194*H194</f>
        <v>0</v>
      </c>
      <c r="AR194" s="24" t="s">
        <v>304</v>
      </c>
      <c r="AT194" s="24" t="s">
        <v>145</v>
      </c>
      <c r="AU194" s="24" t="s">
        <v>82</v>
      </c>
      <c r="AY194" s="24" t="s">
        <v>143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80</v>
      </c>
      <c r="BK194" s="232">
        <f>ROUND(I194*H194,2)</f>
        <v>0</v>
      </c>
      <c r="BL194" s="24" t="s">
        <v>304</v>
      </c>
      <c r="BM194" s="24" t="s">
        <v>1061</v>
      </c>
    </row>
    <row r="195" spans="2:51" s="11" customFormat="1" ht="13.5">
      <c r="B195" s="233"/>
      <c r="C195" s="234"/>
      <c r="D195" s="235" t="s">
        <v>152</v>
      </c>
      <c r="E195" s="236" t="s">
        <v>21</v>
      </c>
      <c r="F195" s="237" t="s">
        <v>990</v>
      </c>
      <c r="G195" s="234"/>
      <c r="H195" s="236" t="s">
        <v>21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152</v>
      </c>
      <c r="AU195" s="243" t="s">
        <v>82</v>
      </c>
      <c r="AV195" s="11" t="s">
        <v>80</v>
      </c>
      <c r="AW195" s="11" t="s">
        <v>35</v>
      </c>
      <c r="AX195" s="11" t="s">
        <v>72</v>
      </c>
      <c r="AY195" s="243" t="s">
        <v>143</v>
      </c>
    </row>
    <row r="196" spans="2:51" s="12" customFormat="1" ht="13.5">
      <c r="B196" s="244"/>
      <c r="C196" s="245"/>
      <c r="D196" s="235" t="s">
        <v>152</v>
      </c>
      <c r="E196" s="246" t="s">
        <v>21</v>
      </c>
      <c r="F196" s="247" t="s">
        <v>955</v>
      </c>
      <c r="G196" s="245"/>
      <c r="H196" s="248">
        <v>538.72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152</v>
      </c>
      <c r="AU196" s="254" t="s">
        <v>82</v>
      </c>
      <c r="AV196" s="12" t="s">
        <v>82</v>
      </c>
      <c r="AW196" s="12" t="s">
        <v>35</v>
      </c>
      <c r="AX196" s="12" t="s">
        <v>80</v>
      </c>
      <c r="AY196" s="254" t="s">
        <v>143</v>
      </c>
    </row>
    <row r="197" spans="2:65" s="1" customFormat="1" ht="25.5" customHeight="1">
      <c r="B197" s="46"/>
      <c r="C197" s="277" t="s">
        <v>400</v>
      </c>
      <c r="D197" s="277" t="s">
        <v>276</v>
      </c>
      <c r="E197" s="278" t="s">
        <v>1062</v>
      </c>
      <c r="F197" s="279" t="s">
        <v>1063</v>
      </c>
      <c r="G197" s="280" t="s">
        <v>148</v>
      </c>
      <c r="H197" s="281">
        <v>549.494</v>
      </c>
      <c r="I197" s="282"/>
      <c r="J197" s="283">
        <f>ROUND(I197*H197,2)</f>
        <v>0</v>
      </c>
      <c r="K197" s="279" t="s">
        <v>149</v>
      </c>
      <c r="L197" s="284"/>
      <c r="M197" s="285" t="s">
        <v>21</v>
      </c>
      <c r="N197" s="286" t="s">
        <v>43</v>
      </c>
      <c r="O197" s="47"/>
      <c r="P197" s="230">
        <f>O197*H197</f>
        <v>0</v>
      </c>
      <c r="Q197" s="230">
        <v>0.003</v>
      </c>
      <c r="R197" s="230">
        <f>Q197*H197</f>
        <v>1.6484820000000002</v>
      </c>
      <c r="S197" s="230">
        <v>0</v>
      </c>
      <c r="T197" s="231">
        <f>S197*H197</f>
        <v>0</v>
      </c>
      <c r="AR197" s="24" t="s">
        <v>420</v>
      </c>
      <c r="AT197" s="24" t="s">
        <v>276</v>
      </c>
      <c r="AU197" s="24" t="s">
        <v>82</v>
      </c>
      <c r="AY197" s="24" t="s">
        <v>143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80</v>
      </c>
      <c r="BK197" s="232">
        <f>ROUND(I197*H197,2)</f>
        <v>0</v>
      </c>
      <c r="BL197" s="24" t="s">
        <v>304</v>
      </c>
      <c r="BM197" s="24" t="s">
        <v>1064</v>
      </c>
    </row>
    <row r="198" spans="2:51" s="12" customFormat="1" ht="13.5">
      <c r="B198" s="244"/>
      <c r="C198" s="245"/>
      <c r="D198" s="235" t="s">
        <v>152</v>
      </c>
      <c r="E198" s="245"/>
      <c r="F198" s="247" t="s">
        <v>1065</v>
      </c>
      <c r="G198" s="245"/>
      <c r="H198" s="248">
        <v>549.494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AT198" s="254" t="s">
        <v>152</v>
      </c>
      <c r="AU198" s="254" t="s">
        <v>82</v>
      </c>
      <c r="AV198" s="12" t="s">
        <v>82</v>
      </c>
      <c r="AW198" s="12" t="s">
        <v>6</v>
      </c>
      <c r="AX198" s="12" t="s">
        <v>80</v>
      </c>
      <c r="AY198" s="254" t="s">
        <v>143</v>
      </c>
    </row>
    <row r="199" spans="2:65" s="1" customFormat="1" ht="25.5" customHeight="1">
      <c r="B199" s="46"/>
      <c r="C199" s="277" t="s">
        <v>406</v>
      </c>
      <c r="D199" s="277" t="s">
        <v>276</v>
      </c>
      <c r="E199" s="278" t="s">
        <v>1066</v>
      </c>
      <c r="F199" s="279" t="s">
        <v>1067</v>
      </c>
      <c r="G199" s="280" t="s">
        <v>148</v>
      </c>
      <c r="H199" s="281">
        <v>549.494</v>
      </c>
      <c r="I199" s="282"/>
      <c r="J199" s="283">
        <f>ROUND(I199*H199,2)</f>
        <v>0</v>
      </c>
      <c r="K199" s="279" t="s">
        <v>149</v>
      </c>
      <c r="L199" s="284"/>
      <c r="M199" s="285" t="s">
        <v>21</v>
      </c>
      <c r="N199" s="286" t="s">
        <v>43</v>
      </c>
      <c r="O199" s="47"/>
      <c r="P199" s="230">
        <f>O199*H199</f>
        <v>0</v>
      </c>
      <c r="Q199" s="230">
        <v>0.0036</v>
      </c>
      <c r="R199" s="230">
        <f>Q199*H199</f>
        <v>1.9781784</v>
      </c>
      <c r="S199" s="230">
        <v>0</v>
      </c>
      <c r="T199" s="231">
        <f>S199*H199</f>
        <v>0</v>
      </c>
      <c r="AR199" s="24" t="s">
        <v>420</v>
      </c>
      <c r="AT199" s="24" t="s">
        <v>276</v>
      </c>
      <c r="AU199" s="24" t="s">
        <v>82</v>
      </c>
      <c r="AY199" s="24" t="s">
        <v>143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80</v>
      </c>
      <c r="BK199" s="232">
        <f>ROUND(I199*H199,2)</f>
        <v>0</v>
      </c>
      <c r="BL199" s="24" t="s">
        <v>304</v>
      </c>
      <c r="BM199" s="24" t="s">
        <v>1068</v>
      </c>
    </row>
    <row r="200" spans="2:51" s="12" customFormat="1" ht="13.5">
      <c r="B200" s="244"/>
      <c r="C200" s="245"/>
      <c r="D200" s="235" t="s">
        <v>152</v>
      </c>
      <c r="E200" s="245"/>
      <c r="F200" s="247" t="s">
        <v>1065</v>
      </c>
      <c r="G200" s="245"/>
      <c r="H200" s="248">
        <v>549.494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152</v>
      </c>
      <c r="AU200" s="254" t="s">
        <v>82</v>
      </c>
      <c r="AV200" s="12" t="s">
        <v>82</v>
      </c>
      <c r="AW200" s="12" t="s">
        <v>6</v>
      </c>
      <c r="AX200" s="12" t="s">
        <v>80</v>
      </c>
      <c r="AY200" s="254" t="s">
        <v>143</v>
      </c>
    </row>
    <row r="201" spans="2:65" s="1" customFormat="1" ht="25.5" customHeight="1">
      <c r="B201" s="46"/>
      <c r="C201" s="277" t="s">
        <v>411</v>
      </c>
      <c r="D201" s="277" t="s">
        <v>276</v>
      </c>
      <c r="E201" s="278" t="s">
        <v>1069</v>
      </c>
      <c r="F201" s="279" t="s">
        <v>1070</v>
      </c>
      <c r="G201" s="280" t="s">
        <v>162</v>
      </c>
      <c r="H201" s="281">
        <v>64.646</v>
      </c>
      <c r="I201" s="282"/>
      <c r="J201" s="283">
        <f>ROUND(I201*H201,2)</f>
        <v>0</v>
      </c>
      <c r="K201" s="279" t="s">
        <v>149</v>
      </c>
      <c r="L201" s="284"/>
      <c r="M201" s="285" t="s">
        <v>21</v>
      </c>
      <c r="N201" s="286" t="s">
        <v>43</v>
      </c>
      <c r="O201" s="47"/>
      <c r="P201" s="230">
        <f>O201*H201</f>
        <v>0</v>
      </c>
      <c r="Q201" s="230">
        <v>0.025</v>
      </c>
      <c r="R201" s="230">
        <f>Q201*H201</f>
        <v>1.6161500000000002</v>
      </c>
      <c r="S201" s="230">
        <v>0</v>
      </c>
      <c r="T201" s="231">
        <f>S201*H201</f>
        <v>0</v>
      </c>
      <c r="AR201" s="24" t="s">
        <v>420</v>
      </c>
      <c r="AT201" s="24" t="s">
        <v>276</v>
      </c>
      <c r="AU201" s="24" t="s">
        <v>82</v>
      </c>
      <c r="AY201" s="24" t="s">
        <v>143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4" t="s">
        <v>80</v>
      </c>
      <c r="BK201" s="232">
        <f>ROUND(I201*H201,2)</f>
        <v>0</v>
      </c>
      <c r="BL201" s="24" t="s">
        <v>304</v>
      </c>
      <c r="BM201" s="24" t="s">
        <v>1071</v>
      </c>
    </row>
    <row r="202" spans="2:51" s="11" customFormat="1" ht="13.5">
      <c r="B202" s="233"/>
      <c r="C202" s="234"/>
      <c r="D202" s="235" t="s">
        <v>152</v>
      </c>
      <c r="E202" s="236" t="s">
        <v>21</v>
      </c>
      <c r="F202" s="237" t="s">
        <v>990</v>
      </c>
      <c r="G202" s="234"/>
      <c r="H202" s="236" t="s">
        <v>21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152</v>
      </c>
      <c r="AU202" s="243" t="s">
        <v>82</v>
      </c>
      <c r="AV202" s="11" t="s">
        <v>80</v>
      </c>
      <c r="AW202" s="11" t="s">
        <v>35</v>
      </c>
      <c r="AX202" s="11" t="s">
        <v>72</v>
      </c>
      <c r="AY202" s="243" t="s">
        <v>143</v>
      </c>
    </row>
    <row r="203" spans="2:51" s="12" customFormat="1" ht="13.5">
      <c r="B203" s="244"/>
      <c r="C203" s="245"/>
      <c r="D203" s="235" t="s">
        <v>152</v>
      </c>
      <c r="E203" s="246" t="s">
        <v>21</v>
      </c>
      <c r="F203" s="247" t="s">
        <v>1072</v>
      </c>
      <c r="G203" s="245"/>
      <c r="H203" s="248">
        <v>64.646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AT203" s="254" t="s">
        <v>152</v>
      </c>
      <c r="AU203" s="254" t="s">
        <v>82</v>
      </c>
      <c r="AV203" s="12" t="s">
        <v>82</v>
      </c>
      <c r="AW203" s="12" t="s">
        <v>35</v>
      </c>
      <c r="AX203" s="12" t="s">
        <v>80</v>
      </c>
      <c r="AY203" s="254" t="s">
        <v>143</v>
      </c>
    </row>
    <row r="204" spans="2:65" s="1" customFormat="1" ht="38.25" customHeight="1">
      <c r="B204" s="46"/>
      <c r="C204" s="221" t="s">
        <v>420</v>
      </c>
      <c r="D204" s="221" t="s">
        <v>145</v>
      </c>
      <c r="E204" s="222" t="s">
        <v>1073</v>
      </c>
      <c r="F204" s="223" t="s">
        <v>1074</v>
      </c>
      <c r="G204" s="224" t="s">
        <v>706</v>
      </c>
      <c r="H204" s="287"/>
      <c r="I204" s="226"/>
      <c r="J204" s="227">
        <f>ROUND(I204*H204,2)</f>
        <v>0</v>
      </c>
      <c r="K204" s="223" t="s">
        <v>149</v>
      </c>
      <c r="L204" s="72"/>
      <c r="M204" s="228" t="s">
        <v>21</v>
      </c>
      <c r="N204" s="229" t="s">
        <v>43</v>
      </c>
      <c r="O204" s="4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4" t="s">
        <v>304</v>
      </c>
      <c r="AT204" s="24" t="s">
        <v>145</v>
      </c>
      <c r="AU204" s="24" t="s">
        <v>82</v>
      </c>
      <c r="AY204" s="24" t="s">
        <v>143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80</v>
      </c>
      <c r="BK204" s="232">
        <f>ROUND(I204*H204,2)</f>
        <v>0</v>
      </c>
      <c r="BL204" s="24" t="s">
        <v>304</v>
      </c>
      <c r="BM204" s="24" t="s">
        <v>1075</v>
      </c>
    </row>
    <row r="205" spans="2:63" s="10" customFormat="1" ht="29.85" customHeight="1">
      <c r="B205" s="205"/>
      <c r="C205" s="206"/>
      <c r="D205" s="207" t="s">
        <v>71</v>
      </c>
      <c r="E205" s="219" t="s">
        <v>1076</v>
      </c>
      <c r="F205" s="219" t="s">
        <v>1077</v>
      </c>
      <c r="G205" s="206"/>
      <c r="H205" s="206"/>
      <c r="I205" s="209"/>
      <c r="J205" s="220">
        <f>BK205</f>
        <v>0</v>
      </c>
      <c r="K205" s="206"/>
      <c r="L205" s="211"/>
      <c r="M205" s="212"/>
      <c r="N205" s="213"/>
      <c r="O205" s="213"/>
      <c r="P205" s="214">
        <f>SUM(P206:P208)</f>
        <v>0</v>
      </c>
      <c r="Q205" s="213"/>
      <c r="R205" s="214">
        <f>SUM(R206:R208)</f>
        <v>0</v>
      </c>
      <c r="S205" s="213"/>
      <c r="T205" s="215">
        <f>SUM(T206:T208)</f>
        <v>8.360700000000001</v>
      </c>
      <c r="AR205" s="216" t="s">
        <v>82</v>
      </c>
      <c r="AT205" s="217" t="s">
        <v>71</v>
      </c>
      <c r="AU205" s="217" t="s">
        <v>80</v>
      </c>
      <c r="AY205" s="216" t="s">
        <v>143</v>
      </c>
      <c r="BK205" s="218">
        <f>SUM(BK206:BK208)</f>
        <v>0</v>
      </c>
    </row>
    <row r="206" spans="2:65" s="1" customFormat="1" ht="38.25" customHeight="1">
      <c r="B206" s="46"/>
      <c r="C206" s="221" t="s">
        <v>425</v>
      </c>
      <c r="D206" s="221" t="s">
        <v>145</v>
      </c>
      <c r="E206" s="222" t="s">
        <v>1078</v>
      </c>
      <c r="F206" s="223" t="s">
        <v>1079</v>
      </c>
      <c r="G206" s="224" t="s">
        <v>148</v>
      </c>
      <c r="H206" s="225">
        <v>576.6</v>
      </c>
      <c r="I206" s="226"/>
      <c r="J206" s="227">
        <f>ROUND(I206*H206,2)</f>
        <v>0</v>
      </c>
      <c r="K206" s="223" t="s">
        <v>149</v>
      </c>
      <c r="L206" s="72"/>
      <c r="M206" s="228" t="s">
        <v>21</v>
      </c>
      <c r="N206" s="229" t="s">
        <v>43</v>
      </c>
      <c r="O206" s="47"/>
      <c r="P206" s="230">
        <f>O206*H206</f>
        <v>0</v>
      </c>
      <c r="Q206" s="230">
        <v>0</v>
      </c>
      <c r="R206" s="230">
        <f>Q206*H206</f>
        <v>0</v>
      </c>
      <c r="S206" s="230">
        <v>0.0145</v>
      </c>
      <c r="T206" s="231">
        <f>S206*H206</f>
        <v>8.360700000000001</v>
      </c>
      <c r="AR206" s="24" t="s">
        <v>304</v>
      </c>
      <c r="AT206" s="24" t="s">
        <v>145</v>
      </c>
      <c r="AU206" s="24" t="s">
        <v>82</v>
      </c>
      <c r="AY206" s="24" t="s">
        <v>143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80</v>
      </c>
      <c r="BK206" s="232">
        <f>ROUND(I206*H206,2)</f>
        <v>0</v>
      </c>
      <c r="BL206" s="24" t="s">
        <v>304</v>
      </c>
      <c r="BM206" s="24" t="s">
        <v>1080</v>
      </c>
    </row>
    <row r="207" spans="2:51" s="11" customFormat="1" ht="13.5">
      <c r="B207" s="233"/>
      <c r="C207" s="234"/>
      <c r="D207" s="235" t="s">
        <v>152</v>
      </c>
      <c r="E207" s="236" t="s">
        <v>21</v>
      </c>
      <c r="F207" s="237" t="s">
        <v>990</v>
      </c>
      <c r="G207" s="234"/>
      <c r="H207" s="236" t="s">
        <v>21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152</v>
      </c>
      <c r="AU207" s="243" t="s">
        <v>82</v>
      </c>
      <c r="AV207" s="11" t="s">
        <v>80</v>
      </c>
      <c r="AW207" s="11" t="s">
        <v>35</v>
      </c>
      <c r="AX207" s="11" t="s">
        <v>72</v>
      </c>
      <c r="AY207" s="243" t="s">
        <v>143</v>
      </c>
    </row>
    <row r="208" spans="2:51" s="12" customFormat="1" ht="13.5">
      <c r="B208" s="244"/>
      <c r="C208" s="245"/>
      <c r="D208" s="235" t="s">
        <v>152</v>
      </c>
      <c r="E208" s="246" t="s">
        <v>21</v>
      </c>
      <c r="F208" s="247" t="s">
        <v>991</v>
      </c>
      <c r="G208" s="245"/>
      <c r="H208" s="248">
        <v>576.6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AT208" s="254" t="s">
        <v>152</v>
      </c>
      <c r="AU208" s="254" t="s">
        <v>82</v>
      </c>
      <c r="AV208" s="12" t="s">
        <v>82</v>
      </c>
      <c r="AW208" s="12" t="s">
        <v>35</v>
      </c>
      <c r="AX208" s="12" t="s">
        <v>80</v>
      </c>
      <c r="AY208" s="254" t="s">
        <v>143</v>
      </c>
    </row>
    <row r="209" spans="2:63" s="10" customFormat="1" ht="29.85" customHeight="1">
      <c r="B209" s="205"/>
      <c r="C209" s="206"/>
      <c r="D209" s="207" t="s">
        <v>71</v>
      </c>
      <c r="E209" s="219" t="s">
        <v>1081</v>
      </c>
      <c r="F209" s="219" t="s">
        <v>1082</v>
      </c>
      <c r="G209" s="206"/>
      <c r="H209" s="206"/>
      <c r="I209" s="209"/>
      <c r="J209" s="220">
        <f>BK209</f>
        <v>0</v>
      </c>
      <c r="K209" s="206"/>
      <c r="L209" s="211"/>
      <c r="M209" s="212"/>
      <c r="N209" s="213"/>
      <c r="O209" s="213"/>
      <c r="P209" s="214">
        <f>SUM(P210:P212)</f>
        <v>0</v>
      </c>
      <c r="Q209" s="213"/>
      <c r="R209" s="214">
        <f>SUM(R210:R212)</f>
        <v>0.01245</v>
      </c>
      <c r="S209" s="213"/>
      <c r="T209" s="215">
        <f>SUM(T210:T212)</f>
        <v>0.06921</v>
      </c>
      <c r="AR209" s="216" t="s">
        <v>82</v>
      </c>
      <c r="AT209" s="217" t="s">
        <v>71</v>
      </c>
      <c r="AU209" s="217" t="s">
        <v>80</v>
      </c>
      <c r="AY209" s="216" t="s">
        <v>143</v>
      </c>
      <c r="BK209" s="218">
        <f>SUM(BK210:BK212)</f>
        <v>0</v>
      </c>
    </row>
    <row r="210" spans="2:65" s="1" customFormat="1" ht="16.5" customHeight="1">
      <c r="B210" s="46"/>
      <c r="C210" s="221" t="s">
        <v>431</v>
      </c>
      <c r="D210" s="221" t="s">
        <v>145</v>
      </c>
      <c r="E210" s="222" t="s">
        <v>1083</v>
      </c>
      <c r="F210" s="223" t="s">
        <v>1084</v>
      </c>
      <c r="G210" s="224" t="s">
        <v>215</v>
      </c>
      <c r="H210" s="225">
        <v>3</v>
      </c>
      <c r="I210" s="226"/>
      <c r="J210" s="227">
        <f>ROUND(I210*H210,2)</f>
        <v>0</v>
      </c>
      <c r="K210" s="223" t="s">
        <v>149</v>
      </c>
      <c r="L210" s="72"/>
      <c r="M210" s="228" t="s">
        <v>21</v>
      </c>
      <c r="N210" s="229" t="s">
        <v>43</v>
      </c>
      <c r="O210" s="47"/>
      <c r="P210" s="230">
        <f>O210*H210</f>
        <v>0</v>
      </c>
      <c r="Q210" s="230">
        <v>0</v>
      </c>
      <c r="R210" s="230">
        <f>Q210*H210</f>
        <v>0</v>
      </c>
      <c r="S210" s="230">
        <v>0.02307</v>
      </c>
      <c r="T210" s="231">
        <f>S210*H210</f>
        <v>0.06921</v>
      </c>
      <c r="AR210" s="24" t="s">
        <v>304</v>
      </c>
      <c r="AT210" s="24" t="s">
        <v>145</v>
      </c>
      <c r="AU210" s="24" t="s">
        <v>82</v>
      </c>
      <c r="AY210" s="24" t="s">
        <v>143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80</v>
      </c>
      <c r="BK210" s="232">
        <f>ROUND(I210*H210,2)</f>
        <v>0</v>
      </c>
      <c r="BL210" s="24" t="s">
        <v>304</v>
      </c>
      <c r="BM210" s="24" t="s">
        <v>1085</v>
      </c>
    </row>
    <row r="211" spans="2:65" s="1" customFormat="1" ht="25.5" customHeight="1">
      <c r="B211" s="46"/>
      <c r="C211" s="221" t="s">
        <v>436</v>
      </c>
      <c r="D211" s="221" t="s">
        <v>145</v>
      </c>
      <c r="E211" s="222" t="s">
        <v>1086</v>
      </c>
      <c r="F211" s="223" t="s">
        <v>1087</v>
      </c>
      <c r="G211" s="224" t="s">
        <v>215</v>
      </c>
      <c r="H211" s="225">
        <v>3</v>
      </c>
      <c r="I211" s="226"/>
      <c r="J211" s="227">
        <f>ROUND(I211*H211,2)</f>
        <v>0</v>
      </c>
      <c r="K211" s="223" t="s">
        <v>149</v>
      </c>
      <c r="L211" s="72"/>
      <c r="M211" s="228" t="s">
        <v>21</v>
      </c>
      <c r="N211" s="229" t="s">
        <v>43</v>
      </c>
      <c r="O211" s="47"/>
      <c r="P211" s="230">
        <f>O211*H211</f>
        <v>0</v>
      </c>
      <c r="Q211" s="230">
        <v>0.00415</v>
      </c>
      <c r="R211" s="230">
        <f>Q211*H211</f>
        <v>0.01245</v>
      </c>
      <c r="S211" s="230">
        <v>0</v>
      </c>
      <c r="T211" s="231">
        <f>S211*H211</f>
        <v>0</v>
      </c>
      <c r="AR211" s="24" t="s">
        <v>304</v>
      </c>
      <c r="AT211" s="24" t="s">
        <v>145</v>
      </c>
      <c r="AU211" s="24" t="s">
        <v>82</v>
      </c>
      <c r="AY211" s="24" t="s">
        <v>143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80</v>
      </c>
      <c r="BK211" s="232">
        <f>ROUND(I211*H211,2)</f>
        <v>0</v>
      </c>
      <c r="BL211" s="24" t="s">
        <v>304</v>
      </c>
      <c r="BM211" s="24" t="s">
        <v>1088</v>
      </c>
    </row>
    <row r="212" spans="2:65" s="1" customFormat="1" ht="38.25" customHeight="1">
      <c r="B212" s="46"/>
      <c r="C212" s="221" t="s">
        <v>446</v>
      </c>
      <c r="D212" s="221" t="s">
        <v>145</v>
      </c>
      <c r="E212" s="222" t="s">
        <v>1089</v>
      </c>
      <c r="F212" s="223" t="s">
        <v>1090</v>
      </c>
      <c r="G212" s="224" t="s">
        <v>706</v>
      </c>
      <c r="H212" s="287"/>
      <c r="I212" s="226"/>
      <c r="J212" s="227">
        <f>ROUND(I212*H212,2)</f>
        <v>0</v>
      </c>
      <c r="K212" s="223" t="s">
        <v>149</v>
      </c>
      <c r="L212" s="72"/>
      <c r="M212" s="228" t="s">
        <v>21</v>
      </c>
      <c r="N212" s="229" t="s">
        <v>43</v>
      </c>
      <c r="O212" s="47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AR212" s="24" t="s">
        <v>304</v>
      </c>
      <c r="AT212" s="24" t="s">
        <v>145</v>
      </c>
      <c r="AU212" s="24" t="s">
        <v>82</v>
      </c>
      <c r="AY212" s="24" t="s">
        <v>143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4" t="s">
        <v>80</v>
      </c>
      <c r="BK212" s="232">
        <f>ROUND(I212*H212,2)</f>
        <v>0</v>
      </c>
      <c r="BL212" s="24" t="s">
        <v>304</v>
      </c>
      <c r="BM212" s="24" t="s">
        <v>1091</v>
      </c>
    </row>
    <row r="213" spans="2:63" s="10" customFormat="1" ht="29.85" customHeight="1">
      <c r="B213" s="205"/>
      <c r="C213" s="206"/>
      <c r="D213" s="207" t="s">
        <v>71</v>
      </c>
      <c r="E213" s="219" t="s">
        <v>1092</v>
      </c>
      <c r="F213" s="219" t="s">
        <v>1093</v>
      </c>
      <c r="G213" s="206"/>
      <c r="H213" s="206"/>
      <c r="I213" s="209"/>
      <c r="J213" s="220">
        <f>BK213</f>
        <v>0</v>
      </c>
      <c r="K213" s="206"/>
      <c r="L213" s="211"/>
      <c r="M213" s="212"/>
      <c r="N213" s="213"/>
      <c r="O213" s="213"/>
      <c r="P213" s="214">
        <f>SUM(P214:P222)</f>
        <v>0</v>
      </c>
      <c r="Q213" s="213"/>
      <c r="R213" s="214">
        <f>SUM(R214:R222)</f>
        <v>1.351526</v>
      </c>
      <c r="S213" s="213"/>
      <c r="T213" s="215">
        <f>SUM(T214:T222)</f>
        <v>0.304</v>
      </c>
      <c r="AR213" s="216" t="s">
        <v>82</v>
      </c>
      <c r="AT213" s="217" t="s">
        <v>71</v>
      </c>
      <c r="AU213" s="217" t="s">
        <v>80</v>
      </c>
      <c r="AY213" s="216" t="s">
        <v>143</v>
      </c>
      <c r="BK213" s="218">
        <f>SUM(BK214:BK222)</f>
        <v>0</v>
      </c>
    </row>
    <row r="214" spans="2:65" s="1" customFormat="1" ht="25.5" customHeight="1">
      <c r="B214" s="46"/>
      <c r="C214" s="221" t="s">
        <v>452</v>
      </c>
      <c r="D214" s="221" t="s">
        <v>145</v>
      </c>
      <c r="E214" s="222" t="s">
        <v>1094</v>
      </c>
      <c r="F214" s="223" t="s">
        <v>1095</v>
      </c>
      <c r="G214" s="224" t="s">
        <v>249</v>
      </c>
      <c r="H214" s="225">
        <v>38</v>
      </c>
      <c r="I214" s="226"/>
      <c r="J214" s="227">
        <f>ROUND(I214*H214,2)</f>
        <v>0</v>
      </c>
      <c r="K214" s="223" t="s">
        <v>149</v>
      </c>
      <c r="L214" s="72"/>
      <c r="M214" s="228" t="s">
        <v>21</v>
      </c>
      <c r="N214" s="229" t="s">
        <v>43</v>
      </c>
      <c r="O214" s="47"/>
      <c r="P214" s="230">
        <f>O214*H214</f>
        <v>0</v>
      </c>
      <c r="Q214" s="230">
        <v>0</v>
      </c>
      <c r="R214" s="230">
        <f>Q214*H214</f>
        <v>0</v>
      </c>
      <c r="S214" s="230">
        <v>0.008</v>
      </c>
      <c r="T214" s="231">
        <f>S214*H214</f>
        <v>0.304</v>
      </c>
      <c r="AR214" s="24" t="s">
        <v>304</v>
      </c>
      <c r="AT214" s="24" t="s">
        <v>145</v>
      </c>
      <c r="AU214" s="24" t="s">
        <v>82</v>
      </c>
      <c r="AY214" s="24" t="s">
        <v>143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80</v>
      </c>
      <c r="BK214" s="232">
        <f>ROUND(I214*H214,2)</f>
        <v>0</v>
      </c>
      <c r="BL214" s="24" t="s">
        <v>304</v>
      </c>
      <c r="BM214" s="24" t="s">
        <v>1096</v>
      </c>
    </row>
    <row r="215" spans="2:51" s="11" customFormat="1" ht="13.5">
      <c r="B215" s="233"/>
      <c r="C215" s="234"/>
      <c r="D215" s="235" t="s">
        <v>152</v>
      </c>
      <c r="E215" s="236" t="s">
        <v>21</v>
      </c>
      <c r="F215" s="237" t="s">
        <v>1097</v>
      </c>
      <c r="G215" s="234"/>
      <c r="H215" s="236" t="s">
        <v>21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152</v>
      </c>
      <c r="AU215" s="243" t="s">
        <v>82</v>
      </c>
      <c r="AV215" s="11" t="s">
        <v>80</v>
      </c>
      <c r="AW215" s="11" t="s">
        <v>35</v>
      </c>
      <c r="AX215" s="11" t="s">
        <v>72</v>
      </c>
      <c r="AY215" s="243" t="s">
        <v>143</v>
      </c>
    </row>
    <row r="216" spans="2:51" s="12" customFormat="1" ht="13.5">
      <c r="B216" s="244"/>
      <c r="C216" s="245"/>
      <c r="D216" s="235" t="s">
        <v>152</v>
      </c>
      <c r="E216" s="246" t="s">
        <v>21</v>
      </c>
      <c r="F216" s="247" t="s">
        <v>1098</v>
      </c>
      <c r="G216" s="245"/>
      <c r="H216" s="248">
        <v>38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AT216" s="254" t="s">
        <v>152</v>
      </c>
      <c r="AU216" s="254" t="s">
        <v>82</v>
      </c>
      <c r="AV216" s="12" t="s">
        <v>82</v>
      </c>
      <c r="AW216" s="12" t="s">
        <v>35</v>
      </c>
      <c r="AX216" s="12" t="s">
        <v>80</v>
      </c>
      <c r="AY216" s="254" t="s">
        <v>143</v>
      </c>
    </row>
    <row r="217" spans="2:65" s="1" customFormat="1" ht="25.5" customHeight="1">
      <c r="B217" s="46"/>
      <c r="C217" s="221" t="s">
        <v>459</v>
      </c>
      <c r="D217" s="221" t="s">
        <v>145</v>
      </c>
      <c r="E217" s="222" t="s">
        <v>1099</v>
      </c>
      <c r="F217" s="223" t="s">
        <v>1100</v>
      </c>
      <c r="G217" s="224" t="s">
        <v>148</v>
      </c>
      <c r="H217" s="225">
        <v>50.6</v>
      </c>
      <c r="I217" s="226"/>
      <c r="J217" s="227">
        <f>ROUND(I217*H217,2)</f>
        <v>0</v>
      </c>
      <c r="K217" s="223" t="s">
        <v>149</v>
      </c>
      <c r="L217" s="72"/>
      <c r="M217" s="228" t="s">
        <v>21</v>
      </c>
      <c r="N217" s="229" t="s">
        <v>43</v>
      </c>
      <c r="O217" s="47"/>
      <c r="P217" s="230">
        <f>O217*H217</f>
        <v>0</v>
      </c>
      <c r="Q217" s="230">
        <v>0.02671</v>
      </c>
      <c r="R217" s="230">
        <f>Q217*H217</f>
        <v>1.351526</v>
      </c>
      <c r="S217" s="230">
        <v>0</v>
      </c>
      <c r="T217" s="231">
        <f>S217*H217</f>
        <v>0</v>
      </c>
      <c r="AR217" s="24" t="s">
        <v>304</v>
      </c>
      <c r="AT217" s="24" t="s">
        <v>145</v>
      </c>
      <c r="AU217" s="24" t="s">
        <v>82</v>
      </c>
      <c r="AY217" s="24" t="s">
        <v>143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80</v>
      </c>
      <c r="BK217" s="232">
        <f>ROUND(I217*H217,2)</f>
        <v>0</v>
      </c>
      <c r="BL217" s="24" t="s">
        <v>304</v>
      </c>
      <c r="BM217" s="24" t="s">
        <v>1101</v>
      </c>
    </row>
    <row r="218" spans="2:51" s="11" customFormat="1" ht="13.5">
      <c r="B218" s="233"/>
      <c r="C218" s="234"/>
      <c r="D218" s="235" t="s">
        <v>152</v>
      </c>
      <c r="E218" s="236" t="s">
        <v>21</v>
      </c>
      <c r="F218" s="237" t="s">
        <v>941</v>
      </c>
      <c r="G218" s="234"/>
      <c r="H218" s="236" t="s">
        <v>21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152</v>
      </c>
      <c r="AU218" s="243" t="s">
        <v>82</v>
      </c>
      <c r="AV218" s="11" t="s">
        <v>80</v>
      </c>
      <c r="AW218" s="11" t="s">
        <v>35</v>
      </c>
      <c r="AX218" s="11" t="s">
        <v>72</v>
      </c>
      <c r="AY218" s="243" t="s">
        <v>143</v>
      </c>
    </row>
    <row r="219" spans="2:51" s="12" customFormat="1" ht="13.5">
      <c r="B219" s="244"/>
      <c r="C219" s="245"/>
      <c r="D219" s="235" t="s">
        <v>152</v>
      </c>
      <c r="E219" s="246" t="s">
        <v>21</v>
      </c>
      <c r="F219" s="247" t="s">
        <v>1102</v>
      </c>
      <c r="G219" s="245"/>
      <c r="H219" s="248">
        <v>26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152</v>
      </c>
      <c r="AU219" s="254" t="s">
        <v>82</v>
      </c>
      <c r="AV219" s="12" t="s">
        <v>82</v>
      </c>
      <c r="AW219" s="12" t="s">
        <v>35</v>
      </c>
      <c r="AX219" s="12" t="s">
        <v>72</v>
      </c>
      <c r="AY219" s="254" t="s">
        <v>143</v>
      </c>
    </row>
    <row r="220" spans="2:51" s="11" customFormat="1" ht="13.5">
      <c r="B220" s="233"/>
      <c r="C220" s="234"/>
      <c r="D220" s="235" t="s">
        <v>152</v>
      </c>
      <c r="E220" s="236" t="s">
        <v>21</v>
      </c>
      <c r="F220" s="237" t="s">
        <v>1103</v>
      </c>
      <c r="G220" s="234"/>
      <c r="H220" s="236" t="s">
        <v>21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152</v>
      </c>
      <c r="AU220" s="243" t="s">
        <v>82</v>
      </c>
      <c r="AV220" s="11" t="s">
        <v>80</v>
      </c>
      <c r="AW220" s="11" t="s">
        <v>35</v>
      </c>
      <c r="AX220" s="11" t="s">
        <v>72</v>
      </c>
      <c r="AY220" s="243" t="s">
        <v>143</v>
      </c>
    </row>
    <row r="221" spans="2:51" s="12" customFormat="1" ht="13.5">
      <c r="B221" s="244"/>
      <c r="C221" s="245"/>
      <c r="D221" s="235" t="s">
        <v>152</v>
      </c>
      <c r="E221" s="246" t="s">
        <v>21</v>
      </c>
      <c r="F221" s="247" t="s">
        <v>1104</v>
      </c>
      <c r="G221" s="245"/>
      <c r="H221" s="248">
        <v>24.6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152</v>
      </c>
      <c r="AU221" s="254" t="s">
        <v>82</v>
      </c>
      <c r="AV221" s="12" t="s">
        <v>82</v>
      </c>
      <c r="AW221" s="12" t="s">
        <v>35</v>
      </c>
      <c r="AX221" s="12" t="s">
        <v>72</v>
      </c>
      <c r="AY221" s="254" t="s">
        <v>143</v>
      </c>
    </row>
    <row r="222" spans="2:51" s="13" customFormat="1" ht="13.5">
      <c r="B222" s="255"/>
      <c r="C222" s="256"/>
      <c r="D222" s="235" t="s">
        <v>152</v>
      </c>
      <c r="E222" s="257" t="s">
        <v>21</v>
      </c>
      <c r="F222" s="258" t="s">
        <v>157</v>
      </c>
      <c r="G222" s="256"/>
      <c r="H222" s="259">
        <v>50.6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AT222" s="265" t="s">
        <v>152</v>
      </c>
      <c r="AU222" s="265" t="s">
        <v>82</v>
      </c>
      <c r="AV222" s="13" t="s">
        <v>150</v>
      </c>
      <c r="AW222" s="13" t="s">
        <v>35</v>
      </c>
      <c r="AX222" s="13" t="s">
        <v>80</v>
      </c>
      <c r="AY222" s="265" t="s">
        <v>143</v>
      </c>
    </row>
    <row r="223" spans="2:63" s="10" customFormat="1" ht="29.85" customHeight="1">
      <c r="B223" s="205"/>
      <c r="C223" s="206"/>
      <c r="D223" s="207" t="s">
        <v>71</v>
      </c>
      <c r="E223" s="219" t="s">
        <v>680</v>
      </c>
      <c r="F223" s="219" t="s">
        <v>1105</v>
      </c>
      <c r="G223" s="206"/>
      <c r="H223" s="206"/>
      <c r="I223" s="209"/>
      <c r="J223" s="220">
        <f>BK223</f>
        <v>0</v>
      </c>
      <c r="K223" s="206"/>
      <c r="L223" s="211"/>
      <c r="M223" s="212"/>
      <c r="N223" s="213"/>
      <c r="O223" s="213"/>
      <c r="P223" s="214">
        <f>SUM(P224:P232)</f>
        <v>0</v>
      </c>
      <c r="Q223" s="213"/>
      <c r="R223" s="214">
        <f>SUM(R224:R232)</f>
        <v>0.45838</v>
      </c>
      <c r="S223" s="213"/>
      <c r="T223" s="215">
        <f>SUM(T224:T232)</f>
        <v>0</v>
      </c>
      <c r="AR223" s="216" t="s">
        <v>82</v>
      </c>
      <c r="AT223" s="217" t="s">
        <v>71</v>
      </c>
      <c r="AU223" s="217" t="s">
        <v>80</v>
      </c>
      <c r="AY223" s="216" t="s">
        <v>143</v>
      </c>
      <c r="BK223" s="218">
        <f>SUM(BK224:BK232)</f>
        <v>0</v>
      </c>
    </row>
    <row r="224" spans="2:65" s="1" customFormat="1" ht="25.5" customHeight="1">
      <c r="B224" s="46"/>
      <c r="C224" s="221" t="s">
        <v>463</v>
      </c>
      <c r="D224" s="221" t="s">
        <v>145</v>
      </c>
      <c r="E224" s="222" t="s">
        <v>1106</v>
      </c>
      <c r="F224" s="223" t="s">
        <v>1107</v>
      </c>
      <c r="G224" s="224" t="s">
        <v>249</v>
      </c>
      <c r="H224" s="225">
        <v>106</v>
      </c>
      <c r="I224" s="226"/>
      <c r="J224" s="227">
        <f>ROUND(I224*H224,2)</f>
        <v>0</v>
      </c>
      <c r="K224" s="223" t="s">
        <v>149</v>
      </c>
      <c r="L224" s="72"/>
      <c r="M224" s="228" t="s">
        <v>21</v>
      </c>
      <c r="N224" s="229" t="s">
        <v>43</v>
      </c>
      <c r="O224" s="47"/>
      <c r="P224" s="230">
        <f>O224*H224</f>
        <v>0</v>
      </c>
      <c r="Q224" s="230">
        <v>0.00401</v>
      </c>
      <c r="R224" s="230">
        <f>Q224*H224</f>
        <v>0.42506</v>
      </c>
      <c r="S224" s="230">
        <v>0</v>
      </c>
      <c r="T224" s="231">
        <f>S224*H224</f>
        <v>0</v>
      </c>
      <c r="AR224" s="24" t="s">
        <v>304</v>
      </c>
      <c r="AT224" s="24" t="s">
        <v>145</v>
      </c>
      <c r="AU224" s="24" t="s">
        <v>82</v>
      </c>
      <c r="AY224" s="24" t="s">
        <v>143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4" t="s">
        <v>80</v>
      </c>
      <c r="BK224" s="232">
        <f>ROUND(I224*H224,2)</f>
        <v>0</v>
      </c>
      <c r="BL224" s="24" t="s">
        <v>304</v>
      </c>
      <c r="BM224" s="24" t="s">
        <v>1108</v>
      </c>
    </row>
    <row r="225" spans="2:51" s="11" customFormat="1" ht="13.5">
      <c r="B225" s="233"/>
      <c r="C225" s="234"/>
      <c r="D225" s="235" t="s">
        <v>152</v>
      </c>
      <c r="E225" s="236" t="s">
        <v>21</v>
      </c>
      <c r="F225" s="237" t="s">
        <v>1109</v>
      </c>
      <c r="G225" s="234"/>
      <c r="H225" s="236" t="s">
        <v>21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152</v>
      </c>
      <c r="AU225" s="243" t="s">
        <v>82</v>
      </c>
      <c r="AV225" s="11" t="s">
        <v>80</v>
      </c>
      <c r="AW225" s="11" t="s">
        <v>35</v>
      </c>
      <c r="AX225" s="11" t="s">
        <v>72</v>
      </c>
      <c r="AY225" s="243" t="s">
        <v>143</v>
      </c>
    </row>
    <row r="226" spans="2:51" s="11" customFormat="1" ht="13.5">
      <c r="B226" s="233"/>
      <c r="C226" s="234"/>
      <c r="D226" s="235" t="s">
        <v>152</v>
      </c>
      <c r="E226" s="236" t="s">
        <v>21</v>
      </c>
      <c r="F226" s="237" t="s">
        <v>941</v>
      </c>
      <c r="G226" s="234"/>
      <c r="H226" s="236" t="s">
        <v>21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152</v>
      </c>
      <c r="AU226" s="243" t="s">
        <v>82</v>
      </c>
      <c r="AV226" s="11" t="s">
        <v>80</v>
      </c>
      <c r="AW226" s="11" t="s">
        <v>35</v>
      </c>
      <c r="AX226" s="11" t="s">
        <v>72</v>
      </c>
      <c r="AY226" s="243" t="s">
        <v>143</v>
      </c>
    </row>
    <row r="227" spans="2:51" s="12" customFormat="1" ht="13.5">
      <c r="B227" s="244"/>
      <c r="C227" s="245"/>
      <c r="D227" s="235" t="s">
        <v>152</v>
      </c>
      <c r="E227" s="246" t="s">
        <v>21</v>
      </c>
      <c r="F227" s="247" t="s">
        <v>1110</v>
      </c>
      <c r="G227" s="245"/>
      <c r="H227" s="248">
        <v>106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AT227" s="254" t="s">
        <v>152</v>
      </c>
      <c r="AU227" s="254" t="s">
        <v>82</v>
      </c>
      <c r="AV227" s="12" t="s">
        <v>82</v>
      </c>
      <c r="AW227" s="12" t="s">
        <v>35</v>
      </c>
      <c r="AX227" s="12" t="s">
        <v>80</v>
      </c>
      <c r="AY227" s="254" t="s">
        <v>143</v>
      </c>
    </row>
    <row r="228" spans="2:65" s="1" customFormat="1" ht="25.5" customHeight="1">
      <c r="B228" s="46"/>
      <c r="C228" s="221" t="s">
        <v>472</v>
      </c>
      <c r="D228" s="221" t="s">
        <v>145</v>
      </c>
      <c r="E228" s="222" t="s">
        <v>1111</v>
      </c>
      <c r="F228" s="223" t="s">
        <v>1112</v>
      </c>
      <c r="G228" s="224" t="s">
        <v>249</v>
      </c>
      <c r="H228" s="225">
        <v>4</v>
      </c>
      <c r="I228" s="226"/>
      <c r="J228" s="227">
        <f>ROUND(I228*H228,2)</f>
        <v>0</v>
      </c>
      <c r="K228" s="223" t="s">
        <v>149</v>
      </c>
      <c r="L228" s="72"/>
      <c r="M228" s="228" t="s">
        <v>21</v>
      </c>
      <c r="N228" s="229" t="s">
        <v>43</v>
      </c>
      <c r="O228" s="47"/>
      <c r="P228" s="230">
        <f>O228*H228</f>
        <v>0</v>
      </c>
      <c r="Q228" s="230">
        <v>0.00479</v>
      </c>
      <c r="R228" s="230">
        <f>Q228*H228</f>
        <v>0.01916</v>
      </c>
      <c r="S228" s="230">
        <v>0</v>
      </c>
      <c r="T228" s="231">
        <f>S228*H228</f>
        <v>0</v>
      </c>
      <c r="AR228" s="24" t="s">
        <v>304</v>
      </c>
      <c r="AT228" s="24" t="s">
        <v>145</v>
      </c>
      <c r="AU228" s="24" t="s">
        <v>82</v>
      </c>
      <c r="AY228" s="24" t="s">
        <v>143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24" t="s">
        <v>80</v>
      </c>
      <c r="BK228" s="232">
        <f>ROUND(I228*H228,2)</f>
        <v>0</v>
      </c>
      <c r="BL228" s="24" t="s">
        <v>304</v>
      </c>
      <c r="BM228" s="24" t="s">
        <v>1113</v>
      </c>
    </row>
    <row r="229" spans="2:51" s="12" customFormat="1" ht="13.5">
      <c r="B229" s="244"/>
      <c r="C229" s="245"/>
      <c r="D229" s="235" t="s">
        <v>152</v>
      </c>
      <c r="E229" s="246" t="s">
        <v>21</v>
      </c>
      <c r="F229" s="247" t="s">
        <v>1114</v>
      </c>
      <c r="G229" s="245"/>
      <c r="H229" s="248">
        <v>4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AT229" s="254" t="s">
        <v>152</v>
      </c>
      <c r="AU229" s="254" t="s">
        <v>82</v>
      </c>
      <c r="AV229" s="12" t="s">
        <v>82</v>
      </c>
      <c r="AW229" s="12" t="s">
        <v>35</v>
      </c>
      <c r="AX229" s="12" t="s">
        <v>80</v>
      </c>
      <c r="AY229" s="254" t="s">
        <v>143</v>
      </c>
    </row>
    <row r="230" spans="2:65" s="1" customFormat="1" ht="25.5" customHeight="1">
      <c r="B230" s="46"/>
      <c r="C230" s="221" t="s">
        <v>486</v>
      </c>
      <c r="D230" s="221" t="s">
        <v>145</v>
      </c>
      <c r="E230" s="222" t="s">
        <v>1115</v>
      </c>
      <c r="F230" s="223" t="s">
        <v>1116</v>
      </c>
      <c r="G230" s="224" t="s">
        <v>249</v>
      </c>
      <c r="H230" s="225">
        <v>6</v>
      </c>
      <c r="I230" s="226"/>
      <c r="J230" s="227">
        <f>ROUND(I230*H230,2)</f>
        <v>0</v>
      </c>
      <c r="K230" s="223" t="s">
        <v>149</v>
      </c>
      <c r="L230" s="72"/>
      <c r="M230" s="228" t="s">
        <v>21</v>
      </c>
      <c r="N230" s="229" t="s">
        <v>43</v>
      </c>
      <c r="O230" s="47"/>
      <c r="P230" s="230">
        <f>O230*H230</f>
        <v>0</v>
      </c>
      <c r="Q230" s="230">
        <v>0.00236</v>
      </c>
      <c r="R230" s="230">
        <f>Q230*H230</f>
        <v>0.01416</v>
      </c>
      <c r="S230" s="230">
        <v>0</v>
      </c>
      <c r="T230" s="231">
        <f>S230*H230</f>
        <v>0</v>
      </c>
      <c r="AR230" s="24" t="s">
        <v>304</v>
      </c>
      <c r="AT230" s="24" t="s">
        <v>145</v>
      </c>
      <c r="AU230" s="24" t="s">
        <v>82</v>
      </c>
      <c r="AY230" s="24" t="s">
        <v>143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4" t="s">
        <v>80</v>
      </c>
      <c r="BK230" s="232">
        <f>ROUND(I230*H230,2)</f>
        <v>0</v>
      </c>
      <c r="BL230" s="24" t="s">
        <v>304</v>
      </c>
      <c r="BM230" s="24" t="s">
        <v>1117</v>
      </c>
    </row>
    <row r="231" spans="2:51" s="12" customFormat="1" ht="13.5">
      <c r="B231" s="244"/>
      <c r="C231" s="245"/>
      <c r="D231" s="235" t="s">
        <v>152</v>
      </c>
      <c r="E231" s="246" t="s">
        <v>21</v>
      </c>
      <c r="F231" s="247" t="s">
        <v>1118</v>
      </c>
      <c r="G231" s="245"/>
      <c r="H231" s="248">
        <v>6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AT231" s="254" t="s">
        <v>152</v>
      </c>
      <c r="AU231" s="254" t="s">
        <v>82</v>
      </c>
      <c r="AV231" s="12" t="s">
        <v>82</v>
      </c>
      <c r="AW231" s="12" t="s">
        <v>35</v>
      </c>
      <c r="AX231" s="12" t="s">
        <v>80</v>
      </c>
      <c r="AY231" s="254" t="s">
        <v>143</v>
      </c>
    </row>
    <row r="232" spans="2:65" s="1" customFormat="1" ht="38.25" customHeight="1">
      <c r="B232" s="46"/>
      <c r="C232" s="221" t="s">
        <v>492</v>
      </c>
      <c r="D232" s="221" t="s">
        <v>145</v>
      </c>
      <c r="E232" s="222" t="s">
        <v>1119</v>
      </c>
      <c r="F232" s="223" t="s">
        <v>1120</v>
      </c>
      <c r="G232" s="224" t="s">
        <v>706</v>
      </c>
      <c r="H232" s="287"/>
      <c r="I232" s="226"/>
      <c r="J232" s="227">
        <f>ROUND(I232*H232,2)</f>
        <v>0</v>
      </c>
      <c r="K232" s="223" t="s">
        <v>149</v>
      </c>
      <c r="L232" s="72"/>
      <c r="M232" s="228" t="s">
        <v>21</v>
      </c>
      <c r="N232" s="229" t="s">
        <v>43</v>
      </c>
      <c r="O232" s="47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AR232" s="24" t="s">
        <v>304</v>
      </c>
      <c r="AT232" s="24" t="s">
        <v>145</v>
      </c>
      <c r="AU232" s="24" t="s">
        <v>82</v>
      </c>
      <c r="AY232" s="24" t="s">
        <v>143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4" t="s">
        <v>80</v>
      </c>
      <c r="BK232" s="232">
        <f>ROUND(I232*H232,2)</f>
        <v>0</v>
      </c>
      <c r="BL232" s="24" t="s">
        <v>304</v>
      </c>
      <c r="BM232" s="24" t="s">
        <v>1121</v>
      </c>
    </row>
    <row r="233" spans="2:63" s="10" customFormat="1" ht="29.85" customHeight="1">
      <c r="B233" s="205"/>
      <c r="C233" s="206"/>
      <c r="D233" s="207" t="s">
        <v>71</v>
      </c>
      <c r="E233" s="219" t="s">
        <v>1122</v>
      </c>
      <c r="F233" s="219" t="s">
        <v>1123</v>
      </c>
      <c r="G233" s="206"/>
      <c r="H233" s="206"/>
      <c r="I233" s="209"/>
      <c r="J233" s="220">
        <f>BK233</f>
        <v>0</v>
      </c>
      <c r="K233" s="206"/>
      <c r="L233" s="211"/>
      <c r="M233" s="212"/>
      <c r="N233" s="213"/>
      <c r="O233" s="213"/>
      <c r="P233" s="214">
        <f>SUM(P234:P239)</f>
        <v>0</v>
      </c>
      <c r="Q233" s="213"/>
      <c r="R233" s="214">
        <f>SUM(R234:R239)</f>
        <v>0</v>
      </c>
      <c r="S233" s="213"/>
      <c r="T233" s="215">
        <f>SUM(T234:T239)</f>
        <v>0.21401</v>
      </c>
      <c r="AR233" s="216" t="s">
        <v>82</v>
      </c>
      <c r="AT233" s="217" t="s">
        <v>71</v>
      </c>
      <c r="AU233" s="217" t="s">
        <v>80</v>
      </c>
      <c r="AY233" s="216" t="s">
        <v>143</v>
      </c>
      <c r="BK233" s="218">
        <f>SUM(BK234:BK239)</f>
        <v>0</v>
      </c>
    </row>
    <row r="234" spans="2:65" s="1" customFormat="1" ht="16.5" customHeight="1">
      <c r="B234" s="46"/>
      <c r="C234" s="221" t="s">
        <v>501</v>
      </c>
      <c r="D234" s="221" t="s">
        <v>145</v>
      </c>
      <c r="E234" s="222" t="s">
        <v>1124</v>
      </c>
      <c r="F234" s="223" t="s">
        <v>1125</v>
      </c>
      <c r="G234" s="224" t="s">
        <v>249</v>
      </c>
      <c r="H234" s="225">
        <v>6.6</v>
      </c>
      <c r="I234" s="226"/>
      <c r="J234" s="227">
        <f>ROUND(I234*H234,2)</f>
        <v>0</v>
      </c>
      <c r="K234" s="223" t="s">
        <v>149</v>
      </c>
      <c r="L234" s="72"/>
      <c r="M234" s="228" t="s">
        <v>21</v>
      </c>
      <c r="N234" s="229" t="s">
        <v>43</v>
      </c>
      <c r="O234" s="47"/>
      <c r="P234" s="230">
        <f>O234*H234</f>
        <v>0</v>
      </c>
      <c r="Q234" s="230">
        <v>0</v>
      </c>
      <c r="R234" s="230">
        <f>Q234*H234</f>
        <v>0</v>
      </c>
      <c r="S234" s="230">
        <v>0.00175</v>
      </c>
      <c r="T234" s="231">
        <f>S234*H234</f>
        <v>0.01155</v>
      </c>
      <c r="AR234" s="24" t="s">
        <v>304</v>
      </c>
      <c r="AT234" s="24" t="s">
        <v>145</v>
      </c>
      <c r="AU234" s="24" t="s">
        <v>82</v>
      </c>
      <c r="AY234" s="24" t="s">
        <v>143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24" t="s">
        <v>80</v>
      </c>
      <c r="BK234" s="232">
        <f>ROUND(I234*H234,2)</f>
        <v>0</v>
      </c>
      <c r="BL234" s="24" t="s">
        <v>304</v>
      </c>
      <c r="BM234" s="24" t="s">
        <v>1126</v>
      </c>
    </row>
    <row r="235" spans="2:51" s="11" customFormat="1" ht="13.5">
      <c r="B235" s="233"/>
      <c r="C235" s="234"/>
      <c r="D235" s="235" t="s">
        <v>152</v>
      </c>
      <c r="E235" s="236" t="s">
        <v>21</v>
      </c>
      <c r="F235" s="237" t="s">
        <v>1127</v>
      </c>
      <c r="G235" s="234"/>
      <c r="H235" s="236" t="s">
        <v>21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152</v>
      </c>
      <c r="AU235" s="243" t="s">
        <v>82</v>
      </c>
      <c r="AV235" s="11" t="s">
        <v>80</v>
      </c>
      <c r="AW235" s="11" t="s">
        <v>35</v>
      </c>
      <c r="AX235" s="11" t="s">
        <v>72</v>
      </c>
      <c r="AY235" s="243" t="s">
        <v>143</v>
      </c>
    </row>
    <row r="236" spans="2:51" s="12" customFormat="1" ht="13.5">
      <c r="B236" s="244"/>
      <c r="C236" s="245"/>
      <c r="D236" s="235" t="s">
        <v>152</v>
      </c>
      <c r="E236" s="246" t="s">
        <v>21</v>
      </c>
      <c r="F236" s="247" t="s">
        <v>1128</v>
      </c>
      <c r="G236" s="245"/>
      <c r="H236" s="248">
        <v>6.6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AT236" s="254" t="s">
        <v>152</v>
      </c>
      <c r="AU236" s="254" t="s">
        <v>82</v>
      </c>
      <c r="AV236" s="12" t="s">
        <v>82</v>
      </c>
      <c r="AW236" s="12" t="s">
        <v>35</v>
      </c>
      <c r="AX236" s="12" t="s">
        <v>80</v>
      </c>
      <c r="AY236" s="254" t="s">
        <v>143</v>
      </c>
    </row>
    <row r="237" spans="2:65" s="1" customFormat="1" ht="25.5" customHeight="1">
      <c r="B237" s="46"/>
      <c r="C237" s="221" t="s">
        <v>507</v>
      </c>
      <c r="D237" s="221" t="s">
        <v>145</v>
      </c>
      <c r="E237" s="222" t="s">
        <v>1129</v>
      </c>
      <c r="F237" s="223" t="s">
        <v>1130</v>
      </c>
      <c r="G237" s="224" t="s">
        <v>249</v>
      </c>
      <c r="H237" s="225">
        <v>106</v>
      </c>
      <c r="I237" s="226"/>
      <c r="J237" s="227">
        <f>ROUND(I237*H237,2)</f>
        <v>0</v>
      </c>
      <c r="K237" s="223" t="s">
        <v>149</v>
      </c>
      <c r="L237" s="72"/>
      <c r="M237" s="228" t="s">
        <v>21</v>
      </c>
      <c r="N237" s="229" t="s">
        <v>43</v>
      </c>
      <c r="O237" s="47"/>
      <c r="P237" s="230">
        <f>O237*H237</f>
        <v>0</v>
      </c>
      <c r="Q237" s="230">
        <v>0</v>
      </c>
      <c r="R237" s="230">
        <f>Q237*H237</f>
        <v>0</v>
      </c>
      <c r="S237" s="230">
        <v>0.00191</v>
      </c>
      <c r="T237" s="231">
        <f>S237*H237</f>
        <v>0.20246</v>
      </c>
      <c r="AR237" s="24" t="s">
        <v>304</v>
      </c>
      <c r="AT237" s="24" t="s">
        <v>145</v>
      </c>
      <c r="AU237" s="24" t="s">
        <v>82</v>
      </c>
      <c r="AY237" s="24" t="s">
        <v>143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4" t="s">
        <v>80</v>
      </c>
      <c r="BK237" s="232">
        <f>ROUND(I237*H237,2)</f>
        <v>0</v>
      </c>
      <c r="BL237" s="24" t="s">
        <v>304</v>
      </c>
      <c r="BM237" s="24" t="s">
        <v>1131</v>
      </c>
    </row>
    <row r="238" spans="2:51" s="11" customFormat="1" ht="13.5">
      <c r="B238" s="233"/>
      <c r="C238" s="234"/>
      <c r="D238" s="235" t="s">
        <v>152</v>
      </c>
      <c r="E238" s="236" t="s">
        <v>21</v>
      </c>
      <c r="F238" s="237" t="s">
        <v>1132</v>
      </c>
      <c r="G238" s="234"/>
      <c r="H238" s="236" t="s">
        <v>21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152</v>
      </c>
      <c r="AU238" s="243" t="s">
        <v>82</v>
      </c>
      <c r="AV238" s="11" t="s">
        <v>80</v>
      </c>
      <c r="AW238" s="11" t="s">
        <v>35</v>
      </c>
      <c r="AX238" s="11" t="s">
        <v>72</v>
      </c>
      <c r="AY238" s="243" t="s">
        <v>143</v>
      </c>
    </row>
    <row r="239" spans="2:51" s="12" customFormat="1" ht="13.5">
      <c r="B239" s="244"/>
      <c r="C239" s="245"/>
      <c r="D239" s="235" t="s">
        <v>152</v>
      </c>
      <c r="E239" s="246" t="s">
        <v>21</v>
      </c>
      <c r="F239" s="247" t="s">
        <v>1133</v>
      </c>
      <c r="G239" s="245"/>
      <c r="H239" s="248">
        <v>106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AT239" s="254" t="s">
        <v>152</v>
      </c>
      <c r="AU239" s="254" t="s">
        <v>82</v>
      </c>
      <c r="AV239" s="12" t="s">
        <v>82</v>
      </c>
      <c r="AW239" s="12" t="s">
        <v>35</v>
      </c>
      <c r="AX239" s="12" t="s">
        <v>80</v>
      </c>
      <c r="AY239" s="254" t="s">
        <v>143</v>
      </c>
    </row>
    <row r="240" spans="2:63" s="10" customFormat="1" ht="29.85" customHeight="1">
      <c r="B240" s="205"/>
      <c r="C240" s="206"/>
      <c r="D240" s="207" t="s">
        <v>71</v>
      </c>
      <c r="E240" s="219" t="s">
        <v>1134</v>
      </c>
      <c r="F240" s="219" t="s">
        <v>1135</v>
      </c>
      <c r="G240" s="206"/>
      <c r="H240" s="206"/>
      <c r="I240" s="209"/>
      <c r="J240" s="220">
        <f>BK240</f>
        <v>0</v>
      </c>
      <c r="K240" s="206"/>
      <c r="L240" s="211"/>
      <c r="M240" s="212"/>
      <c r="N240" s="213"/>
      <c r="O240" s="213"/>
      <c r="P240" s="214">
        <f>SUM(P241:P249)</f>
        <v>0</v>
      </c>
      <c r="Q240" s="213"/>
      <c r="R240" s="214">
        <f>SUM(R241:R249)</f>
        <v>0.26907221248</v>
      </c>
      <c r="S240" s="213"/>
      <c r="T240" s="215">
        <f>SUM(T241:T249)</f>
        <v>0</v>
      </c>
      <c r="AR240" s="216" t="s">
        <v>82</v>
      </c>
      <c r="AT240" s="217" t="s">
        <v>71</v>
      </c>
      <c r="AU240" s="217" t="s">
        <v>80</v>
      </c>
      <c r="AY240" s="216" t="s">
        <v>143</v>
      </c>
      <c r="BK240" s="218">
        <f>SUM(BK241:BK249)</f>
        <v>0</v>
      </c>
    </row>
    <row r="241" spans="2:65" s="1" customFormat="1" ht="16.5" customHeight="1">
      <c r="B241" s="46"/>
      <c r="C241" s="221" t="s">
        <v>514</v>
      </c>
      <c r="D241" s="221" t="s">
        <v>145</v>
      </c>
      <c r="E241" s="222" t="s">
        <v>1136</v>
      </c>
      <c r="F241" s="223" t="s">
        <v>1137</v>
      </c>
      <c r="G241" s="224" t="s">
        <v>148</v>
      </c>
      <c r="H241" s="225">
        <v>580.32</v>
      </c>
      <c r="I241" s="226"/>
      <c r="J241" s="227">
        <f>ROUND(I241*H241,2)</f>
        <v>0</v>
      </c>
      <c r="K241" s="223" t="s">
        <v>21</v>
      </c>
      <c r="L241" s="72"/>
      <c r="M241" s="228" t="s">
        <v>21</v>
      </c>
      <c r="N241" s="229" t="s">
        <v>43</v>
      </c>
      <c r="O241" s="47"/>
      <c r="P241" s="230">
        <f>O241*H241</f>
        <v>0</v>
      </c>
      <c r="Q241" s="230">
        <v>0.000209664</v>
      </c>
      <c r="R241" s="230">
        <f>Q241*H241</f>
        <v>0.12167221248000001</v>
      </c>
      <c r="S241" s="230">
        <v>0</v>
      </c>
      <c r="T241" s="231">
        <f>S241*H241</f>
        <v>0</v>
      </c>
      <c r="AR241" s="24" t="s">
        <v>304</v>
      </c>
      <c r="AT241" s="24" t="s">
        <v>145</v>
      </c>
      <c r="AU241" s="24" t="s">
        <v>82</v>
      </c>
      <c r="AY241" s="24" t="s">
        <v>143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4" t="s">
        <v>80</v>
      </c>
      <c r="BK241" s="232">
        <f>ROUND(I241*H241,2)</f>
        <v>0</v>
      </c>
      <c r="BL241" s="24" t="s">
        <v>304</v>
      </c>
      <c r="BM241" s="24" t="s">
        <v>1138</v>
      </c>
    </row>
    <row r="242" spans="2:51" s="11" customFormat="1" ht="13.5">
      <c r="B242" s="233"/>
      <c r="C242" s="234"/>
      <c r="D242" s="235" t="s">
        <v>152</v>
      </c>
      <c r="E242" s="236" t="s">
        <v>21</v>
      </c>
      <c r="F242" s="237" t="s">
        <v>1139</v>
      </c>
      <c r="G242" s="234"/>
      <c r="H242" s="236" t="s">
        <v>21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152</v>
      </c>
      <c r="AU242" s="243" t="s">
        <v>82</v>
      </c>
      <c r="AV242" s="11" t="s">
        <v>80</v>
      </c>
      <c r="AW242" s="11" t="s">
        <v>35</v>
      </c>
      <c r="AX242" s="11" t="s">
        <v>72</v>
      </c>
      <c r="AY242" s="243" t="s">
        <v>143</v>
      </c>
    </row>
    <row r="243" spans="2:51" s="12" customFormat="1" ht="13.5">
      <c r="B243" s="244"/>
      <c r="C243" s="245"/>
      <c r="D243" s="235" t="s">
        <v>152</v>
      </c>
      <c r="E243" s="246" t="s">
        <v>21</v>
      </c>
      <c r="F243" s="247" t="s">
        <v>1140</v>
      </c>
      <c r="G243" s="245"/>
      <c r="H243" s="248">
        <v>580.32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AT243" s="254" t="s">
        <v>152</v>
      </c>
      <c r="AU243" s="254" t="s">
        <v>82</v>
      </c>
      <c r="AV243" s="12" t="s">
        <v>82</v>
      </c>
      <c r="AW243" s="12" t="s">
        <v>35</v>
      </c>
      <c r="AX243" s="12" t="s">
        <v>80</v>
      </c>
      <c r="AY243" s="254" t="s">
        <v>143</v>
      </c>
    </row>
    <row r="244" spans="2:65" s="1" customFormat="1" ht="38.25" customHeight="1">
      <c r="B244" s="46"/>
      <c r="C244" s="221" t="s">
        <v>520</v>
      </c>
      <c r="D244" s="221" t="s">
        <v>145</v>
      </c>
      <c r="E244" s="222" t="s">
        <v>1141</v>
      </c>
      <c r="F244" s="223" t="s">
        <v>1142</v>
      </c>
      <c r="G244" s="224" t="s">
        <v>249</v>
      </c>
      <c r="H244" s="225">
        <v>38</v>
      </c>
      <c r="I244" s="226"/>
      <c r="J244" s="227">
        <f>ROUND(I244*H244,2)</f>
        <v>0</v>
      </c>
      <c r="K244" s="223" t="s">
        <v>149</v>
      </c>
      <c r="L244" s="72"/>
      <c r="M244" s="228" t="s">
        <v>21</v>
      </c>
      <c r="N244" s="229" t="s">
        <v>43</v>
      </c>
      <c r="O244" s="47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AR244" s="24" t="s">
        <v>304</v>
      </c>
      <c r="AT244" s="24" t="s">
        <v>145</v>
      </c>
      <c r="AU244" s="24" t="s">
        <v>82</v>
      </c>
      <c r="AY244" s="24" t="s">
        <v>143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24" t="s">
        <v>80</v>
      </c>
      <c r="BK244" s="232">
        <f>ROUND(I244*H244,2)</f>
        <v>0</v>
      </c>
      <c r="BL244" s="24" t="s">
        <v>304</v>
      </c>
      <c r="BM244" s="24" t="s">
        <v>1143</v>
      </c>
    </row>
    <row r="245" spans="2:51" s="11" customFormat="1" ht="13.5">
      <c r="B245" s="233"/>
      <c r="C245" s="234"/>
      <c r="D245" s="235" t="s">
        <v>152</v>
      </c>
      <c r="E245" s="236" t="s">
        <v>21</v>
      </c>
      <c r="F245" s="237" t="s">
        <v>1097</v>
      </c>
      <c r="G245" s="234"/>
      <c r="H245" s="236" t="s">
        <v>21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152</v>
      </c>
      <c r="AU245" s="243" t="s">
        <v>82</v>
      </c>
      <c r="AV245" s="11" t="s">
        <v>80</v>
      </c>
      <c r="AW245" s="11" t="s">
        <v>35</v>
      </c>
      <c r="AX245" s="11" t="s">
        <v>72</v>
      </c>
      <c r="AY245" s="243" t="s">
        <v>143</v>
      </c>
    </row>
    <row r="246" spans="2:51" s="12" customFormat="1" ht="13.5">
      <c r="B246" s="244"/>
      <c r="C246" s="245"/>
      <c r="D246" s="235" t="s">
        <v>152</v>
      </c>
      <c r="E246" s="246" t="s">
        <v>21</v>
      </c>
      <c r="F246" s="247" t="s">
        <v>1098</v>
      </c>
      <c r="G246" s="245"/>
      <c r="H246" s="248">
        <v>38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AT246" s="254" t="s">
        <v>152</v>
      </c>
      <c r="AU246" s="254" t="s">
        <v>82</v>
      </c>
      <c r="AV246" s="12" t="s">
        <v>82</v>
      </c>
      <c r="AW246" s="12" t="s">
        <v>35</v>
      </c>
      <c r="AX246" s="12" t="s">
        <v>80</v>
      </c>
      <c r="AY246" s="254" t="s">
        <v>143</v>
      </c>
    </row>
    <row r="247" spans="2:65" s="1" customFormat="1" ht="16.5" customHeight="1">
      <c r="B247" s="46"/>
      <c r="C247" s="277" t="s">
        <v>524</v>
      </c>
      <c r="D247" s="277" t="s">
        <v>276</v>
      </c>
      <c r="E247" s="278" t="s">
        <v>1144</v>
      </c>
      <c r="F247" s="279" t="s">
        <v>1145</v>
      </c>
      <c r="G247" s="280" t="s">
        <v>162</v>
      </c>
      <c r="H247" s="281">
        <v>0.268</v>
      </c>
      <c r="I247" s="282"/>
      <c r="J247" s="283">
        <f>ROUND(I247*H247,2)</f>
        <v>0</v>
      </c>
      <c r="K247" s="279" t="s">
        <v>149</v>
      </c>
      <c r="L247" s="284"/>
      <c r="M247" s="285" t="s">
        <v>21</v>
      </c>
      <c r="N247" s="286" t="s">
        <v>43</v>
      </c>
      <c r="O247" s="47"/>
      <c r="P247" s="230">
        <f>O247*H247</f>
        <v>0</v>
      </c>
      <c r="Q247" s="230">
        <v>0.55</v>
      </c>
      <c r="R247" s="230">
        <f>Q247*H247</f>
        <v>0.14740000000000003</v>
      </c>
      <c r="S247" s="230">
        <v>0</v>
      </c>
      <c r="T247" s="231">
        <f>S247*H247</f>
        <v>0</v>
      </c>
      <c r="AR247" s="24" t="s">
        <v>420</v>
      </c>
      <c r="AT247" s="24" t="s">
        <v>276</v>
      </c>
      <c r="AU247" s="24" t="s">
        <v>82</v>
      </c>
      <c r="AY247" s="24" t="s">
        <v>143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24" t="s">
        <v>80</v>
      </c>
      <c r="BK247" s="232">
        <f>ROUND(I247*H247,2)</f>
        <v>0</v>
      </c>
      <c r="BL247" s="24" t="s">
        <v>304</v>
      </c>
      <c r="BM247" s="24" t="s">
        <v>1146</v>
      </c>
    </row>
    <row r="248" spans="2:51" s="11" customFormat="1" ht="13.5">
      <c r="B248" s="233"/>
      <c r="C248" s="234"/>
      <c r="D248" s="235" t="s">
        <v>152</v>
      </c>
      <c r="E248" s="236" t="s">
        <v>21</v>
      </c>
      <c r="F248" s="237" t="s">
        <v>1097</v>
      </c>
      <c r="G248" s="234"/>
      <c r="H248" s="236" t="s">
        <v>21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152</v>
      </c>
      <c r="AU248" s="243" t="s">
        <v>82</v>
      </c>
      <c r="AV248" s="11" t="s">
        <v>80</v>
      </c>
      <c r="AW248" s="11" t="s">
        <v>35</v>
      </c>
      <c r="AX248" s="11" t="s">
        <v>72</v>
      </c>
      <c r="AY248" s="243" t="s">
        <v>143</v>
      </c>
    </row>
    <row r="249" spans="2:51" s="12" customFormat="1" ht="13.5">
      <c r="B249" s="244"/>
      <c r="C249" s="245"/>
      <c r="D249" s="235" t="s">
        <v>152</v>
      </c>
      <c r="E249" s="246" t="s">
        <v>21</v>
      </c>
      <c r="F249" s="247" t="s">
        <v>1147</v>
      </c>
      <c r="G249" s="245"/>
      <c r="H249" s="248">
        <v>0.268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AT249" s="254" t="s">
        <v>152</v>
      </c>
      <c r="AU249" s="254" t="s">
        <v>82</v>
      </c>
      <c r="AV249" s="12" t="s">
        <v>82</v>
      </c>
      <c r="AW249" s="12" t="s">
        <v>35</v>
      </c>
      <c r="AX249" s="12" t="s">
        <v>80</v>
      </c>
      <c r="AY249" s="254" t="s">
        <v>143</v>
      </c>
    </row>
    <row r="250" spans="2:63" s="10" customFormat="1" ht="29.85" customHeight="1">
      <c r="B250" s="205"/>
      <c r="C250" s="206"/>
      <c r="D250" s="207" t="s">
        <v>71</v>
      </c>
      <c r="E250" s="219" t="s">
        <v>790</v>
      </c>
      <c r="F250" s="219" t="s">
        <v>791</v>
      </c>
      <c r="G250" s="206"/>
      <c r="H250" s="206"/>
      <c r="I250" s="209"/>
      <c r="J250" s="220">
        <f>BK250</f>
        <v>0</v>
      </c>
      <c r="K250" s="206"/>
      <c r="L250" s="211"/>
      <c r="M250" s="212"/>
      <c r="N250" s="213"/>
      <c r="O250" s="213"/>
      <c r="P250" s="214">
        <f>SUM(P251:P257)</f>
        <v>0</v>
      </c>
      <c r="Q250" s="213"/>
      <c r="R250" s="214">
        <f>SUM(R251:R257)</f>
        <v>0</v>
      </c>
      <c r="S250" s="213"/>
      <c r="T250" s="215">
        <f>SUM(T251:T257)</f>
        <v>0.25092000000000003</v>
      </c>
      <c r="AR250" s="216" t="s">
        <v>82</v>
      </c>
      <c r="AT250" s="217" t="s">
        <v>71</v>
      </c>
      <c r="AU250" s="217" t="s">
        <v>80</v>
      </c>
      <c r="AY250" s="216" t="s">
        <v>143</v>
      </c>
      <c r="BK250" s="218">
        <f>SUM(BK251:BK257)</f>
        <v>0</v>
      </c>
    </row>
    <row r="251" spans="2:65" s="1" customFormat="1" ht="16.5" customHeight="1">
      <c r="B251" s="46"/>
      <c r="C251" s="221" t="s">
        <v>528</v>
      </c>
      <c r="D251" s="221" t="s">
        <v>145</v>
      </c>
      <c r="E251" s="222" t="s">
        <v>1148</v>
      </c>
      <c r="F251" s="223" t="s">
        <v>1149</v>
      </c>
      <c r="G251" s="224" t="s">
        <v>148</v>
      </c>
      <c r="H251" s="225">
        <v>24.6</v>
      </c>
      <c r="I251" s="226"/>
      <c r="J251" s="227">
        <f>ROUND(I251*H251,2)</f>
        <v>0</v>
      </c>
      <c r="K251" s="223" t="s">
        <v>149</v>
      </c>
      <c r="L251" s="72"/>
      <c r="M251" s="228" t="s">
        <v>21</v>
      </c>
      <c r="N251" s="229" t="s">
        <v>43</v>
      </c>
      <c r="O251" s="47"/>
      <c r="P251" s="230">
        <f>O251*H251</f>
        <v>0</v>
      </c>
      <c r="Q251" s="230">
        <v>0</v>
      </c>
      <c r="R251" s="230">
        <f>Q251*H251</f>
        <v>0</v>
      </c>
      <c r="S251" s="230">
        <v>0.0102</v>
      </c>
      <c r="T251" s="231">
        <f>S251*H251</f>
        <v>0.25092000000000003</v>
      </c>
      <c r="AR251" s="24" t="s">
        <v>304</v>
      </c>
      <c r="AT251" s="24" t="s">
        <v>145</v>
      </c>
      <c r="AU251" s="24" t="s">
        <v>82</v>
      </c>
      <c r="AY251" s="24" t="s">
        <v>143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80</v>
      </c>
      <c r="BK251" s="232">
        <f>ROUND(I251*H251,2)</f>
        <v>0</v>
      </c>
      <c r="BL251" s="24" t="s">
        <v>304</v>
      </c>
      <c r="BM251" s="24" t="s">
        <v>1150</v>
      </c>
    </row>
    <row r="252" spans="2:51" s="11" customFormat="1" ht="13.5">
      <c r="B252" s="233"/>
      <c r="C252" s="234"/>
      <c r="D252" s="235" t="s">
        <v>152</v>
      </c>
      <c r="E252" s="236" t="s">
        <v>21</v>
      </c>
      <c r="F252" s="237" t="s">
        <v>1103</v>
      </c>
      <c r="G252" s="234"/>
      <c r="H252" s="236" t="s">
        <v>21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152</v>
      </c>
      <c r="AU252" s="243" t="s">
        <v>82</v>
      </c>
      <c r="AV252" s="11" t="s">
        <v>80</v>
      </c>
      <c r="AW252" s="11" t="s">
        <v>35</v>
      </c>
      <c r="AX252" s="11" t="s">
        <v>72</v>
      </c>
      <c r="AY252" s="243" t="s">
        <v>143</v>
      </c>
    </row>
    <row r="253" spans="2:51" s="12" customFormat="1" ht="13.5">
      <c r="B253" s="244"/>
      <c r="C253" s="245"/>
      <c r="D253" s="235" t="s">
        <v>152</v>
      </c>
      <c r="E253" s="246" t="s">
        <v>21</v>
      </c>
      <c r="F253" s="247" t="s">
        <v>1104</v>
      </c>
      <c r="G253" s="245"/>
      <c r="H253" s="248">
        <v>24.6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152</v>
      </c>
      <c r="AU253" s="254" t="s">
        <v>82</v>
      </c>
      <c r="AV253" s="12" t="s">
        <v>82</v>
      </c>
      <c r="AW253" s="12" t="s">
        <v>35</v>
      </c>
      <c r="AX253" s="12" t="s">
        <v>80</v>
      </c>
      <c r="AY253" s="254" t="s">
        <v>143</v>
      </c>
    </row>
    <row r="254" spans="2:65" s="1" customFormat="1" ht="25.5" customHeight="1">
      <c r="B254" s="46"/>
      <c r="C254" s="221" t="s">
        <v>532</v>
      </c>
      <c r="D254" s="221" t="s">
        <v>145</v>
      </c>
      <c r="E254" s="222" t="s">
        <v>1151</v>
      </c>
      <c r="F254" s="223" t="s">
        <v>1152</v>
      </c>
      <c r="G254" s="224" t="s">
        <v>1153</v>
      </c>
      <c r="H254" s="225">
        <v>102.4</v>
      </c>
      <c r="I254" s="226"/>
      <c r="J254" s="227">
        <f>ROUND(I254*H254,2)</f>
        <v>0</v>
      </c>
      <c r="K254" s="223" t="s">
        <v>21</v>
      </c>
      <c r="L254" s="72"/>
      <c r="M254" s="228" t="s">
        <v>21</v>
      </c>
      <c r="N254" s="229" t="s">
        <v>43</v>
      </c>
      <c r="O254" s="47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AR254" s="24" t="s">
        <v>304</v>
      </c>
      <c r="AT254" s="24" t="s">
        <v>145</v>
      </c>
      <c r="AU254" s="24" t="s">
        <v>82</v>
      </c>
      <c r="AY254" s="24" t="s">
        <v>143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24" t="s">
        <v>80</v>
      </c>
      <c r="BK254" s="232">
        <f>ROUND(I254*H254,2)</f>
        <v>0</v>
      </c>
      <c r="BL254" s="24" t="s">
        <v>304</v>
      </c>
      <c r="BM254" s="24" t="s">
        <v>1154</v>
      </c>
    </row>
    <row r="255" spans="2:51" s="12" customFormat="1" ht="13.5">
      <c r="B255" s="244"/>
      <c r="C255" s="245"/>
      <c r="D255" s="235" t="s">
        <v>152</v>
      </c>
      <c r="E255" s="246" t="s">
        <v>21</v>
      </c>
      <c r="F255" s="247" t="s">
        <v>1155</v>
      </c>
      <c r="G255" s="245"/>
      <c r="H255" s="248">
        <v>102.4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152</v>
      </c>
      <c r="AU255" s="254" t="s">
        <v>82</v>
      </c>
      <c r="AV255" s="12" t="s">
        <v>82</v>
      </c>
      <c r="AW255" s="12" t="s">
        <v>35</v>
      </c>
      <c r="AX255" s="12" t="s">
        <v>80</v>
      </c>
      <c r="AY255" s="254" t="s">
        <v>143</v>
      </c>
    </row>
    <row r="256" spans="2:65" s="1" customFormat="1" ht="38.25" customHeight="1">
      <c r="B256" s="46"/>
      <c r="C256" s="221" t="s">
        <v>536</v>
      </c>
      <c r="D256" s="221" t="s">
        <v>145</v>
      </c>
      <c r="E256" s="222" t="s">
        <v>1156</v>
      </c>
      <c r="F256" s="223" t="s">
        <v>1157</v>
      </c>
      <c r="G256" s="224" t="s">
        <v>215</v>
      </c>
      <c r="H256" s="225">
        <v>1</v>
      </c>
      <c r="I256" s="226"/>
      <c r="J256" s="227">
        <f>ROUND(I256*H256,2)</f>
        <v>0</v>
      </c>
      <c r="K256" s="223" t="s">
        <v>21</v>
      </c>
      <c r="L256" s="72"/>
      <c r="M256" s="228" t="s">
        <v>21</v>
      </c>
      <c r="N256" s="229" t="s">
        <v>43</v>
      </c>
      <c r="O256" s="47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4" t="s">
        <v>304</v>
      </c>
      <c r="AT256" s="24" t="s">
        <v>145</v>
      </c>
      <c r="AU256" s="24" t="s">
        <v>82</v>
      </c>
      <c r="AY256" s="24" t="s">
        <v>143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4" t="s">
        <v>80</v>
      </c>
      <c r="BK256" s="232">
        <f>ROUND(I256*H256,2)</f>
        <v>0</v>
      </c>
      <c r="BL256" s="24" t="s">
        <v>304</v>
      </c>
      <c r="BM256" s="24" t="s">
        <v>1158</v>
      </c>
    </row>
    <row r="257" spans="2:65" s="1" customFormat="1" ht="38.25" customHeight="1">
      <c r="B257" s="46"/>
      <c r="C257" s="221" t="s">
        <v>541</v>
      </c>
      <c r="D257" s="221" t="s">
        <v>145</v>
      </c>
      <c r="E257" s="222" t="s">
        <v>862</v>
      </c>
      <c r="F257" s="223" t="s">
        <v>863</v>
      </c>
      <c r="G257" s="224" t="s">
        <v>706</v>
      </c>
      <c r="H257" s="287"/>
      <c r="I257" s="226"/>
      <c r="J257" s="227">
        <f>ROUND(I257*H257,2)</f>
        <v>0</v>
      </c>
      <c r="K257" s="223" t="s">
        <v>149</v>
      </c>
      <c r="L257" s="72"/>
      <c r="M257" s="228" t="s">
        <v>21</v>
      </c>
      <c r="N257" s="229" t="s">
        <v>43</v>
      </c>
      <c r="O257" s="47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AR257" s="24" t="s">
        <v>304</v>
      </c>
      <c r="AT257" s="24" t="s">
        <v>145</v>
      </c>
      <c r="AU257" s="24" t="s">
        <v>82</v>
      </c>
      <c r="AY257" s="24" t="s">
        <v>143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4" t="s">
        <v>80</v>
      </c>
      <c r="BK257" s="232">
        <f>ROUND(I257*H257,2)</f>
        <v>0</v>
      </c>
      <c r="BL257" s="24" t="s">
        <v>304</v>
      </c>
      <c r="BM257" s="24" t="s">
        <v>1159</v>
      </c>
    </row>
    <row r="258" spans="2:63" s="10" customFormat="1" ht="37.4" customHeight="1">
      <c r="B258" s="205"/>
      <c r="C258" s="206"/>
      <c r="D258" s="207" t="s">
        <v>71</v>
      </c>
      <c r="E258" s="208" t="s">
        <v>276</v>
      </c>
      <c r="F258" s="208" t="s">
        <v>906</v>
      </c>
      <c r="G258" s="206"/>
      <c r="H258" s="206"/>
      <c r="I258" s="209"/>
      <c r="J258" s="210">
        <f>BK258</f>
        <v>0</v>
      </c>
      <c r="K258" s="206"/>
      <c r="L258" s="211"/>
      <c r="M258" s="212"/>
      <c r="N258" s="213"/>
      <c r="O258" s="213"/>
      <c r="P258" s="214">
        <f>P259</f>
        <v>0</v>
      </c>
      <c r="Q258" s="213"/>
      <c r="R258" s="214">
        <f>R259</f>
        <v>0</v>
      </c>
      <c r="S258" s="213"/>
      <c r="T258" s="215">
        <f>T259</f>
        <v>0</v>
      </c>
      <c r="AR258" s="216" t="s">
        <v>158</v>
      </c>
      <c r="AT258" s="217" t="s">
        <v>71</v>
      </c>
      <c r="AU258" s="217" t="s">
        <v>72</v>
      </c>
      <c r="AY258" s="216" t="s">
        <v>143</v>
      </c>
      <c r="BK258" s="218">
        <f>BK259</f>
        <v>0</v>
      </c>
    </row>
    <row r="259" spans="2:63" s="10" customFormat="1" ht="19.9" customHeight="1">
      <c r="B259" s="205"/>
      <c r="C259" s="206"/>
      <c r="D259" s="207" t="s">
        <v>71</v>
      </c>
      <c r="E259" s="219" t="s">
        <v>914</v>
      </c>
      <c r="F259" s="219" t="s">
        <v>915</v>
      </c>
      <c r="G259" s="206"/>
      <c r="H259" s="206"/>
      <c r="I259" s="209"/>
      <c r="J259" s="220">
        <f>BK259</f>
        <v>0</v>
      </c>
      <c r="K259" s="206"/>
      <c r="L259" s="211"/>
      <c r="M259" s="212"/>
      <c r="N259" s="213"/>
      <c r="O259" s="213"/>
      <c r="P259" s="214">
        <f>P260</f>
        <v>0</v>
      </c>
      <c r="Q259" s="213"/>
      <c r="R259" s="214">
        <f>R260</f>
        <v>0</v>
      </c>
      <c r="S259" s="213"/>
      <c r="T259" s="215">
        <f>T260</f>
        <v>0</v>
      </c>
      <c r="AR259" s="216" t="s">
        <v>158</v>
      </c>
      <c r="AT259" s="217" t="s">
        <v>71</v>
      </c>
      <c r="AU259" s="217" t="s">
        <v>80</v>
      </c>
      <c r="AY259" s="216" t="s">
        <v>143</v>
      </c>
      <c r="BK259" s="218">
        <f>BK260</f>
        <v>0</v>
      </c>
    </row>
    <row r="260" spans="2:65" s="1" customFormat="1" ht="25.5" customHeight="1">
      <c r="B260" s="46"/>
      <c r="C260" s="221" t="s">
        <v>546</v>
      </c>
      <c r="D260" s="221" t="s">
        <v>145</v>
      </c>
      <c r="E260" s="222" t="s">
        <v>1160</v>
      </c>
      <c r="F260" s="223" t="s">
        <v>1161</v>
      </c>
      <c r="G260" s="224" t="s">
        <v>215</v>
      </c>
      <c r="H260" s="225">
        <v>2</v>
      </c>
      <c r="I260" s="226"/>
      <c r="J260" s="227">
        <f>ROUND(I260*H260,2)</f>
        <v>0</v>
      </c>
      <c r="K260" s="223" t="s">
        <v>21</v>
      </c>
      <c r="L260" s="72"/>
      <c r="M260" s="228" t="s">
        <v>21</v>
      </c>
      <c r="N260" s="288" t="s">
        <v>43</v>
      </c>
      <c r="O260" s="289"/>
      <c r="P260" s="290">
        <f>O260*H260</f>
        <v>0</v>
      </c>
      <c r="Q260" s="290">
        <v>0</v>
      </c>
      <c r="R260" s="290">
        <f>Q260*H260</f>
        <v>0</v>
      </c>
      <c r="S260" s="290">
        <v>0</v>
      </c>
      <c r="T260" s="291">
        <f>S260*H260</f>
        <v>0</v>
      </c>
      <c r="AR260" s="24" t="s">
        <v>617</v>
      </c>
      <c r="AT260" s="24" t="s">
        <v>145</v>
      </c>
      <c r="AU260" s="24" t="s">
        <v>82</v>
      </c>
      <c r="AY260" s="24" t="s">
        <v>143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24" t="s">
        <v>80</v>
      </c>
      <c r="BK260" s="232">
        <f>ROUND(I260*H260,2)</f>
        <v>0</v>
      </c>
      <c r="BL260" s="24" t="s">
        <v>617</v>
      </c>
      <c r="BM260" s="24" t="s">
        <v>1162</v>
      </c>
    </row>
    <row r="261" spans="2:12" s="1" customFormat="1" ht="6.95" customHeight="1">
      <c r="B261" s="67"/>
      <c r="C261" s="68"/>
      <c r="D261" s="68"/>
      <c r="E261" s="68"/>
      <c r="F261" s="68"/>
      <c r="G261" s="68"/>
      <c r="H261" s="68"/>
      <c r="I261" s="166"/>
      <c r="J261" s="68"/>
      <c r="K261" s="68"/>
      <c r="L261" s="72"/>
    </row>
  </sheetData>
  <sheetProtection password="CC35" sheet="1" objects="1" scenarios="1" formatColumns="0" formatRows="0" autoFilter="0"/>
  <autoFilter ref="C97:K260"/>
  <mergeCells count="10">
    <mergeCell ref="E7:H7"/>
    <mergeCell ref="E9:H9"/>
    <mergeCell ref="E24:H24"/>
    <mergeCell ref="E45:H45"/>
    <mergeCell ref="E47:H47"/>
    <mergeCell ref="J51:J52"/>
    <mergeCell ref="E88:H88"/>
    <mergeCell ref="E90:H90"/>
    <mergeCell ref="G1:H1"/>
    <mergeCell ref="L2:V2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92</v>
      </c>
      <c r="G1" s="139" t="s">
        <v>93</v>
      </c>
      <c r="H1" s="139"/>
      <c r="I1" s="140"/>
      <c r="J1" s="139" t="s">
        <v>94</v>
      </c>
      <c r="K1" s="138" t="s">
        <v>95</v>
      </c>
      <c r="L1" s="139" t="s">
        <v>96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97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OIP Ústí nad Labem - stavební úpravy budovy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98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1163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8. 11. 2017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ROUND(J95,2)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ROUND(SUM(BE95:BE251),2)</f>
        <v>0</v>
      </c>
      <c r="G30" s="47"/>
      <c r="H30" s="47"/>
      <c r="I30" s="158">
        <v>0.21</v>
      </c>
      <c r="J30" s="157">
        <f>ROUND(ROUND((SUM(BE95:BE251)),2)*I30,2)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ROUND(SUM(BF95:BF251),2)</f>
        <v>0</v>
      </c>
      <c r="G31" s="47"/>
      <c r="H31" s="47"/>
      <c r="I31" s="158">
        <v>0.15</v>
      </c>
      <c r="J31" s="157">
        <f>ROUND(ROUND((SUM(BF95:BF251)),2)*I31,2)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ROUND(SUM(BG95:BG251),2)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ROUND(SUM(BH95:BH251),2)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ROUND(SUM(BI95:BI251),2)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100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OIP Ústí nad Labem - stavební úpravy budovy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98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03 - Stavební úpravy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Ústí nad Labem,SNP 2720/21</v>
      </c>
      <c r="G49" s="47"/>
      <c r="H49" s="47"/>
      <c r="I49" s="146" t="s">
        <v>25</v>
      </c>
      <c r="J49" s="147" t="str">
        <f>IF(J12="","",J12)</f>
        <v>8. 11. 2017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Státní úřad inspekce práce, Kolářská 451/13, Opava</v>
      </c>
      <c r="G51" s="47"/>
      <c r="H51" s="47"/>
      <c r="I51" s="146" t="s">
        <v>33</v>
      </c>
      <c r="J51" s="44" t="str">
        <f>E21</f>
        <v>Studio ARCHE´S, Dostojevského 26, Opava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101</v>
      </c>
      <c r="D54" s="159"/>
      <c r="E54" s="159"/>
      <c r="F54" s="159"/>
      <c r="G54" s="159"/>
      <c r="H54" s="159"/>
      <c r="I54" s="173"/>
      <c r="J54" s="174" t="s">
        <v>102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103</v>
      </c>
      <c r="D56" s="47"/>
      <c r="E56" s="47"/>
      <c r="F56" s="47"/>
      <c r="G56" s="47"/>
      <c r="H56" s="47"/>
      <c r="I56" s="144"/>
      <c r="J56" s="155">
        <f>J95</f>
        <v>0</v>
      </c>
      <c r="K56" s="51"/>
      <c r="AU56" s="24" t="s">
        <v>104</v>
      </c>
    </row>
    <row r="57" spans="2:11" s="7" customFormat="1" ht="24.95" customHeight="1">
      <c r="B57" s="177"/>
      <c r="C57" s="178"/>
      <c r="D57" s="179" t="s">
        <v>105</v>
      </c>
      <c r="E57" s="180"/>
      <c r="F57" s="180"/>
      <c r="G57" s="180"/>
      <c r="H57" s="180"/>
      <c r="I57" s="181"/>
      <c r="J57" s="182">
        <f>J96</f>
        <v>0</v>
      </c>
      <c r="K57" s="183"/>
    </row>
    <row r="58" spans="2:11" s="8" customFormat="1" ht="19.9" customHeight="1">
      <c r="B58" s="184"/>
      <c r="C58" s="185"/>
      <c r="D58" s="186" t="s">
        <v>1164</v>
      </c>
      <c r="E58" s="187"/>
      <c r="F58" s="187"/>
      <c r="G58" s="187"/>
      <c r="H58" s="187"/>
      <c r="I58" s="188"/>
      <c r="J58" s="189">
        <f>J97</f>
        <v>0</v>
      </c>
      <c r="K58" s="190"/>
    </row>
    <row r="59" spans="2:11" s="8" customFormat="1" ht="19.9" customHeight="1">
      <c r="B59" s="184"/>
      <c r="C59" s="185"/>
      <c r="D59" s="186" t="s">
        <v>1165</v>
      </c>
      <c r="E59" s="187"/>
      <c r="F59" s="187"/>
      <c r="G59" s="187"/>
      <c r="H59" s="187"/>
      <c r="I59" s="188"/>
      <c r="J59" s="189">
        <f>J104</f>
        <v>0</v>
      </c>
      <c r="K59" s="190"/>
    </row>
    <row r="60" spans="2:11" s="8" customFormat="1" ht="19.9" customHeight="1">
      <c r="B60" s="184"/>
      <c r="C60" s="185"/>
      <c r="D60" s="186" t="s">
        <v>1166</v>
      </c>
      <c r="E60" s="187"/>
      <c r="F60" s="187"/>
      <c r="G60" s="187"/>
      <c r="H60" s="187"/>
      <c r="I60" s="188"/>
      <c r="J60" s="189">
        <f>J121</f>
        <v>0</v>
      </c>
      <c r="K60" s="190"/>
    </row>
    <row r="61" spans="2:11" s="8" customFormat="1" ht="19.9" customHeight="1">
      <c r="B61" s="184"/>
      <c r="C61" s="185"/>
      <c r="D61" s="186" t="s">
        <v>927</v>
      </c>
      <c r="E61" s="187"/>
      <c r="F61" s="187"/>
      <c r="G61" s="187"/>
      <c r="H61" s="187"/>
      <c r="I61" s="188"/>
      <c r="J61" s="189">
        <f>J142</f>
        <v>0</v>
      </c>
      <c r="K61" s="190"/>
    </row>
    <row r="62" spans="2:11" s="8" customFormat="1" ht="19.9" customHeight="1">
      <c r="B62" s="184"/>
      <c r="C62" s="185"/>
      <c r="D62" s="186" t="s">
        <v>115</v>
      </c>
      <c r="E62" s="187"/>
      <c r="F62" s="187"/>
      <c r="G62" s="187"/>
      <c r="H62" s="187"/>
      <c r="I62" s="188"/>
      <c r="J62" s="189">
        <f>J148</f>
        <v>0</v>
      </c>
      <c r="K62" s="190"/>
    </row>
    <row r="63" spans="2:11" s="7" customFormat="1" ht="24.95" customHeight="1">
      <c r="B63" s="177"/>
      <c r="C63" s="178"/>
      <c r="D63" s="179" t="s">
        <v>116</v>
      </c>
      <c r="E63" s="180"/>
      <c r="F63" s="180"/>
      <c r="G63" s="180"/>
      <c r="H63" s="180"/>
      <c r="I63" s="181"/>
      <c r="J63" s="182">
        <f>J150</f>
        <v>0</v>
      </c>
      <c r="K63" s="183"/>
    </row>
    <row r="64" spans="2:11" s="8" customFormat="1" ht="19.9" customHeight="1">
      <c r="B64" s="184"/>
      <c r="C64" s="185"/>
      <c r="D64" s="186" t="s">
        <v>1167</v>
      </c>
      <c r="E64" s="187"/>
      <c r="F64" s="187"/>
      <c r="G64" s="187"/>
      <c r="H64" s="187"/>
      <c r="I64" s="188"/>
      <c r="J64" s="189">
        <f>J151</f>
        <v>0</v>
      </c>
      <c r="K64" s="190"/>
    </row>
    <row r="65" spans="2:11" s="8" customFormat="1" ht="19.9" customHeight="1">
      <c r="B65" s="184"/>
      <c r="C65" s="185"/>
      <c r="D65" s="186" t="s">
        <v>1168</v>
      </c>
      <c r="E65" s="187"/>
      <c r="F65" s="187"/>
      <c r="G65" s="187"/>
      <c r="H65" s="187"/>
      <c r="I65" s="188"/>
      <c r="J65" s="189">
        <f>J156</f>
        <v>0</v>
      </c>
      <c r="K65" s="190"/>
    </row>
    <row r="66" spans="2:11" s="8" customFormat="1" ht="19.9" customHeight="1">
      <c r="B66" s="184"/>
      <c r="C66" s="185"/>
      <c r="D66" s="186" t="s">
        <v>934</v>
      </c>
      <c r="E66" s="187"/>
      <c r="F66" s="187"/>
      <c r="G66" s="187"/>
      <c r="H66" s="187"/>
      <c r="I66" s="188"/>
      <c r="J66" s="189">
        <f>J162</f>
        <v>0</v>
      </c>
      <c r="K66" s="190"/>
    </row>
    <row r="67" spans="2:11" s="8" customFormat="1" ht="19.9" customHeight="1">
      <c r="B67" s="184"/>
      <c r="C67" s="185"/>
      <c r="D67" s="186" t="s">
        <v>1169</v>
      </c>
      <c r="E67" s="187"/>
      <c r="F67" s="187"/>
      <c r="G67" s="187"/>
      <c r="H67" s="187"/>
      <c r="I67" s="188"/>
      <c r="J67" s="189">
        <f>J166</f>
        <v>0</v>
      </c>
      <c r="K67" s="190"/>
    </row>
    <row r="68" spans="2:11" s="8" customFormat="1" ht="19.9" customHeight="1">
      <c r="B68" s="184"/>
      <c r="C68" s="185"/>
      <c r="D68" s="186" t="s">
        <v>1170</v>
      </c>
      <c r="E68" s="187"/>
      <c r="F68" s="187"/>
      <c r="G68" s="187"/>
      <c r="H68" s="187"/>
      <c r="I68" s="188"/>
      <c r="J68" s="189">
        <f>J171</f>
        <v>0</v>
      </c>
      <c r="K68" s="190"/>
    </row>
    <row r="69" spans="2:11" s="8" customFormat="1" ht="19.9" customHeight="1">
      <c r="B69" s="184"/>
      <c r="C69" s="185"/>
      <c r="D69" s="186" t="s">
        <v>1171</v>
      </c>
      <c r="E69" s="187"/>
      <c r="F69" s="187"/>
      <c r="G69" s="187"/>
      <c r="H69" s="187"/>
      <c r="I69" s="188"/>
      <c r="J69" s="189">
        <f>J178</f>
        <v>0</v>
      </c>
      <c r="K69" s="190"/>
    </row>
    <row r="70" spans="2:11" s="8" customFormat="1" ht="19.9" customHeight="1">
      <c r="B70" s="184"/>
      <c r="C70" s="185"/>
      <c r="D70" s="186" t="s">
        <v>1172</v>
      </c>
      <c r="E70" s="187"/>
      <c r="F70" s="187"/>
      <c r="G70" s="187"/>
      <c r="H70" s="187"/>
      <c r="I70" s="188"/>
      <c r="J70" s="189">
        <f>J188</f>
        <v>0</v>
      </c>
      <c r="K70" s="190"/>
    </row>
    <row r="71" spans="2:11" s="8" customFormat="1" ht="19.9" customHeight="1">
      <c r="B71" s="184"/>
      <c r="C71" s="185"/>
      <c r="D71" s="186" t="s">
        <v>1173</v>
      </c>
      <c r="E71" s="187"/>
      <c r="F71" s="187"/>
      <c r="G71" s="187"/>
      <c r="H71" s="187"/>
      <c r="I71" s="188"/>
      <c r="J71" s="189">
        <f>J223</f>
        <v>0</v>
      </c>
      <c r="K71" s="190"/>
    </row>
    <row r="72" spans="2:11" s="8" customFormat="1" ht="19.9" customHeight="1">
      <c r="B72" s="184"/>
      <c r="C72" s="185"/>
      <c r="D72" s="186" t="s">
        <v>1174</v>
      </c>
      <c r="E72" s="187"/>
      <c r="F72" s="187"/>
      <c r="G72" s="187"/>
      <c r="H72" s="187"/>
      <c r="I72" s="188"/>
      <c r="J72" s="189">
        <f>J243</f>
        <v>0</v>
      </c>
      <c r="K72" s="190"/>
    </row>
    <row r="73" spans="2:11" s="8" customFormat="1" ht="19.9" customHeight="1">
      <c r="B73" s="184"/>
      <c r="C73" s="185"/>
      <c r="D73" s="186" t="s">
        <v>1175</v>
      </c>
      <c r="E73" s="187"/>
      <c r="F73" s="187"/>
      <c r="G73" s="187"/>
      <c r="H73" s="187"/>
      <c r="I73" s="188"/>
      <c r="J73" s="189">
        <f>J245</f>
        <v>0</v>
      </c>
      <c r="K73" s="190"/>
    </row>
    <row r="74" spans="2:11" s="7" customFormat="1" ht="24.95" customHeight="1">
      <c r="B74" s="177"/>
      <c r="C74" s="178"/>
      <c r="D74" s="179" t="s">
        <v>124</v>
      </c>
      <c r="E74" s="180"/>
      <c r="F74" s="180"/>
      <c r="G74" s="180"/>
      <c r="H74" s="180"/>
      <c r="I74" s="181"/>
      <c r="J74" s="182">
        <f>J249</f>
        <v>0</v>
      </c>
      <c r="K74" s="183"/>
    </row>
    <row r="75" spans="2:11" s="8" customFormat="1" ht="19.9" customHeight="1">
      <c r="B75" s="184"/>
      <c r="C75" s="185"/>
      <c r="D75" s="186" t="s">
        <v>1176</v>
      </c>
      <c r="E75" s="187"/>
      <c r="F75" s="187"/>
      <c r="G75" s="187"/>
      <c r="H75" s="187"/>
      <c r="I75" s="188"/>
      <c r="J75" s="189">
        <f>J250</f>
        <v>0</v>
      </c>
      <c r="K75" s="190"/>
    </row>
    <row r="76" spans="2:11" s="1" customFormat="1" ht="21.8" customHeight="1">
      <c r="B76" s="46"/>
      <c r="C76" s="47"/>
      <c r="D76" s="47"/>
      <c r="E76" s="47"/>
      <c r="F76" s="47"/>
      <c r="G76" s="47"/>
      <c r="H76" s="47"/>
      <c r="I76" s="144"/>
      <c r="J76" s="47"/>
      <c r="K76" s="51"/>
    </row>
    <row r="77" spans="2:11" s="1" customFormat="1" ht="6.95" customHeight="1">
      <c r="B77" s="67"/>
      <c r="C77" s="68"/>
      <c r="D77" s="68"/>
      <c r="E77" s="68"/>
      <c r="F77" s="68"/>
      <c r="G77" s="68"/>
      <c r="H77" s="68"/>
      <c r="I77" s="166"/>
      <c r="J77" s="68"/>
      <c r="K77" s="69"/>
    </row>
    <row r="81" spans="2:12" s="1" customFormat="1" ht="6.95" customHeight="1">
      <c r="B81" s="70"/>
      <c r="C81" s="71"/>
      <c r="D81" s="71"/>
      <c r="E81" s="71"/>
      <c r="F81" s="71"/>
      <c r="G81" s="71"/>
      <c r="H81" s="71"/>
      <c r="I81" s="169"/>
      <c r="J81" s="71"/>
      <c r="K81" s="71"/>
      <c r="L81" s="72"/>
    </row>
    <row r="82" spans="2:12" s="1" customFormat="1" ht="36.95" customHeight="1">
      <c r="B82" s="46"/>
      <c r="C82" s="73" t="s">
        <v>127</v>
      </c>
      <c r="D82" s="74"/>
      <c r="E82" s="74"/>
      <c r="F82" s="74"/>
      <c r="G82" s="74"/>
      <c r="H82" s="74"/>
      <c r="I82" s="191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191"/>
      <c r="J83" s="74"/>
      <c r="K83" s="74"/>
      <c r="L83" s="72"/>
    </row>
    <row r="84" spans="2:12" s="1" customFormat="1" ht="14.4" customHeight="1">
      <c r="B84" s="46"/>
      <c r="C84" s="76" t="s">
        <v>18</v>
      </c>
      <c r="D84" s="74"/>
      <c r="E84" s="74"/>
      <c r="F84" s="74"/>
      <c r="G84" s="74"/>
      <c r="H84" s="74"/>
      <c r="I84" s="191"/>
      <c r="J84" s="74"/>
      <c r="K84" s="74"/>
      <c r="L84" s="72"/>
    </row>
    <row r="85" spans="2:12" s="1" customFormat="1" ht="16.5" customHeight="1">
      <c r="B85" s="46"/>
      <c r="C85" s="74"/>
      <c r="D85" s="74"/>
      <c r="E85" s="192" t="str">
        <f>E7</f>
        <v>OIP Ústí nad Labem - stavební úpravy budovy</v>
      </c>
      <c r="F85" s="76"/>
      <c r="G85" s="76"/>
      <c r="H85" s="76"/>
      <c r="I85" s="191"/>
      <c r="J85" s="74"/>
      <c r="K85" s="74"/>
      <c r="L85" s="72"/>
    </row>
    <row r="86" spans="2:12" s="1" customFormat="1" ht="14.4" customHeight="1">
      <c r="B86" s="46"/>
      <c r="C86" s="76" t="s">
        <v>98</v>
      </c>
      <c r="D86" s="74"/>
      <c r="E86" s="74"/>
      <c r="F86" s="74"/>
      <c r="G86" s="74"/>
      <c r="H86" s="74"/>
      <c r="I86" s="191"/>
      <c r="J86" s="74"/>
      <c r="K86" s="74"/>
      <c r="L86" s="72"/>
    </row>
    <row r="87" spans="2:12" s="1" customFormat="1" ht="17.25" customHeight="1">
      <c r="B87" s="46"/>
      <c r="C87" s="74"/>
      <c r="D87" s="74"/>
      <c r="E87" s="82" t="str">
        <f>E9</f>
        <v>03 - Stavební úpravy</v>
      </c>
      <c r="F87" s="74"/>
      <c r="G87" s="74"/>
      <c r="H87" s="74"/>
      <c r="I87" s="191"/>
      <c r="J87" s="74"/>
      <c r="K87" s="74"/>
      <c r="L87" s="72"/>
    </row>
    <row r="88" spans="2:12" s="1" customFormat="1" ht="6.95" customHeight="1">
      <c r="B88" s="46"/>
      <c r="C88" s="74"/>
      <c r="D88" s="74"/>
      <c r="E88" s="74"/>
      <c r="F88" s="74"/>
      <c r="G88" s="74"/>
      <c r="H88" s="74"/>
      <c r="I88" s="191"/>
      <c r="J88" s="74"/>
      <c r="K88" s="74"/>
      <c r="L88" s="72"/>
    </row>
    <row r="89" spans="2:12" s="1" customFormat="1" ht="18" customHeight="1">
      <c r="B89" s="46"/>
      <c r="C89" s="76" t="s">
        <v>23</v>
      </c>
      <c r="D89" s="74"/>
      <c r="E89" s="74"/>
      <c r="F89" s="193" t="str">
        <f>F12</f>
        <v>Ústí nad Labem,SNP 2720/21</v>
      </c>
      <c r="G89" s="74"/>
      <c r="H89" s="74"/>
      <c r="I89" s="194" t="s">
        <v>25</v>
      </c>
      <c r="J89" s="85" t="str">
        <f>IF(J12="","",J12)</f>
        <v>8. 11. 2017</v>
      </c>
      <c r="K89" s="74"/>
      <c r="L89" s="72"/>
    </row>
    <row r="90" spans="2:12" s="1" customFormat="1" ht="6.95" customHeight="1">
      <c r="B90" s="46"/>
      <c r="C90" s="74"/>
      <c r="D90" s="74"/>
      <c r="E90" s="74"/>
      <c r="F90" s="74"/>
      <c r="G90" s="74"/>
      <c r="H90" s="74"/>
      <c r="I90" s="191"/>
      <c r="J90" s="74"/>
      <c r="K90" s="74"/>
      <c r="L90" s="72"/>
    </row>
    <row r="91" spans="2:12" s="1" customFormat="1" ht="13.5">
      <c r="B91" s="46"/>
      <c r="C91" s="76" t="s">
        <v>27</v>
      </c>
      <c r="D91" s="74"/>
      <c r="E91" s="74"/>
      <c r="F91" s="193" t="str">
        <f>E15</f>
        <v>Státní úřad inspekce práce, Kolářská 451/13, Opava</v>
      </c>
      <c r="G91" s="74"/>
      <c r="H91" s="74"/>
      <c r="I91" s="194" t="s">
        <v>33</v>
      </c>
      <c r="J91" s="193" t="str">
        <f>E21</f>
        <v>Studio ARCHE´S, Dostojevského 26, Opava</v>
      </c>
      <c r="K91" s="74"/>
      <c r="L91" s="72"/>
    </row>
    <row r="92" spans="2:12" s="1" customFormat="1" ht="14.4" customHeight="1">
      <c r="B92" s="46"/>
      <c r="C92" s="76" t="s">
        <v>31</v>
      </c>
      <c r="D92" s="74"/>
      <c r="E92" s="74"/>
      <c r="F92" s="193" t="str">
        <f>IF(E18="","",E18)</f>
        <v/>
      </c>
      <c r="G92" s="74"/>
      <c r="H92" s="74"/>
      <c r="I92" s="191"/>
      <c r="J92" s="74"/>
      <c r="K92" s="74"/>
      <c r="L92" s="72"/>
    </row>
    <row r="93" spans="2:12" s="1" customFormat="1" ht="10.3" customHeight="1">
      <c r="B93" s="46"/>
      <c r="C93" s="74"/>
      <c r="D93" s="74"/>
      <c r="E93" s="74"/>
      <c r="F93" s="74"/>
      <c r="G93" s="74"/>
      <c r="H93" s="74"/>
      <c r="I93" s="191"/>
      <c r="J93" s="74"/>
      <c r="K93" s="74"/>
      <c r="L93" s="72"/>
    </row>
    <row r="94" spans="2:20" s="9" customFormat="1" ht="29.25" customHeight="1">
      <c r="B94" s="195"/>
      <c r="C94" s="196" t="s">
        <v>128</v>
      </c>
      <c r="D94" s="197" t="s">
        <v>57</v>
      </c>
      <c r="E94" s="197" t="s">
        <v>53</v>
      </c>
      <c r="F94" s="197" t="s">
        <v>129</v>
      </c>
      <c r="G94" s="197" t="s">
        <v>130</v>
      </c>
      <c r="H94" s="197" t="s">
        <v>131</v>
      </c>
      <c r="I94" s="198" t="s">
        <v>132</v>
      </c>
      <c r="J94" s="197" t="s">
        <v>102</v>
      </c>
      <c r="K94" s="199" t="s">
        <v>133</v>
      </c>
      <c r="L94" s="200"/>
      <c r="M94" s="102" t="s">
        <v>134</v>
      </c>
      <c r="N94" s="103" t="s">
        <v>42</v>
      </c>
      <c r="O94" s="103" t="s">
        <v>135</v>
      </c>
      <c r="P94" s="103" t="s">
        <v>136</v>
      </c>
      <c r="Q94" s="103" t="s">
        <v>137</v>
      </c>
      <c r="R94" s="103" t="s">
        <v>138</v>
      </c>
      <c r="S94" s="103" t="s">
        <v>139</v>
      </c>
      <c r="T94" s="104" t="s">
        <v>140</v>
      </c>
    </row>
    <row r="95" spans="2:63" s="1" customFormat="1" ht="29.25" customHeight="1">
      <c r="B95" s="46"/>
      <c r="C95" s="108" t="s">
        <v>103</v>
      </c>
      <c r="D95" s="74"/>
      <c r="E95" s="74"/>
      <c r="F95" s="74"/>
      <c r="G95" s="74"/>
      <c r="H95" s="74"/>
      <c r="I95" s="191"/>
      <c r="J95" s="201">
        <f>BK95</f>
        <v>0</v>
      </c>
      <c r="K95" s="74"/>
      <c r="L95" s="72"/>
      <c r="M95" s="105"/>
      <c r="N95" s="106"/>
      <c r="O95" s="106"/>
      <c r="P95" s="202">
        <f>P96+P150+P249</f>
        <v>0</v>
      </c>
      <c r="Q95" s="106"/>
      <c r="R95" s="202">
        <f>R96+R150+R249</f>
        <v>4.03819418</v>
      </c>
      <c r="S95" s="106"/>
      <c r="T95" s="203">
        <f>T96+T150+T249</f>
        <v>5.927425</v>
      </c>
      <c r="AT95" s="24" t="s">
        <v>71</v>
      </c>
      <c r="AU95" s="24" t="s">
        <v>104</v>
      </c>
      <c r="BK95" s="204">
        <f>BK96+BK150+BK249</f>
        <v>0</v>
      </c>
    </row>
    <row r="96" spans="2:63" s="10" customFormat="1" ht="37.4" customHeight="1">
      <c r="B96" s="205"/>
      <c r="C96" s="206"/>
      <c r="D96" s="207" t="s">
        <v>71</v>
      </c>
      <c r="E96" s="208" t="s">
        <v>141</v>
      </c>
      <c r="F96" s="208" t="s">
        <v>142</v>
      </c>
      <c r="G96" s="206"/>
      <c r="H96" s="206"/>
      <c r="I96" s="209"/>
      <c r="J96" s="210">
        <f>BK96</f>
        <v>0</v>
      </c>
      <c r="K96" s="206"/>
      <c r="L96" s="211"/>
      <c r="M96" s="212"/>
      <c r="N96" s="213"/>
      <c r="O96" s="213"/>
      <c r="P96" s="214">
        <f>P97+P104+P121+P142+P148</f>
        <v>0</v>
      </c>
      <c r="Q96" s="213"/>
      <c r="R96" s="214">
        <f>R97+R104+R121+R142+R148</f>
        <v>1.8087332099999998</v>
      </c>
      <c r="S96" s="213"/>
      <c r="T96" s="215">
        <f>T97+T104+T121+T142+T148</f>
        <v>5.729468000000001</v>
      </c>
      <c r="AR96" s="216" t="s">
        <v>80</v>
      </c>
      <c r="AT96" s="217" t="s">
        <v>71</v>
      </c>
      <c r="AU96" s="217" t="s">
        <v>72</v>
      </c>
      <c r="AY96" s="216" t="s">
        <v>143</v>
      </c>
      <c r="BK96" s="218">
        <f>BK97+BK104+BK121+BK142+BK148</f>
        <v>0</v>
      </c>
    </row>
    <row r="97" spans="2:63" s="10" customFormat="1" ht="19.9" customHeight="1">
      <c r="B97" s="205"/>
      <c r="C97" s="206"/>
      <c r="D97" s="207" t="s">
        <v>71</v>
      </c>
      <c r="E97" s="219" t="s">
        <v>158</v>
      </c>
      <c r="F97" s="219" t="s">
        <v>1177</v>
      </c>
      <c r="G97" s="206"/>
      <c r="H97" s="206"/>
      <c r="I97" s="209"/>
      <c r="J97" s="220">
        <f>BK97</f>
        <v>0</v>
      </c>
      <c r="K97" s="206"/>
      <c r="L97" s="211"/>
      <c r="M97" s="212"/>
      <c r="N97" s="213"/>
      <c r="O97" s="213"/>
      <c r="P97" s="214">
        <f>SUM(P98:P103)</f>
        <v>0</v>
      </c>
      <c r="Q97" s="213"/>
      <c r="R97" s="214">
        <f>SUM(R98:R103)</f>
        <v>1.01067895</v>
      </c>
      <c r="S97" s="213"/>
      <c r="T97" s="215">
        <f>SUM(T98:T103)</f>
        <v>0</v>
      </c>
      <c r="AR97" s="216" t="s">
        <v>80</v>
      </c>
      <c r="AT97" s="217" t="s">
        <v>71</v>
      </c>
      <c r="AU97" s="217" t="s">
        <v>80</v>
      </c>
      <c r="AY97" s="216" t="s">
        <v>143</v>
      </c>
      <c r="BK97" s="218">
        <f>SUM(BK98:BK103)</f>
        <v>0</v>
      </c>
    </row>
    <row r="98" spans="2:65" s="1" customFormat="1" ht="25.5" customHeight="1">
      <c r="B98" s="46"/>
      <c r="C98" s="221" t="s">
        <v>80</v>
      </c>
      <c r="D98" s="221" t="s">
        <v>145</v>
      </c>
      <c r="E98" s="222" t="s">
        <v>1178</v>
      </c>
      <c r="F98" s="223" t="s">
        <v>1179</v>
      </c>
      <c r="G98" s="224" t="s">
        <v>148</v>
      </c>
      <c r="H98" s="225">
        <v>3.6</v>
      </c>
      <c r="I98" s="226"/>
      <c r="J98" s="227">
        <f>ROUND(I98*H98,2)</f>
        <v>0</v>
      </c>
      <c r="K98" s="223" t="s">
        <v>149</v>
      </c>
      <c r="L98" s="72"/>
      <c r="M98" s="228" t="s">
        <v>21</v>
      </c>
      <c r="N98" s="229" t="s">
        <v>43</v>
      </c>
      <c r="O98" s="47"/>
      <c r="P98" s="230">
        <f>O98*H98</f>
        <v>0</v>
      </c>
      <c r="Q98" s="230">
        <v>0.25365</v>
      </c>
      <c r="R98" s="230">
        <f>Q98*H98</f>
        <v>0.91314</v>
      </c>
      <c r="S98" s="230">
        <v>0</v>
      </c>
      <c r="T98" s="231">
        <f>S98*H98</f>
        <v>0</v>
      </c>
      <c r="AR98" s="24" t="s">
        <v>150</v>
      </c>
      <c r="AT98" s="24" t="s">
        <v>145</v>
      </c>
      <c r="AU98" s="24" t="s">
        <v>82</v>
      </c>
      <c r="AY98" s="24" t="s">
        <v>143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80</v>
      </c>
      <c r="BK98" s="232">
        <f>ROUND(I98*H98,2)</f>
        <v>0</v>
      </c>
      <c r="BL98" s="24" t="s">
        <v>150</v>
      </c>
      <c r="BM98" s="24" t="s">
        <v>1180</v>
      </c>
    </row>
    <row r="99" spans="2:51" s="11" customFormat="1" ht="13.5">
      <c r="B99" s="233"/>
      <c r="C99" s="234"/>
      <c r="D99" s="235" t="s">
        <v>152</v>
      </c>
      <c r="E99" s="236" t="s">
        <v>21</v>
      </c>
      <c r="F99" s="237" t="s">
        <v>255</v>
      </c>
      <c r="G99" s="234"/>
      <c r="H99" s="236" t="s">
        <v>21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152</v>
      </c>
      <c r="AU99" s="243" t="s">
        <v>82</v>
      </c>
      <c r="AV99" s="11" t="s">
        <v>80</v>
      </c>
      <c r="AW99" s="11" t="s">
        <v>35</v>
      </c>
      <c r="AX99" s="11" t="s">
        <v>72</v>
      </c>
      <c r="AY99" s="243" t="s">
        <v>143</v>
      </c>
    </row>
    <row r="100" spans="2:51" s="12" customFormat="1" ht="13.5">
      <c r="B100" s="244"/>
      <c r="C100" s="245"/>
      <c r="D100" s="235" t="s">
        <v>152</v>
      </c>
      <c r="E100" s="246" t="s">
        <v>21</v>
      </c>
      <c r="F100" s="247" t="s">
        <v>1181</v>
      </c>
      <c r="G100" s="245"/>
      <c r="H100" s="248">
        <v>3.6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AT100" s="254" t="s">
        <v>152</v>
      </c>
      <c r="AU100" s="254" t="s">
        <v>82</v>
      </c>
      <c r="AV100" s="12" t="s">
        <v>82</v>
      </c>
      <c r="AW100" s="12" t="s">
        <v>35</v>
      </c>
      <c r="AX100" s="12" t="s">
        <v>80</v>
      </c>
      <c r="AY100" s="254" t="s">
        <v>143</v>
      </c>
    </row>
    <row r="101" spans="2:65" s="1" customFormat="1" ht="25.5" customHeight="1">
      <c r="B101" s="46"/>
      <c r="C101" s="221" t="s">
        <v>82</v>
      </c>
      <c r="D101" s="221" t="s">
        <v>145</v>
      </c>
      <c r="E101" s="222" t="s">
        <v>1182</v>
      </c>
      <c r="F101" s="223" t="s">
        <v>1183</v>
      </c>
      <c r="G101" s="224" t="s">
        <v>148</v>
      </c>
      <c r="H101" s="225">
        <v>0.365</v>
      </c>
      <c r="I101" s="226"/>
      <c r="J101" s="227">
        <f>ROUND(I101*H101,2)</f>
        <v>0</v>
      </c>
      <c r="K101" s="223" t="s">
        <v>149</v>
      </c>
      <c r="L101" s="72"/>
      <c r="M101" s="228" t="s">
        <v>21</v>
      </c>
      <c r="N101" s="229" t="s">
        <v>43</v>
      </c>
      <c r="O101" s="47"/>
      <c r="P101" s="230">
        <f>O101*H101</f>
        <v>0</v>
      </c>
      <c r="Q101" s="230">
        <v>0.26723</v>
      </c>
      <c r="R101" s="230">
        <f>Q101*H101</f>
        <v>0.09753895</v>
      </c>
      <c r="S101" s="230">
        <v>0</v>
      </c>
      <c r="T101" s="231">
        <f>S101*H101</f>
        <v>0</v>
      </c>
      <c r="AR101" s="24" t="s">
        <v>150</v>
      </c>
      <c r="AT101" s="24" t="s">
        <v>145</v>
      </c>
      <c r="AU101" s="24" t="s">
        <v>82</v>
      </c>
      <c r="AY101" s="24" t="s">
        <v>143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80</v>
      </c>
      <c r="BK101" s="232">
        <f>ROUND(I101*H101,2)</f>
        <v>0</v>
      </c>
      <c r="BL101" s="24" t="s">
        <v>150</v>
      </c>
      <c r="BM101" s="24" t="s">
        <v>1184</v>
      </c>
    </row>
    <row r="102" spans="2:51" s="11" customFormat="1" ht="13.5">
      <c r="B102" s="233"/>
      <c r="C102" s="234"/>
      <c r="D102" s="235" t="s">
        <v>152</v>
      </c>
      <c r="E102" s="236" t="s">
        <v>21</v>
      </c>
      <c r="F102" s="237" t="s">
        <v>1185</v>
      </c>
      <c r="G102" s="234"/>
      <c r="H102" s="236" t="s">
        <v>21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152</v>
      </c>
      <c r="AU102" s="243" t="s">
        <v>82</v>
      </c>
      <c r="AV102" s="11" t="s">
        <v>80</v>
      </c>
      <c r="AW102" s="11" t="s">
        <v>35</v>
      </c>
      <c r="AX102" s="11" t="s">
        <v>72</v>
      </c>
      <c r="AY102" s="243" t="s">
        <v>143</v>
      </c>
    </row>
    <row r="103" spans="2:51" s="12" customFormat="1" ht="13.5">
      <c r="B103" s="244"/>
      <c r="C103" s="245"/>
      <c r="D103" s="235" t="s">
        <v>152</v>
      </c>
      <c r="E103" s="246" t="s">
        <v>21</v>
      </c>
      <c r="F103" s="247" t="s">
        <v>1186</v>
      </c>
      <c r="G103" s="245"/>
      <c r="H103" s="248">
        <v>0.365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AT103" s="254" t="s">
        <v>152</v>
      </c>
      <c r="AU103" s="254" t="s">
        <v>82</v>
      </c>
      <c r="AV103" s="12" t="s">
        <v>82</v>
      </c>
      <c r="AW103" s="12" t="s">
        <v>35</v>
      </c>
      <c r="AX103" s="12" t="s">
        <v>80</v>
      </c>
      <c r="AY103" s="254" t="s">
        <v>143</v>
      </c>
    </row>
    <row r="104" spans="2:63" s="10" customFormat="1" ht="29.85" customHeight="1">
      <c r="B104" s="205"/>
      <c r="C104" s="206"/>
      <c r="D104" s="207" t="s">
        <v>71</v>
      </c>
      <c r="E104" s="219" t="s">
        <v>205</v>
      </c>
      <c r="F104" s="219" t="s">
        <v>1187</v>
      </c>
      <c r="G104" s="206"/>
      <c r="H104" s="206"/>
      <c r="I104" s="209"/>
      <c r="J104" s="220">
        <f>BK104</f>
        <v>0</v>
      </c>
      <c r="K104" s="206"/>
      <c r="L104" s="211"/>
      <c r="M104" s="212"/>
      <c r="N104" s="213"/>
      <c r="O104" s="213"/>
      <c r="P104" s="214">
        <f>SUM(P105:P120)</f>
        <v>0</v>
      </c>
      <c r="Q104" s="213"/>
      <c r="R104" s="214">
        <f>SUM(R105:R120)</f>
        <v>0.7980542599999999</v>
      </c>
      <c r="S104" s="213"/>
      <c r="T104" s="215">
        <f>SUM(T105:T120)</f>
        <v>0</v>
      </c>
      <c r="AR104" s="216" t="s">
        <v>80</v>
      </c>
      <c r="AT104" s="217" t="s">
        <v>71</v>
      </c>
      <c r="AU104" s="217" t="s">
        <v>80</v>
      </c>
      <c r="AY104" s="216" t="s">
        <v>143</v>
      </c>
      <c r="BK104" s="218">
        <f>SUM(BK105:BK120)</f>
        <v>0</v>
      </c>
    </row>
    <row r="105" spans="2:65" s="1" customFormat="1" ht="25.5" customHeight="1">
      <c r="B105" s="46"/>
      <c r="C105" s="221" t="s">
        <v>158</v>
      </c>
      <c r="D105" s="221" t="s">
        <v>145</v>
      </c>
      <c r="E105" s="222" t="s">
        <v>1188</v>
      </c>
      <c r="F105" s="223" t="s">
        <v>1189</v>
      </c>
      <c r="G105" s="224" t="s">
        <v>148</v>
      </c>
      <c r="H105" s="225">
        <v>44.335</v>
      </c>
      <c r="I105" s="226"/>
      <c r="J105" s="227">
        <f>ROUND(I105*H105,2)</f>
        <v>0</v>
      </c>
      <c r="K105" s="223" t="s">
        <v>149</v>
      </c>
      <c r="L105" s="72"/>
      <c r="M105" s="228" t="s">
        <v>21</v>
      </c>
      <c r="N105" s="229" t="s">
        <v>43</v>
      </c>
      <c r="O105" s="47"/>
      <c r="P105" s="230">
        <f>O105*H105</f>
        <v>0</v>
      </c>
      <c r="Q105" s="230">
        <v>0.0154</v>
      </c>
      <c r="R105" s="230">
        <f>Q105*H105</f>
        <v>0.682759</v>
      </c>
      <c r="S105" s="230">
        <v>0</v>
      </c>
      <c r="T105" s="231">
        <f>S105*H105</f>
        <v>0</v>
      </c>
      <c r="AR105" s="24" t="s">
        <v>150</v>
      </c>
      <c r="AT105" s="24" t="s">
        <v>145</v>
      </c>
      <c r="AU105" s="24" t="s">
        <v>82</v>
      </c>
      <c r="AY105" s="24" t="s">
        <v>143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80</v>
      </c>
      <c r="BK105" s="232">
        <f>ROUND(I105*H105,2)</f>
        <v>0</v>
      </c>
      <c r="BL105" s="24" t="s">
        <v>150</v>
      </c>
      <c r="BM105" s="24" t="s">
        <v>1190</v>
      </c>
    </row>
    <row r="106" spans="2:51" s="11" customFormat="1" ht="13.5">
      <c r="B106" s="233"/>
      <c r="C106" s="234"/>
      <c r="D106" s="235" t="s">
        <v>152</v>
      </c>
      <c r="E106" s="236" t="s">
        <v>21</v>
      </c>
      <c r="F106" s="237" t="s">
        <v>255</v>
      </c>
      <c r="G106" s="234"/>
      <c r="H106" s="236" t="s">
        <v>21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152</v>
      </c>
      <c r="AU106" s="243" t="s">
        <v>82</v>
      </c>
      <c r="AV106" s="11" t="s">
        <v>80</v>
      </c>
      <c r="AW106" s="11" t="s">
        <v>35</v>
      </c>
      <c r="AX106" s="11" t="s">
        <v>72</v>
      </c>
      <c r="AY106" s="243" t="s">
        <v>143</v>
      </c>
    </row>
    <row r="107" spans="2:51" s="12" customFormat="1" ht="13.5">
      <c r="B107" s="244"/>
      <c r="C107" s="245"/>
      <c r="D107" s="235" t="s">
        <v>152</v>
      </c>
      <c r="E107" s="246" t="s">
        <v>21</v>
      </c>
      <c r="F107" s="247" t="s">
        <v>1191</v>
      </c>
      <c r="G107" s="245"/>
      <c r="H107" s="248">
        <v>45.65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AT107" s="254" t="s">
        <v>152</v>
      </c>
      <c r="AU107" s="254" t="s">
        <v>82</v>
      </c>
      <c r="AV107" s="12" t="s">
        <v>82</v>
      </c>
      <c r="AW107" s="12" t="s">
        <v>35</v>
      </c>
      <c r="AX107" s="12" t="s">
        <v>72</v>
      </c>
      <c r="AY107" s="254" t="s">
        <v>143</v>
      </c>
    </row>
    <row r="108" spans="2:51" s="12" customFormat="1" ht="13.5">
      <c r="B108" s="244"/>
      <c r="C108" s="245"/>
      <c r="D108" s="235" t="s">
        <v>152</v>
      </c>
      <c r="E108" s="246" t="s">
        <v>21</v>
      </c>
      <c r="F108" s="247" t="s">
        <v>1192</v>
      </c>
      <c r="G108" s="245"/>
      <c r="H108" s="248">
        <v>0.458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AT108" s="254" t="s">
        <v>152</v>
      </c>
      <c r="AU108" s="254" t="s">
        <v>82</v>
      </c>
      <c r="AV108" s="12" t="s">
        <v>82</v>
      </c>
      <c r="AW108" s="12" t="s">
        <v>35</v>
      </c>
      <c r="AX108" s="12" t="s">
        <v>72</v>
      </c>
      <c r="AY108" s="254" t="s">
        <v>143</v>
      </c>
    </row>
    <row r="109" spans="2:51" s="12" customFormat="1" ht="13.5">
      <c r="B109" s="244"/>
      <c r="C109" s="245"/>
      <c r="D109" s="235" t="s">
        <v>152</v>
      </c>
      <c r="E109" s="246" t="s">
        <v>21</v>
      </c>
      <c r="F109" s="247" t="s">
        <v>1193</v>
      </c>
      <c r="G109" s="245"/>
      <c r="H109" s="248">
        <v>-1.773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AT109" s="254" t="s">
        <v>152</v>
      </c>
      <c r="AU109" s="254" t="s">
        <v>82</v>
      </c>
      <c r="AV109" s="12" t="s">
        <v>82</v>
      </c>
      <c r="AW109" s="12" t="s">
        <v>35</v>
      </c>
      <c r="AX109" s="12" t="s">
        <v>72</v>
      </c>
      <c r="AY109" s="254" t="s">
        <v>143</v>
      </c>
    </row>
    <row r="110" spans="2:51" s="13" customFormat="1" ht="13.5">
      <c r="B110" s="255"/>
      <c r="C110" s="256"/>
      <c r="D110" s="235" t="s">
        <v>152</v>
      </c>
      <c r="E110" s="257" t="s">
        <v>21</v>
      </c>
      <c r="F110" s="258" t="s">
        <v>157</v>
      </c>
      <c r="G110" s="256"/>
      <c r="H110" s="259">
        <v>44.335</v>
      </c>
      <c r="I110" s="260"/>
      <c r="J110" s="256"/>
      <c r="K110" s="256"/>
      <c r="L110" s="261"/>
      <c r="M110" s="262"/>
      <c r="N110" s="263"/>
      <c r="O110" s="263"/>
      <c r="P110" s="263"/>
      <c r="Q110" s="263"/>
      <c r="R110" s="263"/>
      <c r="S110" s="263"/>
      <c r="T110" s="264"/>
      <c r="AT110" s="265" t="s">
        <v>152</v>
      </c>
      <c r="AU110" s="265" t="s">
        <v>82</v>
      </c>
      <c r="AV110" s="13" t="s">
        <v>150</v>
      </c>
      <c r="AW110" s="13" t="s">
        <v>35</v>
      </c>
      <c r="AX110" s="13" t="s">
        <v>80</v>
      </c>
      <c r="AY110" s="265" t="s">
        <v>143</v>
      </c>
    </row>
    <row r="111" spans="2:65" s="1" customFormat="1" ht="25.5" customHeight="1">
      <c r="B111" s="46"/>
      <c r="C111" s="221" t="s">
        <v>150</v>
      </c>
      <c r="D111" s="221" t="s">
        <v>145</v>
      </c>
      <c r="E111" s="222" t="s">
        <v>1194</v>
      </c>
      <c r="F111" s="223" t="s">
        <v>1195</v>
      </c>
      <c r="G111" s="224" t="s">
        <v>148</v>
      </c>
      <c r="H111" s="225">
        <v>0.417</v>
      </c>
      <c r="I111" s="226"/>
      <c r="J111" s="227">
        <f>ROUND(I111*H111,2)</f>
        <v>0</v>
      </c>
      <c r="K111" s="223" t="s">
        <v>149</v>
      </c>
      <c r="L111" s="72"/>
      <c r="M111" s="228" t="s">
        <v>21</v>
      </c>
      <c r="N111" s="229" t="s">
        <v>43</v>
      </c>
      <c r="O111" s="47"/>
      <c r="P111" s="230">
        <f>O111*H111</f>
        <v>0</v>
      </c>
      <c r="Q111" s="230">
        <v>0.04153</v>
      </c>
      <c r="R111" s="230">
        <f>Q111*H111</f>
        <v>0.01731801</v>
      </c>
      <c r="S111" s="230">
        <v>0</v>
      </c>
      <c r="T111" s="231">
        <f>S111*H111</f>
        <v>0</v>
      </c>
      <c r="AR111" s="24" t="s">
        <v>150</v>
      </c>
      <c r="AT111" s="24" t="s">
        <v>145</v>
      </c>
      <c r="AU111" s="24" t="s">
        <v>82</v>
      </c>
      <c r="AY111" s="24" t="s">
        <v>143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80</v>
      </c>
      <c r="BK111" s="232">
        <f>ROUND(I111*H111,2)</f>
        <v>0</v>
      </c>
      <c r="BL111" s="24" t="s">
        <v>150</v>
      </c>
      <c r="BM111" s="24" t="s">
        <v>1196</v>
      </c>
    </row>
    <row r="112" spans="2:51" s="12" customFormat="1" ht="13.5">
      <c r="B112" s="244"/>
      <c r="C112" s="245"/>
      <c r="D112" s="235" t="s">
        <v>152</v>
      </c>
      <c r="E112" s="246" t="s">
        <v>21</v>
      </c>
      <c r="F112" s="247" t="s">
        <v>1197</v>
      </c>
      <c r="G112" s="245"/>
      <c r="H112" s="248">
        <v>0.417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AT112" s="254" t="s">
        <v>152</v>
      </c>
      <c r="AU112" s="254" t="s">
        <v>82</v>
      </c>
      <c r="AV112" s="12" t="s">
        <v>82</v>
      </c>
      <c r="AW112" s="12" t="s">
        <v>35</v>
      </c>
      <c r="AX112" s="12" t="s">
        <v>80</v>
      </c>
      <c r="AY112" s="254" t="s">
        <v>143</v>
      </c>
    </row>
    <row r="113" spans="2:65" s="1" customFormat="1" ht="16.5" customHeight="1">
      <c r="B113" s="46"/>
      <c r="C113" s="221" t="s">
        <v>199</v>
      </c>
      <c r="D113" s="221" t="s">
        <v>145</v>
      </c>
      <c r="E113" s="222" t="s">
        <v>1198</v>
      </c>
      <c r="F113" s="223" t="s">
        <v>1199</v>
      </c>
      <c r="G113" s="224" t="s">
        <v>148</v>
      </c>
      <c r="H113" s="225">
        <v>1.152</v>
      </c>
      <c r="I113" s="226"/>
      <c r="J113" s="227">
        <f>ROUND(I113*H113,2)</f>
        <v>0</v>
      </c>
      <c r="K113" s="223" t="s">
        <v>149</v>
      </c>
      <c r="L113" s="72"/>
      <c r="M113" s="228" t="s">
        <v>21</v>
      </c>
      <c r="N113" s="229" t="s">
        <v>43</v>
      </c>
      <c r="O113" s="47"/>
      <c r="P113" s="230">
        <f>O113*H113</f>
        <v>0</v>
      </c>
      <c r="Q113" s="230">
        <v>0.03358</v>
      </c>
      <c r="R113" s="230">
        <f>Q113*H113</f>
        <v>0.038684159999999995</v>
      </c>
      <c r="S113" s="230">
        <v>0</v>
      </c>
      <c r="T113" s="231">
        <f>S113*H113</f>
        <v>0</v>
      </c>
      <c r="AR113" s="24" t="s">
        <v>150</v>
      </c>
      <c r="AT113" s="24" t="s">
        <v>145</v>
      </c>
      <c r="AU113" s="24" t="s">
        <v>82</v>
      </c>
      <c r="AY113" s="24" t="s">
        <v>143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80</v>
      </c>
      <c r="BK113" s="232">
        <f>ROUND(I113*H113,2)</f>
        <v>0</v>
      </c>
      <c r="BL113" s="24" t="s">
        <v>150</v>
      </c>
      <c r="BM113" s="24" t="s">
        <v>1200</v>
      </c>
    </row>
    <row r="114" spans="2:51" s="12" customFormat="1" ht="13.5">
      <c r="B114" s="244"/>
      <c r="C114" s="245"/>
      <c r="D114" s="235" t="s">
        <v>152</v>
      </c>
      <c r="E114" s="246" t="s">
        <v>21</v>
      </c>
      <c r="F114" s="247" t="s">
        <v>1201</v>
      </c>
      <c r="G114" s="245"/>
      <c r="H114" s="248">
        <v>1.152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152</v>
      </c>
      <c r="AU114" s="254" t="s">
        <v>82</v>
      </c>
      <c r="AV114" s="12" t="s">
        <v>82</v>
      </c>
      <c r="AW114" s="12" t="s">
        <v>35</v>
      </c>
      <c r="AX114" s="12" t="s">
        <v>80</v>
      </c>
      <c r="AY114" s="254" t="s">
        <v>143</v>
      </c>
    </row>
    <row r="115" spans="2:65" s="1" customFormat="1" ht="25.5" customHeight="1">
      <c r="B115" s="46"/>
      <c r="C115" s="221" t="s">
        <v>205</v>
      </c>
      <c r="D115" s="221" t="s">
        <v>145</v>
      </c>
      <c r="E115" s="222" t="s">
        <v>1202</v>
      </c>
      <c r="F115" s="223" t="s">
        <v>1203</v>
      </c>
      <c r="G115" s="224" t="s">
        <v>249</v>
      </c>
      <c r="H115" s="225">
        <v>4.86</v>
      </c>
      <c r="I115" s="226"/>
      <c r="J115" s="227">
        <f>ROUND(I115*H115,2)</f>
        <v>0</v>
      </c>
      <c r="K115" s="223" t="s">
        <v>149</v>
      </c>
      <c r="L115" s="72"/>
      <c r="M115" s="228" t="s">
        <v>21</v>
      </c>
      <c r="N115" s="229" t="s">
        <v>43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150</v>
      </c>
      <c r="AT115" s="24" t="s">
        <v>145</v>
      </c>
      <c r="AU115" s="24" t="s">
        <v>82</v>
      </c>
      <c r="AY115" s="24" t="s">
        <v>143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80</v>
      </c>
      <c r="BK115" s="232">
        <f>ROUND(I115*H115,2)</f>
        <v>0</v>
      </c>
      <c r="BL115" s="24" t="s">
        <v>150</v>
      </c>
      <c r="BM115" s="24" t="s">
        <v>1204</v>
      </c>
    </row>
    <row r="116" spans="2:51" s="12" customFormat="1" ht="13.5">
      <c r="B116" s="244"/>
      <c r="C116" s="245"/>
      <c r="D116" s="235" t="s">
        <v>152</v>
      </c>
      <c r="E116" s="246" t="s">
        <v>21</v>
      </c>
      <c r="F116" s="247" t="s">
        <v>1205</v>
      </c>
      <c r="G116" s="245"/>
      <c r="H116" s="248">
        <v>4.86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152</v>
      </c>
      <c r="AU116" s="254" t="s">
        <v>82</v>
      </c>
      <c r="AV116" s="12" t="s">
        <v>82</v>
      </c>
      <c r="AW116" s="12" t="s">
        <v>35</v>
      </c>
      <c r="AX116" s="12" t="s">
        <v>80</v>
      </c>
      <c r="AY116" s="254" t="s">
        <v>143</v>
      </c>
    </row>
    <row r="117" spans="2:65" s="1" customFormat="1" ht="16.5" customHeight="1">
      <c r="B117" s="46"/>
      <c r="C117" s="277" t="s">
        <v>212</v>
      </c>
      <c r="D117" s="277" t="s">
        <v>276</v>
      </c>
      <c r="E117" s="278" t="s">
        <v>1206</v>
      </c>
      <c r="F117" s="279" t="s">
        <v>1207</v>
      </c>
      <c r="G117" s="280" t="s">
        <v>249</v>
      </c>
      <c r="H117" s="281">
        <v>5.103</v>
      </c>
      <c r="I117" s="282"/>
      <c r="J117" s="283">
        <f>ROUND(I117*H117,2)</f>
        <v>0</v>
      </c>
      <c r="K117" s="279" t="s">
        <v>149</v>
      </c>
      <c r="L117" s="284"/>
      <c r="M117" s="285" t="s">
        <v>21</v>
      </c>
      <c r="N117" s="286" t="s">
        <v>43</v>
      </c>
      <c r="O117" s="47"/>
      <c r="P117" s="230">
        <f>O117*H117</f>
        <v>0</v>
      </c>
      <c r="Q117" s="230">
        <v>3E-05</v>
      </c>
      <c r="R117" s="230">
        <f>Q117*H117</f>
        <v>0.00015308999999999999</v>
      </c>
      <c r="S117" s="230">
        <v>0</v>
      </c>
      <c r="T117" s="231">
        <f>S117*H117</f>
        <v>0</v>
      </c>
      <c r="AR117" s="24" t="s">
        <v>220</v>
      </c>
      <c r="AT117" s="24" t="s">
        <v>276</v>
      </c>
      <c r="AU117" s="24" t="s">
        <v>82</v>
      </c>
      <c r="AY117" s="24" t="s">
        <v>143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80</v>
      </c>
      <c r="BK117" s="232">
        <f>ROUND(I117*H117,2)</f>
        <v>0</v>
      </c>
      <c r="BL117" s="24" t="s">
        <v>150</v>
      </c>
      <c r="BM117" s="24" t="s">
        <v>1208</v>
      </c>
    </row>
    <row r="118" spans="2:51" s="12" customFormat="1" ht="13.5">
      <c r="B118" s="244"/>
      <c r="C118" s="245"/>
      <c r="D118" s="235" t="s">
        <v>152</v>
      </c>
      <c r="E118" s="246" t="s">
        <v>21</v>
      </c>
      <c r="F118" s="247" t="s">
        <v>1209</v>
      </c>
      <c r="G118" s="245"/>
      <c r="H118" s="248">
        <v>5.103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AT118" s="254" t="s">
        <v>152</v>
      </c>
      <c r="AU118" s="254" t="s">
        <v>82</v>
      </c>
      <c r="AV118" s="12" t="s">
        <v>82</v>
      </c>
      <c r="AW118" s="12" t="s">
        <v>35</v>
      </c>
      <c r="AX118" s="12" t="s">
        <v>80</v>
      </c>
      <c r="AY118" s="254" t="s">
        <v>143</v>
      </c>
    </row>
    <row r="119" spans="2:65" s="1" customFormat="1" ht="25.5" customHeight="1">
      <c r="B119" s="46"/>
      <c r="C119" s="221" t="s">
        <v>220</v>
      </c>
      <c r="D119" s="221" t="s">
        <v>145</v>
      </c>
      <c r="E119" s="222" t="s">
        <v>1210</v>
      </c>
      <c r="F119" s="223" t="s">
        <v>1211</v>
      </c>
      <c r="G119" s="224" t="s">
        <v>215</v>
      </c>
      <c r="H119" s="225">
        <v>1</v>
      </c>
      <c r="I119" s="226"/>
      <c r="J119" s="227">
        <f>ROUND(I119*H119,2)</f>
        <v>0</v>
      </c>
      <c r="K119" s="223" t="s">
        <v>149</v>
      </c>
      <c r="L119" s="72"/>
      <c r="M119" s="228" t="s">
        <v>21</v>
      </c>
      <c r="N119" s="229" t="s">
        <v>43</v>
      </c>
      <c r="O119" s="47"/>
      <c r="P119" s="230">
        <f>O119*H119</f>
        <v>0</v>
      </c>
      <c r="Q119" s="230">
        <v>0.04684</v>
      </c>
      <c r="R119" s="230">
        <f>Q119*H119</f>
        <v>0.04684</v>
      </c>
      <c r="S119" s="230">
        <v>0</v>
      </c>
      <c r="T119" s="231">
        <f>S119*H119</f>
        <v>0</v>
      </c>
      <c r="AR119" s="24" t="s">
        <v>150</v>
      </c>
      <c r="AT119" s="24" t="s">
        <v>145</v>
      </c>
      <c r="AU119" s="24" t="s">
        <v>82</v>
      </c>
      <c r="AY119" s="24" t="s">
        <v>143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80</v>
      </c>
      <c r="BK119" s="232">
        <f>ROUND(I119*H119,2)</f>
        <v>0</v>
      </c>
      <c r="BL119" s="24" t="s">
        <v>150</v>
      </c>
      <c r="BM119" s="24" t="s">
        <v>1212</v>
      </c>
    </row>
    <row r="120" spans="2:65" s="1" customFormat="1" ht="16.5" customHeight="1">
      <c r="B120" s="46"/>
      <c r="C120" s="277" t="s">
        <v>224</v>
      </c>
      <c r="D120" s="277" t="s">
        <v>276</v>
      </c>
      <c r="E120" s="278" t="s">
        <v>1213</v>
      </c>
      <c r="F120" s="279" t="s">
        <v>1214</v>
      </c>
      <c r="G120" s="280" t="s">
        <v>215</v>
      </c>
      <c r="H120" s="281">
        <v>1</v>
      </c>
      <c r="I120" s="282"/>
      <c r="J120" s="283">
        <f>ROUND(I120*H120,2)</f>
        <v>0</v>
      </c>
      <c r="K120" s="279" t="s">
        <v>149</v>
      </c>
      <c r="L120" s="284"/>
      <c r="M120" s="285" t="s">
        <v>21</v>
      </c>
      <c r="N120" s="286" t="s">
        <v>43</v>
      </c>
      <c r="O120" s="47"/>
      <c r="P120" s="230">
        <f>O120*H120</f>
        <v>0</v>
      </c>
      <c r="Q120" s="230">
        <v>0.0123</v>
      </c>
      <c r="R120" s="230">
        <f>Q120*H120</f>
        <v>0.0123</v>
      </c>
      <c r="S120" s="230">
        <v>0</v>
      </c>
      <c r="T120" s="231">
        <f>S120*H120</f>
        <v>0</v>
      </c>
      <c r="AR120" s="24" t="s">
        <v>220</v>
      </c>
      <c r="AT120" s="24" t="s">
        <v>276</v>
      </c>
      <c r="AU120" s="24" t="s">
        <v>82</v>
      </c>
      <c r="AY120" s="24" t="s">
        <v>143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80</v>
      </c>
      <c r="BK120" s="232">
        <f>ROUND(I120*H120,2)</f>
        <v>0</v>
      </c>
      <c r="BL120" s="24" t="s">
        <v>150</v>
      </c>
      <c r="BM120" s="24" t="s">
        <v>1215</v>
      </c>
    </row>
    <row r="121" spans="2:63" s="10" customFormat="1" ht="29.85" customHeight="1">
      <c r="B121" s="205"/>
      <c r="C121" s="206"/>
      <c r="D121" s="207" t="s">
        <v>71</v>
      </c>
      <c r="E121" s="219" t="s">
        <v>224</v>
      </c>
      <c r="F121" s="219" t="s">
        <v>1216</v>
      </c>
      <c r="G121" s="206"/>
      <c r="H121" s="206"/>
      <c r="I121" s="209"/>
      <c r="J121" s="220">
        <f>BK121</f>
        <v>0</v>
      </c>
      <c r="K121" s="206"/>
      <c r="L121" s="211"/>
      <c r="M121" s="212"/>
      <c r="N121" s="213"/>
      <c r="O121" s="213"/>
      <c r="P121" s="214">
        <f>SUM(P122:P141)</f>
        <v>0</v>
      </c>
      <c r="Q121" s="213"/>
      <c r="R121" s="214">
        <f>SUM(R122:R141)</f>
        <v>0</v>
      </c>
      <c r="S121" s="213"/>
      <c r="T121" s="215">
        <f>SUM(T122:T141)</f>
        <v>5.729468000000001</v>
      </c>
      <c r="AR121" s="216" t="s">
        <v>80</v>
      </c>
      <c r="AT121" s="217" t="s">
        <v>71</v>
      </c>
      <c r="AU121" s="217" t="s">
        <v>80</v>
      </c>
      <c r="AY121" s="216" t="s">
        <v>143</v>
      </c>
      <c r="BK121" s="218">
        <f>SUM(BK122:BK141)</f>
        <v>0</v>
      </c>
    </row>
    <row r="122" spans="2:65" s="1" customFormat="1" ht="25.5" customHeight="1">
      <c r="B122" s="46"/>
      <c r="C122" s="221" t="s">
        <v>231</v>
      </c>
      <c r="D122" s="221" t="s">
        <v>145</v>
      </c>
      <c r="E122" s="222" t="s">
        <v>1217</v>
      </c>
      <c r="F122" s="223" t="s">
        <v>1218</v>
      </c>
      <c r="G122" s="224" t="s">
        <v>148</v>
      </c>
      <c r="H122" s="225">
        <v>17.148</v>
      </c>
      <c r="I122" s="226"/>
      <c r="J122" s="227">
        <f>ROUND(I122*H122,2)</f>
        <v>0</v>
      </c>
      <c r="K122" s="223" t="s">
        <v>149</v>
      </c>
      <c r="L122" s="72"/>
      <c r="M122" s="228" t="s">
        <v>21</v>
      </c>
      <c r="N122" s="229" t="s">
        <v>43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0.131</v>
      </c>
      <c r="T122" s="231">
        <f>S122*H122</f>
        <v>2.246388</v>
      </c>
      <c r="AR122" s="24" t="s">
        <v>150</v>
      </c>
      <c r="AT122" s="24" t="s">
        <v>145</v>
      </c>
      <c r="AU122" s="24" t="s">
        <v>82</v>
      </c>
      <c r="AY122" s="24" t="s">
        <v>143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80</v>
      </c>
      <c r="BK122" s="232">
        <f>ROUND(I122*H122,2)</f>
        <v>0</v>
      </c>
      <c r="BL122" s="24" t="s">
        <v>150</v>
      </c>
      <c r="BM122" s="24" t="s">
        <v>1219</v>
      </c>
    </row>
    <row r="123" spans="2:51" s="11" customFormat="1" ht="13.5">
      <c r="B123" s="233"/>
      <c r="C123" s="234"/>
      <c r="D123" s="235" t="s">
        <v>152</v>
      </c>
      <c r="E123" s="236" t="s">
        <v>21</v>
      </c>
      <c r="F123" s="237" t="s">
        <v>255</v>
      </c>
      <c r="G123" s="234"/>
      <c r="H123" s="236" t="s">
        <v>21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152</v>
      </c>
      <c r="AU123" s="243" t="s">
        <v>82</v>
      </c>
      <c r="AV123" s="11" t="s">
        <v>80</v>
      </c>
      <c r="AW123" s="11" t="s">
        <v>35</v>
      </c>
      <c r="AX123" s="11" t="s">
        <v>72</v>
      </c>
      <c r="AY123" s="243" t="s">
        <v>143</v>
      </c>
    </row>
    <row r="124" spans="2:51" s="12" customFormat="1" ht="13.5">
      <c r="B124" s="244"/>
      <c r="C124" s="245"/>
      <c r="D124" s="235" t="s">
        <v>152</v>
      </c>
      <c r="E124" s="246" t="s">
        <v>21</v>
      </c>
      <c r="F124" s="247" t="s">
        <v>1220</v>
      </c>
      <c r="G124" s="245"/>
      <c r="H124" s="248">
        <v>24.043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AT124" s="254" t="s">
        <v>152</v>
      </c>
      <c r="AU124" s="254" t="s">
        <v>82</v>
      </c>
      <c r="AV124" s="12" t="s">
        <v>82</v>
      </c>
      <c r="AW124" s="12" t="s">
        <v>35</v>
      </c>
      <c r="AX124" s="12" t="s">
        <v>72</v>
      </c>
      <c r="AY124" s="254" t="s">
        <v>143</v>
      </c>
    </row>
    <row r="125" spans="2:51" s="12" customFormat="1" ht="13.5">
      <c r="B125" s="244"/>
      <c r="C125" s="245"/>
      <c r="D125" s="235" t="s">
        <v>152</v>
      </c>
      <c r="E125" s="246" t="s">
        <v>21</v>
      </c>
      <c r="F125" s="247" t="s">
        <v>1221</v>
      </c>
      <c r="G125" s="245"/>
      <c r="H125" s="248">
        <v>-6.895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152</v>
      </c>
      <c r="AU125" s="254" t="s">
        <v>82</v>
      </c>
      <c r="AV125" s="12" t="s">
        <v>82</v>
      </c>
      <c r="AW125" s="12" t="s">
        <v>35</v>
      </c>
      <c r="AX125" s="12" t="s">
        <v>72</v>
      </c>
      <c r="AY125" s="254" t="s">
        <v>143</v>
      </c>
    </row>
    <row r="126" spans="2:51" s="13" customFormat="1" ht="13.5">
      <c r="B126" s="255"/>
      <c r="C126" s="256"/>
      <c r="D126" s="235" t="s">
        <v>152</v>
      </c>
      <c r="E126" s="257" t="s">
        <v>21</v>
      </c>
      <c r="F126" s="258" t="s">
        <v>157</v>
      </c>
      <c r="G126" s="256"/>
      <c r="H126" s="259">
        <v>17.148</v>
      </c>
      <c r="I126" s="260"/>
      <c r="J126" s="256"/>
      <c r="K126" s="256"/>
      <c r="L126" s="261"/>
      <c r="M126" s="262"/>
      <c r="N126" s="263"/>
      <c r="O126" s="263"/>
      <c r="P126" s="263"/>
      <c r="Q126" s="263"/>
      <c r="R126" s="263"/>
      <c r="S126" s="263"/>
      <c r="T126" s="264"/>
      <c r="AT126" s="265" t="s">
        <v>152</v>
      </c>
      <c r="AU126" s="265" t="s">
        <v>82</v>
      </c>
      <c r="AV126" s="13" t="s">
        <v>150</v>
      </c>
      <c r="AW126" s="13" t="s">
        <v>35</v>
      </c>
      <c r="AX126" s="13" t="s">
        <v>80</v>
      </c>
      <c r="AY126" s="265" t="s">
        <v>143</v>
      </c>
    </row>
    <row r="127" spans="2:65" s="1" customFormat="1" ht="25.5" customHeight="1">
      <c r="B127" s="46"/>
      <c r="C127" s="221" t="s">
        <v>242</v>
      </c>
      <c r="D127" s="221" t="s">
        <v>145</v>
      </c>
      <c r="E127" s="222" t="s">
        <v>1222</v>
      </c>
      <c r="F127" s="223" t="s">
        <v>1223</v>
      </c>
      <c r="G127" s="224" t="s">
        <v>148</v>
      </c>
      <c r="H127" s="225">
        <v>13.92</v>
      </c>
      <c r="I127" s="226"/>
      <c r="J127" s="227">
        <f>ROUND(I127*H127,2)</f>
        <v>0</v>
      </c>
      <c r="K127" s="223" t="s">
        <v>149</v>
      </c>
      <c r="L127" s="72"/>
      <c r="M127" s="228" t="s">
        <v>21</v>
      </c>
      <c r="N127" s="229" t="s">
        <v>43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0.035</v>
      </c>
      <c r="T127" s="231">
        <f>S127*H127</f>
        <v>0.4872</v>
      </c>
      <c r="AR127" s="24" t="s">
        <v>150</v>
      </c>
      <c r="AT127" s="24" t="s">
        <v>145</v>
      </c>
      <c r="AU127" s="24" t="s">
        <v>82</v>
      </c>
      <c r="AY127" s="24" t="s">
        <v>143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80</v>
      </c>
      <c r="BK127" s="232">
        <f>ROUND(I127*H127,2)</f>
        <v>0</v>
      </c>
      <c r="BL127" s="24" t="s">
        <v>150</v>
      </c>
      <c r="BM127" s="24" t="s">
        <v>1224</v>
      </c>
    </row>
    <row r="128" spans="2:51" s="11" customFormat="1" ht="13.5">
      <c r="B128" s="233"/>
      <c r="C128" s="234"/>
      <c r="D128" s="235" t="s">
        <v>152</v>
      </c>
      <c r="E128" s="236" t="s">
        <v>21</v>
      </c>
      <c r="F128" s="237" t="s">
        <v>1225</v>
      </c>
      <c r="G128" s="234"/>
      <c r="H128" s="236" t="s">
        <v>21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152</v>
      </c>
      <c r="AU128" s="243" t="s">
        <v>82</v>
      </c>
      <c r="AV128" s="11" t="s">
        <v>80</v>
      </c>
      <c r="AW128" s="11" t="s">
        <v>35</v>
      </c>
      <c r="AX128" s="11" t="s">
        <v>72</v>
      </c>
      <c r="AY128" s="243" t="s">
        <v>143</v>
      </c>
    </row>
    <row r="129" spans="2:51" s="12" customFormat="1" ht="13.5">
      <c r="B129" s="244"/>
      <c r="C129" s="245"/>
      <c r="D129" s="235" t="s">
        <v>152</v>
      </c>
      <c r="E129" s="246" t="s">
        <v>21</v>
      </c>
      <c r="F129" s="247" t="s">
        <v>1226</v>
      </c>
      <c r="G129" s="245"/>
      <c r="H129" s="248">
        <v>13.92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152</v>
      </c>
      <c r="AU129" s="254" t="s">
        <v>82</v>
      </c>
      <c r="AV129" s="12" t="s">
        <v>82</v>
      </c>
      <c r="AW129" s="12" t="s">
        <v>35</v>
      </c>
      <c r="AX129" s="12" t="s">
        <v>80</v>
      </c>
      <c r="AY129" s="254" t="s">
        <v>143</v>
      </c>
    </row>
    <row r="130" spans="2:65" s="1" customFormat="1" ht="25.5" customHeight="1">
      <c r="B130" s="46"/>
      <c r="C130" s="221" t="s">
        <v>246</v>
      </c>
      <c r="D130" s="221" t="s">
        <v>145</v>
      </c>
      <c r="E130" s="222" t="s">
        <v>1227</v>
      </c>
      <c r="F130" s="223" t="s">
        <v>1228</v>
      </c>
      <c r="G130" s="224" t="s">
        <v>148</v>
      </c>
      <c r="H130" s="225">
        <v>1.379</v>
      </c>
      <c r="I130" s="226"/>
      <c r="J130" s="227">
        <f>ROUND(I130*H130,2)</f>
        <v>0</v>
      </c>
      <c r="K130" s="223" t="s">
        <v>149</v>
      </c>
      <c r="L130" s="72"/>
      <c r="M130" s="228" t="s">
        <v>21</v>
      </c>
      <c r="N130" s="229" t="s">
        <v>43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0.076</v>
      </c>
      <c r="T130" s="231">
        <f>S130*H130</f>
        <v>0.104804</v>
      </c>
      <c r="AR130" s="24" t="s">
        <v>150</v>
      </c>
      <c r="AT130" s="24" t="s">
        <v>145</v>
      </c>
      <c r="AU130" s="24" t="s">
        <v>82</v>
      </c>
      <c r="AY130" s="24" t="s">
        <v>143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80</v>
      </c>
      <c r="BK130" s="232">
        <f>ROUND(I130*H130,2)</f>
        <v>0</v>
      </c>
      <c r="BL130" s="24" t="s">
        <v>150</v>
      </c>
      <c r="BM130" s="24" t="s">
        <v>1229</v>
      </c>
    </row>
    <row r="131" spans="2:51" s="11" customFormat="1" ht="13.5">
      <c r="B131" s="233"/>
      <c r="C131" s="234"/>
      <c r="D131" s="235" t="s">
        <v>152</v>
      </c>
      <c r="E131" s="236" t="s">
        <v>21</v>
      </c>
      <c r="F131" s="237" t="s">
        <v>235</v>
      </c>
      <c r="G131" s="234"/>
      <c r="H131" s="236" t="s">
        <v>21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152</v>
      </c>
      <c r="AU131" s="243" t="s">
        <v>82</v>
      </c>
      <c r="AV131" s="11" t="s">
        <v>80</v>
      </c>
      <c r="AW131" s="11" t="s">
        <v>35</v>
      </c>
      <c r="AX131" s="11" t="s">
        <v>72</v>
      </c>
      <c r="AY131" s="243" t="s">
        <v>143</v>
      </c>
    </row>
    <row r="132" spans="2:51" s="12" customFormat="1" ht="13.5">
      <c r="B132" s="244"/>
      <c r="C132" s="245"/>
      <c r="D132" s="235" t="s">
        <v>152</v>
      </c>
      <c r="E132" s="246" t="s">
        <v>21</v>
      </c>
      <c r="F132" s="247" t="s">
        <v>1230</v>
      </c>
      <c r="G132" s="245"/>
      <c r="H132" s="248">
        <v>1.379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152</v>
      </c>
      <c r="AU132" s="254" t="s">
        <v>82</v>
      </c>
      <c r="AV132" s="12" t="s">
        <v>82</v>
      </c>
      <c r="AW132" s="12" t="s">
        <v>35</v>
      </c>
      <c r="AX132" s="12" t="s">
        <v>80</v>
      </c>
      <c r="AY132" s="254" t="s">
        <v>143</v>
      </c>
    </row>
    <row r="133" spans="2:65" s="1" customFormat="1" ht="38.25" customHeight="1">
      <c r="B133" s="46"/>
      <c r="C133" s="221" t="s">
        <v>257</v>
      </c>
      <c r="D133" s="221" t="s">
        <v>145</v>
      </c>
      <c r="E133" s="222" t="s">
        <v>1231</v>
      </c>
      <c r="F133" s="223" t="s">
        <v>1232</v>
      </c>
      <c r="G133" s="224" t="s">
        <v>148</v>
      </c>
      <c r="H133" s="225">
        <v>1.318</v>
      </c>
      <c r="I133" s="226"/>
      <c r="J133" s="227">
        <f>ROUND(I133*H133,2)</f>
        <v>0</v>
      </c>
      <c r="K133" s="223" t="s">
        <v>149</v>
      </c>
      <c r="L133" s="72"/>
      <c r="M133" s="228" t="s">
        <v>21</v>
      </c>
      <c r="N133" s="229" t="s">
        <v>43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0.18</v>
      </c>
      <c r="T133" s="231">
        <f>S133*H133</f>
        <v>0.23724</v>
      </c>
      <c r="AR133" s="24" t="s">
        <v>150</v>
      </c>
      <c r="AT133" s="24" t="s">
        <v>145</v>
      </c>
      <c r="AU133" s="24" t="s">
        <v>82</v>
      </c>
      <c r="AY133" s="24" t="s">
        <v>143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80</v>
      </c>
      <c r="BK133" s="232">
        <f>ROUND(I133*H133,2)</f>
        <v>0</v>
      </c>
      <c r="BL133" s="24" t="s">
        <v>150</v>
      </c>
      <c r="BM133" s="24" t="s">
        <v>1233</v>
      </c>
    </row>
    <row r="134" spans="2:51" s="11" customFormat="1" ht="13.5">
      <c r="B134" s="233"/>
      <c r="C134" s="234"/>
      <c r="D134" s="235" t="s">
        <v>152</v>
      </c>
      <c r="E134" s="236" t="s">
        <v>21</v>
      </c>
      <c r="F134" s="237" t="s">
        <v>235</v>
      </c>
      <c r="G134" s="234"/>
      <c r="H134" s="236" t="s">
        <v>21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152</v>
      </c>
      <c r="AU134" s="243" t="s">
        <v>82</v>
      </c>
      <c r="AV134" s="11" t="s">
        <v>80</v>
      </c>
      <c r="AW134" s="11" t="s">
        <v>35</v>
      </c>
      <c r="AX134" s="11" t="s">
        <v>72</v>
      </c>
      <c r="AY134" s="243" t="s">
        <v>143</v>
      </c>
    </row>
    <row r="135" spans="2:51" s="12" customFormat="1" ht="13.5">
      <c r="B135" s="244"/>
      <c r="C135" s="245"/>
      <c r="D135" s="235" t="s">
        <v>152</v>
      </c>
      <c r="E135" s="246" t="s">
        <v>21</v>
      </c>
      <c r="F135" s="247" t="s">
        <v>1234</v>
      </c>
      <c r="G135" s="245"/>
      <c r="H135" s="248">
        <v>1.318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AT135" s="254" t="s">
        <v>152</v>
      </c>
      <c r="AU135" s="254" t="s">
        <v>82</v>
      </c>
      <c r="AV135" s="12" t="s">
        <v>82</v>
      </c>
      <c r="AW135" s="12" t="s">
        <v>35</v>
      </c>
      <c r="AX135" s="12" t="s">
        <v>80</v>
      </c>
      <c r="AY135" s="254" t="s">
        <v>143</v>
      </c>
    </row>
    <row r="136" spans="2:65" s="1" customFormat="1" ht="25.5" customHeight="1">
      <c r="B136" s="46"/>
      <c r="C136" s="221" t="s">
        <v>275</v>
      </c>
      <c r="D136" s="221" t="s">
        <v>145</v>
      </c>
      <c r="E136" s="222" t="s">
        <v>1235</v>
      </c>
      <c r="F136" s="223" t="s">
        <v>1236</v>
      </c>
      <c r="G136" s="224" t="s">
        <v>148</v>
      </c>
      <c r="H136" s="225">
        <v>39.027</v>
      </c>
      <c r="I136" s="226"/>
      <c r="J136" s="227">
        <f>ROUND(I136*H136,2)</f>
        <v>0</v>
      </c>
      <c r="K136" s="223" t="s">
        <v>149</v>
      </c>
      <c r="L136" s="72"/>
      <c r="M136" s="228" t="s">
        <v>21</v>
      </c>
      <c r="N136" s="229" t="s">
        <v>43</v>
      </c>
      <c r="O136" s="47"/>
      <c r="P136" s="230">
        <f>O136*H136</f>
        <v>0</v>
      </c>
      <c r="Q136" s="230">
        <v>0</v>
      </c>
      <c r="R136" s="230">
        <f>Q136*H136</f>
        <v>0</v>
      </c>
      <c r="S136" s="230">
        <v>0.068</v>
      </c>
      <c r="T136" s="231">
        <f>S136*H136</f>
        <v>2.653836</v>
      </c>
      <c r="AR136" s="24" t="s">
        <v>150</v>
      </c>
      <c r="AT136" s="24" t="s">
        <v>145</v>
      </c>
      <c r="AU136" s="24" t="s">
        <v>82</v>
      </c>
      <c r="AY136" s="24" t="s">
        <v>143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80</v>
      </c>
      <c r="BK136" s="232">
        <f>ROUND(I136*H136,2)</f>
        <v>0</v>
      </c>
      <c r="BL136" s="24" t="s">
        <v>150</v>
      </c>
      <c r="BM136" s="24" t="s">
        <v>1237</v>
      </c>
    </row>
    <row r="137" spans="2:51" s="11" customFormat="1" ht="13.5">
      <c r="B137" s="233"/>
      <c r="C137" s="234"/>
      <c r="D137" s="235" t="s">
        <v>152</v>
      </c>
      <c r="E137" s="236" t="s">
        <v>21</v>
      </c>
      <c r="F137" s="237" t="s">
        <v>255</v>
      </c>
      <c r="G137" s="234"/>
      <c r="H137" s="236" t="s">
        <v>21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152</v>
      </c>
      <c r="AU137" s="243" t="s">
        <v>82</v>
      </c>
      <c r="AV137" s="11" t="s">
        <v>80</v>
      </c>
      <c r="AW137" s="11" t="s">
        <v>35</v>
      </c>
      <c r="AX137" s="11" t="s">
        <v>72</v>
      </c>
      <c r="AY137" s="243" t="s">
        <v>143</v>
      </c>
    </row>
    <row r="138" spans="2:51" s="12" customFormat="1" ht="13.5">
      <c r="B138" s="244"/>
      <c r="C138" s="245"/>
      <c r="D138" s="235" t="s">
        <v>152</v>
      </c>
      <c r="E138" s="246" t="s">
        <v>21</v>
      </c>
      <c r="F138" s="247" t="s">
        <v>1238</v>
      </c>
      <c r="G138" s="245"/>
      <c r="H138" s="248">
        <v>40.8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AT138" s="254" t="s">
        <v>152</v>
      </c>
      <c r="AU138" s="254" t="s">
        <v>82</v>
      </c>
      <c r="AV138" s="12" t="s">
        <v>82</v>
      </c>
      <c r="AW138" s="12" t="s">
        <v>35</v>
      </c>
      <c r="AX138" s="12" t="s">
        <v>72</v>
      </c>
      <c r="AY138" s="254" t="s">
        <v>143</v>
      </c>
    </row>
    <row r="139" spans="2:51" s="12" customFormat="1" ht="13.5">
      <c r="B139" s="244"/>
      <c r="C139" s="245"/>
      <c r="D139" s="235" t="s">
        <v>152</v>
      </c>
      <c r="E139" s="246" t="s">
        <v>21</v>
      </c>
      <c r="F139" s="247" t="s">
        <v>1239</v>
      </c>
      <c r="G139" s="245"/>
      <c r="H139" s="248">
        <v>-1.773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AT139" s="254" t="s">
        <v>152</v>
      </c>
      <c r="AU139" s="254" t="s">
        <v>82</v>
      </c>
      <c r="AV139" s="12" t="s">
        <v>82</v>
      </c>
      <c r="AW139" s="12" t="s">
        <v>35</v>
      </c>
      <c r="AX139" s="12" t="s">
        <v>72</v>
      </c>
      <c r="AY139" s="254" t="s">
        <v>143</v>
      </c>
    </row>
    <row r="140" spans="2:51" s="13" customFormat="1" ht="13.5">
      <c r="B140" s="255"/>
      <c r="C140" s="256"/>
      <c r="D140" s="235" t="s">
        <v>152</v>
      </c>
      <c r="E140" s="257" t="s">
        <v>21</v>
      </c>
      <c r="F140" s="258" t="s">
        <v>157</v>
      </c>
      <c r="G140" s="256"/>
      <c r="H140" s="259">
        <v>39.027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AT140" s="265" t="s">
        <v>152</v>
      </c>
      <c r="AU140" s="265" t="s">
        <v>82</v>
      </c>
      <c r="AV140" s="13" t="s">
        <v>150</v>
      </c>
      <c r="AW140" s="13" t="s">
        <v>35</v>
      </c>
      <c r="AX140" s="13" t="s">
        <v>80</v>
      </c>
      <c r="AY140" s="265" t="s">
        <v>143</v>
      </c>
    </row>
    <row r="141" spans="2:65" s="1" customFormat="1" ht="38.25" customHeight="1">
      <c r="B141" s="46"/>
      <c r="C141" s="221" t="s">
        <v>10</v>
      </c>
      <c r="D141" s="221" t="s">
        <v>145</v>
      </c>
      <c r="E141" s="222" t="s">
        <v>1240</v>
      </c>
      <c r="F141" s="223" t="s">
        <v>1241</v>
      </c>
      <c r="G141" s="224" t="s">
        <v>706</v>
      </c>
      <c r="H141" s="287"/>
      <c r="I141" s="226"/>
      <c r="J141" s="227">
        <f>ROUND(I141*H141,2)</f>
        <v>0</v>
      </c>
      <c r="K141" s="223" t="s">
        <v>149</v>
      </c>
      <c r="L141" s="72"/>
      <c r="M141" s="228" t="s">
        <v>21</v>
      </c>
      <c r="N141" s="229" t="s">
        <v>43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304</v>
      </c>
      <c r="AT141" s="24" t="s">
        <v>145</v>
      </c>
      <c r="AU141" s="24" t="s">
        <v>82</v>
      </c>
      <c r="AY141" s="24" t="s">
        <v>143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80</v>
      </c>
      <c r="BK141" s="232">
        <f>ROUND(I141*H141,2)</f>
        <v>0</v>
      </c>
      <c r="BL141" s="24" t="s">
        <v>304</v>
      </c>
      <c r="BM141" s="24" t="s">
        <v>1242</v>
      </c>
    </row>
    <row r="142" spans="2:63" s="10" customFormat="1" ht="29.85" customHeight="1">
      <c r="B142" s="205"/>
      <c r="C142" s="206"/>
      <c r="D142" s="207" t="s">
        <v>71</v>
      </c>
      <c r="E142" s="219" t="s">
        <v>996</v>
      </c>
      <c r="F142" s="219" t="s">
        <v>997</v>
      </c>
      <c r="G142" s="206"/>
      <c r="H142" s="206"/>
      <c r="I142" s="209"/>
      <c r="J142" s="220">
        <f>BK142</f>
        <v>0</v>
      </c>
      <c r="K142" s="206"/>
      <c r="L142" s="211"/>
      <c r="M142" s="212"/>
      <c r="N142" s="213"/>
      <c r="O142" s="213"/>
      <c r="P142" s="214">
        <f>SUM(P143:P147)</f>
        <v>0</v>
      </c>
      <c r="Q142" s="213"/>
      <c r="R142" s="214">
        <f>SUM(R143:R147)</f>
        <v>0</v>
      </c>
      <c r="S142" s="213"/>
      <c r="T142" s="215">
        <f>SUM(T143:T147)</f>
        <v>0</v>
      </c>
      <c r="AR142" s="216" t="s">
        <v>80</v>
      </c>
      <c r="AT142" s="217" t="s">
        <v>71</v>
      </c>
      <c r="AU142" s="217" t="s">
        <v>80</v>
      </c>
      <c r="AY142" s="216" t="s">
        <v>143</v>
      </c>
      <c r="BK142" s="218">
        <f>SUM(BK143:BK147)</f>
        <v>0</v>
      </c>
    </row>
    <row r="143" spans="2:65" s="1" customFormat="1" ht="25.5" customHeight="1">
      <c r="B143" s="46"/>
      <c r="C143" s="221" t="s">
        <v>304</v>
      </c>
      <c r="D143" s="221" t="s">
        <v>145</v>
      </c>
      <c r="E143" s="222" t="s">
        <v>1243</v>
      </c>
      <c r="F143" s="223" t="s">
        <v>1244</v>
      </c>
      <c r="G143" s="224" t="s">
        <v>169</v>
      </c>
      <c r="H143" s="225">
        <v>5.927</v>
      </c>
      <c r="I143" s="226"/>
      <c r="J143" s="227">
        <f>ROUND(I143*H143,2)</f>
        <v>0</v>
      </c>
      <c r="K143" s="223" t="s">
        <v>149</v>
      </c>
      <c r="L143" s="72"/>
      <c r="M143" s="228" t="s">
        <v>21</v>
      </c>
      <c r="N143" s="229" t="s">
        <v>43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150</v>
      </c>
      <c r="AT143" s="24" t="s">
        <v>145</v>
      </c>
      <c r="AU143" s="24" t="s">
        <v>82</v>
      </c>
      <c r="AY143" s="24" t="s">
        <v>143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80</v>
      </c>
      <c r="BK143" s="232">
        <f>ROUND(I143*H143,2)</f>
        <v>0</v>
      </c>
      <c r="BL143" s="24" t="s">
        <v>150</v>
      </c>
      <c r="BM143" s="24" t="s">
        <v>1245</v>
      </c>
    </row>
    <row r="144" spans="2:65" s="1" customFormat="1" ht="25.5" customHeight="1">
      <c r="B144" s="46"/>
      <c r="C144" s="221" t="s">
        <v>310</v>
      </c>
      <c r="D144" s="221" t="s">
        <v>145</v>
      </c>
      <c r="E144" s="222" t="s">
        <v>660</v>
      </c>
      <c r="F144" s="223" t="s">
        <v>661</v>
      </c>
      <c r="G144" s="224" t="s">
        <v>169</v>
      </c>
      <c r="H144" s="225">
        <v>5.927</v>
      </c>
      <c r="I144" s="226"/>
      <c r="J144" s="227">
        <f>ROUND(I144*H144,2)</f>
        <v>0</v>
      </c>
      <c r="K144" s="223" t="s">
        <v>149</v>
      </c>
      <c r="L144" s="72"/>
      <c r="M144" s="228" t="s">
        <v>21</v>
      </c>
      <c r="N144" s="229" t="s">
        <v>43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150</v>
      </c>
      <c r="AT144" s="24" t="s">
        <v>145</v>
      </c>
      <c r="AU144" s="24" t="s">
        <v>82</v>
      </c>
      <c r="AY144" s="24" t="s">
        <v>143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80</v>
      </c>
      <c r="BK144" s="232">
        <f>ROUND(I144*H144,2)</f>
        <v>0</v>
      </c>
      <c r="BL144" s="24" t="s">
        <v>150</v>
      </c>
      <c r="BM144" s="24" t="s">
        <v>1246</v>
      </c>
    </row>
    <row r="145" spans="2:65" s="1" customFormat="1" ht="25.5" customHeight="1">
      <c r="B145" s="46"/>
      <c r="C145" s="221" t="s">
        <v>314</v>
      </c>
      <c r="D145" s="221" t="s">
        <v>145</v>
      </c>
      <c r="E145" s="222" t="s">
        <v>664</v>
      </c>
      <c r="F145" s="223" t="s">
        <v>665</v>
      </c>
      <c r="G145" s="224" t="s">
        <v>169</v>
      </c>
      <c r="H145" s="225">
        <v>171.883</v>
      </c>
      <c r="I145" s="226"/>
      <c r="J145" s="227">
        <f>ROUND(I145*H145,2)</f>
        <v>0</v>
      </c>
      <c r="K145" s="223" t="s">
        <v>149</v>
      </c>
      <c r="L145" s="72"/>
      <c r="M145" s="228" t="s">
        <v>21</v>
      </c>
      <c r="N145" s="229" t="s">
        <v>43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150</v>
      </c>
      <c r="AT145" s="24" t="s">
        <v>145</v>
      </c>
      <c r="AU145" s="24" t="s">
        <v>82</v>
      </c>
      <c r="AY145" s="24" t="s">
        <v>143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80</v>
      </c>
      <c r="BK145" s="232">
        <f>ROUND(I145*H145,2)</f>
        <v>0</v>
      </c>
      <c r="BL145" s="24" t="s">
        <v>150</v>
      </c>
      <c r="BM145" s="24" t="s">
        <v>1247</v>
      </c>
    </row>
    <row r="146" spans="2:51" s="12" customFormat="1" ht="13.5">
      <c r="B146" s="244"/>
      <c r="C146" s="245"/>
      <c r="D146" s="235" t="s">
        <v>152</v>
      </c>
      <c r="E146" s="245"/>
      <c r="F146" s="247" t="s">
        <v>1248</v>
      </c>
      <c r="G146" s="245"/>
      <c r="H146" s="248">
        <v>171.883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152</v>
      </c>
      <c r="AU146" s="254" t="s">
        <v>82</v>
      </c>
      <c r="AV146" s="12" t="s">
        <v>82</v>
      </c>
      <c r="AW146" s="12" t="s">
        <v>6</v>
      </c>
      <c r="AX146" s="12" t="s">
        <v>80</v>
      </c>
      <c r="AY146" s="254" t="s">
        <v>143</v>
      </c>
    </row>
    <row r="147" spans="2:65" s="1" customFormat="1" ht="16.5" customHeight="1">
      <c r="B147" s="46"/>
      <c r="C147" s="221" t="s">
        <v>318</v>
      </c>
      <c r="D147" s="221" t="s">
        <v>145</v>
      </c>
      <c r="E147" s="222" t="s">
        <v>669</v>
      </c>
      <c r="F147" s="223" t="s">
        <v>670</v>
      </c>
      <c r="G147" s="224" t="s">
        <v>169</v>
      </c>
      <c r="H147" s="225">
        <v>5.927</v>
      </c>
      <c r="I147" s="226"/>
      <c r="J147" s="227">
        <f>ROUND(I147*H147,2)</f>
        <v>0</v>
      </c>
      <c r="K147" s="223" t="s">
        <v>149</v>
      </c>
      <c r="L147" s="72"/>
      <c r="M147" s="228" t="s">
        <v>21</v>
      </c>
      <c r="N147" s="229" t="s">
        <v>43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150</v>
      </c>
      <c r="AT147" s="24" t="s">
        <v>145</v>
      </c>
      <c r="AU147" s="24" t="s">
        <v>82</v>
      </c>
      <c r="AY147" s="24" t="s">
        <v>143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80</v>
      </c>
      <c r="BK147" s="232">
        <f>ROUND(I147*H147,2)</f>
        <v>0</v>
      </c>
      <c r="BL147" s="24" t="s">
        <v>150</v>
      </c>
      <c r="BM147" s="24" t="s">
        <v>1249</v>
      </c>
    </row>
    <row r="148" spans="2:63" s="10" customFormat="1" ht="29.85" customHeight="1">
      <c r="B148" s="205"/>
      <c r="C148" s="206"/>
      <c r="D148" s="207" t="s">
        <v>71</v>
      </c>
      <c r="E148" s="219" t="s">
        <v>672</v>
      </c>
      <c r="F148" s="219" t="s">
        <v>673</v>
      </c>
      <c r="G148" s="206"/>
      <c r="H148" s="206"/>
      <c r="I148" s="209"/>
      <c r="J148" s="220">
        <f>BK148</f>
        <v>0</v>
      </c>
      <c r="K148" s="206"/>
      <c r="L148" s="211"/>
      <c r="M148" s="212"/>
      <c r="N148" s="213"/>
      <c r="O148" s="213"/>
      <c r="P148" s="214">
        <f>P149</f>
        <v>0</v>
      </c>
      <c r="Q148" s="213"/>
      <c r="R148" s="214">
        <f>R149</f>
        <v>0</v>
      </c>
      <c r="S148" s="213"/>
      <c r="T148" s="215">
        <f>T149</f>
        <v>0</v>
      </c>
      <c r="AR148" s="216" t="s">
        <v>80</v>
      </c>
      <c r="AT148" s="217" t="s">
        <v>71</v>
      </c>
      <c r="AU148" s="217" t="s">
        <v>80</v>
      </c>
      <c r="AY148" s="216" t="s">
        <v>143</v>
      </c>
      <c r="BK148" s="218">
        <f>BK149</f>
        <v>0</v>
      </c>
    </row>
    <row r="149" spans="2:65" s="1" customFormat="1" ht="38.25" customHeight="1">
      <c r="B149" s="46"/>
      <c r="C149" s="221" t="s">
        <v>328</v>
      </c>
      <c r="D149" s="221" t="s">
        <v>145</v>
      </c>
      <c r="E149" s="222" t="s">
        <v>1250</v>
      </c>
      <c r="F149" s="223" t="s">
        <v>1251</v>
      </c>
      <c r="G149" s="224" t="s">
        <v>169</v>
      </c>
      <c r="H149" s="225">
        <v>1.809</v>
      </c>
      <c r="I149" s="226"/>
      <c r="J149" s="227">
        <f>ROUND(I149*H149,2)</f>
        <v>0</v>
      </c>
      <c r="K149" s="223" t="s">
        <v>149</v>
      </c>
      <c r="L149" s="72"/>
      <c r="M149" s="228" t="s">
        <v>21</v>
      </c>
      <c r="N149" s="229" t="s">
        <v>43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150</v>
      </c>
      <c r="AT149" s="24" t="s">
        <v>145</v>
      </c>
      <c r="AU149" s="24" t="s">
        <v>82</v>
      </c>
      <c r="AY149" s="24" t="s">
        <v>143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80</v>
      </c>
      <c r="BK149" s="232">
        <f>ROUND(I149*H149,2)</f>
        <v>0</v>
      </c>
      <c r="BL149" s="24" t="s">
        <v>150</v>
      </c>
      <c r="BM149" s="24" t="s">
        <v>1252</v>
      </c>
    </row>
    <row r="150" spans="2:63" s="10" customFormat="1" ht="37.4" customHeight="1">
      <c r="B150" s="205"/>
      <c r="C150" s="206"/>
      <c r="D150" s="207" t="s">
        <v>71</v>
      </c>
      <c r="E150" s="208" t="s">
        <v>678</v>
      </c>
      <c r="F150" s="208" t="s">
        <v>679</v>
      </c>
      <c r="G150" s="206"/>
      <c r="H150" s="206"/>
      <c r="I150" s="209"/>
      <c r="J150" s="210">
        <f>BK150</f>
        <v>0</v>
      </c>
      <c r="K150" s="206"/>
      <c r="L150" s="211"/>
      <c r="M150" s="212"/>
      <c r="N150" s="213"/>
      <c r="O150" s="213"/>
      <c r="P150" s="214">
        <f>P151+P156+P162+P166+P171+P178+P188+P223+P243+P245</f>
        <v>0</v>
      </c>
      <c r="Q150" s="213"/>
      <c r="R150" s="214">
        <f>R151+R156+R162+R166+R171+R178+R188+R223+R243+R245</f>
        <v>2.22946097</v>
      </c>
      <c r="S150" s="213"/>
      <c r="T150" s="215">
        <f>T151+T156+T162+T166+T171+T178+T188+T223+T243+T245</f>
        <v>0.197957</v>
      </c>
      <c r="AR150" s="216" t="s">
        <v>82</v>
      </c>
      <c r="AT150" s="217" t="s">
        <v>71</v>
      </c>
      <c r="AU150" s="217" t="s">
        <v>72</v>
      </c>
      <c r="AY150" s="216" t="s">
        <v>143</v>
      </c>
      <c r="BK150" s="218">
        <f>BK151+BK156+BK162+BK166+BK171+BK178+BK188+BK223+BK243+BK245</f>
        <v>0</v>
      </c>
    </row>
    <row r="151" spans="2:63" s="10" customFormat="1" ht="19.9" customHeight="1">
      <c r="B151" s="205"/>
      <c r="C151" s="206"/>
      <c r="D151" s="207" t="s">
        <v>71</v>
      </c>
      <c r="E151" s="219" t="s">
        <v>1253</v>
      </c>
      <c r="F151" s="219" t="s">
        <v>1254</v>
      </c>
      <c r="G151" s="206"/>
      <c r="H151" s="206"/>
      <c r="I151" s="209"/>
      <c r="J151" s="220">
        <f>BK151</f>
        <v>0</v>
      </c>
      <c r="K151" s="206"/>
      <c r="L151" s="211"/>
      <c r="M151" s="212"/>
      <c r="N151" s="213"/>
      <c r="O151" s="213"/>
      <c r="P151" s="214">
        <f>SUM(P152:P155)</f>
        <v>0</v>
      </c>
      <c r="Q151" s="213"/>
      <c r="R151" s="214">
        <f>SUM(R152:R155)</f>
        <v>0.00966</v>
      </c>
      <c r="S151" s="213"/>
      <c r="T151" s="215">
        <f>SUM(T152:T155)</f>
        <v>0</v>
      </c>
      <c r="AR151" s="216" t="s">
        <v>82</v>
      </c>
      <c r="AT151" s="217" t="s">
        <v>71</v>
      </c>
      <c r="AU151" s="217" t="s">
        <v>80</v>
      </c>
      <c r="AY151" s="216" t="s">
        <v>143</v>
      </c>
      <c r="BK151" s="218">
        <f>SUM(BK152:BK155)</f>
        <v>0</v>
      </c>
    </row>
    <row r="152" spans="2:65" s="1" customFormat="1" ht="25.5" customHeight="1">
      <c r="B152" s="46"/>
      <c r="C152" s="221" t="s">
        <v>9</v>
      </c>
      <c r="D152" s="221" t="s">
        <v>145</v>
      </c>
      <c r="E152" s="222" t="s">
        <v>1255</v>
      </c>
      <c r="F152" s="223" t="s">
        <v>1256</v>
      </c>
      <c r="G152" s="224" t="s">
        <v>1257</v>
      </c>
      <c r="H152" s="225">
        <v>1</v>
      </c>
      <c r="I152" s="226"/>
      <c r="J152" s="227">
        <f>ROUND(I152*H152,2)</f>
        <v>0</v>
      </c>
      <c r="K152" s="223" t="s">
        <v>21</v>
      </c>
      <c r="L152" s="72"/>
      <c r="M152" s="228" t="s">
        <v>21</v>
      </c>
      <c r="N152" s="229" t="s">
        <v>43</v>
      </c>
      <c r="O152" s="47"/>
      <c r="P152" s="230">
        <f>O152*H152</f>
        <v>0</v>
      </c>
      <c r="Q152" s="230">
        <v>0.00322</v>
      </c>
      <c r="R152" s="230">
        <f>Q152*H152</f>
        <v>0.00322</v>
      </c>
      <c r="S152" s="230">
        <v>0</v>
      </c>
      <c r="T152" s="231">
        <f>S152*H152</f>
        <v>0</v>
      </c>
      <c r="AR152" s="24" t="s">
        <v>304</v>
      </c>
      <c r="AT152" s="24" t="s">
        <v>145</v>
      </c>
      <c r="AU152" s="24" t="s">
        <v>82</v>
      </c>
      <c r="AY152" s="24" t="s">
        <v>143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80</v>
      </c>
      <c r="BK152" s="232">
        <f>ROUND(I152*H152,2)</f>
        <v>0</v>
      </c>
      <c r="BL152" s="24" t="s">
        <v>304</v>
      </c>
      <c r="BM152" s="24" t="s">
        <v>1258</v>
      </c>
    </row>
    <row r="153" spans="2:51" s="12" customFormat="1" ht="13.5">
      <c r="B153" s="244"/>
      <c r="C153" s="245"/>
      <c r="D153" s="235" t="s">
        <v>152</v>
      </c>
      <c r="E153" s="246" t="s">
        <v>21</v>
      </c>
      <c r="F153" s="247" t="s">
        <v>1259</v>
      </c>
      <c r="G153" s="245"/>
      <c r="H153" s="248">
        <v>1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AT153" s="254" t="s">
        <v>152</v>
      </c>
      <c r="AU153" s="254" t="s">
        <v>82</v>
      </c>
      <c r="AV153" s="12" t="s">
        <v>82</v>
      </c>
      <c r="AW153" s="12" t="s">
        <v>35</v>
      </c>
      <c r="AX153" s="12" t="s">
        <v>80</v>
      </c>
      <c r="AY153" s="254" t="s">
        <v>143</v>
      </c>
    </row>
    <row r="154" spans="2:65" s="1" customFormat="1" ht="25.5" customHeight="1">
      <c r="B154" s="46"/>
      <c r="C154" s="221" t="s">
        <v>337</v>
      </c>
      <c r="D154" s="221" t="s">
        <v>145</v>
      </c>
      <c r="E154" s="222" t="s">
        <v>1260</v>
      </c>
      <c r="F154" s="223" t="s">
        <v>1261</v>
      </c>
      <c r="G154" s="224" t="s">
        <v>1257</v>
      </c>
      <c r="H154" s="225">
        <v>1</v>
      </c>
      <c r="I154" s="226"/>
      <c r="J154" s="227">
        <f>ROUND(I154*H154,2)</f>
        <v>0</v>
      </c>
      <c r="K154" s="223" t="s">
        <v>21</v>
      </c>
      <c r="L154" s="72"/>
      <c r="M154" s="228" t="s">
        <v>21</v>
      </c>
      <c r="N154" s="229" t="s">
        <v>43</v>
      </c>
      <c r="O154" s="47"/>
      <c r="P154" s="230">
        <f>O154*H154</f>
        <v>0</v>
      </c>
      <c r="Q154" s="230">
        <v>0.00322</v>
      </c>
      <c r="R154" s="230">
        <f>Q154*H154</f>
        <v>0.00322</v>
      </c>
      <c r="S154" s="230">
        <v>0</v>
      </c>
      <c r="T154" s="231">
        <f>S154*H154</f>
        <v>0</v>
      </c>
      <c r="AR154" s="24" t="s">
        <v>304</v>
      </c>
      <c r="AT154" s="24" t="s">
        <v>145</v>
      </c>
      <c r="AU154" s="24" t="s">
        <v>82</v>
      </c>
      <c r="AY154" s="24" t="s">
        <v>143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80</v>
      </c>
      <c r="BK154" s="232">
        <f>ROUND(I154*H154,2)</f>
        <v>0</v>
      </c>
      <c r="BL154" s="24" t="s">
        <v>304</v>
      </c>
      <c r="BM154" s="24" t="s">
        <v>1262</v>
      </c>
    </row>
    <row r="155" spans="2:65" s="1" customFormat="1" ht="16.5" customHeight="1">
      <c r="B155" s="46"/>
      <c r="C155" s="221" t="s">
        <v>342</v>
      </c>
      <c r="D155" s="221" t="s">
        <v>145</v>
      </c>
      <c r="E155" s="222" t="s">
        <v>1263</v>
      </c>
      <c r="F155" s="223" t="s">
        <v>1264</v>
      </c>
      <c r="G155" s="224" t="s">
        <v>1257</v>
      </c>
      <c r="H155" s="225">
        <v>1</v>
      </c>
      <c r="I155" s="226"/>
      <c r="J155" s="227">
        <f>ROUND(I155*H155,2)</f>
        <v>0</v>
      </c>
      <c r="K155" s="223" t="s">
        <v>21</v>
      </c>
      <c r="L155" s="72"/>
      <c r="M155" s="228" t="s">
        <v>21</v>
      </c>
      <c r="N155" s="229" t="s">
        <v>43</v>
      </c>
      <c r="O155" s="47"/>
      <c r="P155" s="230">
        <f>O155*H155</f>
        <v>0</v>
      </c>
      <c r="Q155" s="230">
        <v>0.00322</v>
      </c>
      <c r="R155" s="230">
        <f>Q155*H155</f>
        <v>0.00322</v>
      </c>
      <c r="S155" s="230">
        <v>0</v>
      </c>
      <c r="T155" s="231">
        <f>S155*H155</f>
        <v>0</v>
      </c>
      <c r="AR155" s="24" t="s">
        <v>304</v>
      </c>
      <c r="AT155" s="24" t="s">
        <v>145</v>
      </c>
      <c r="AU155" s="24" t="s">
        <v>82</v>
      </c>
      <c r="AY155" s="24" t="s">
        <v>143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80</v>
      </c>
      <c r="BK155" s="232">
        <f>ROUND(I155*H155,2)</f>
        <v>0</v>
      </c>
      <c r="BL155" s="24" t="s">
        <v>304</v>
      </c>
      <c r="BM155" s="24" t="s">
        <v>1265</v>
      </c>
    </row>
    <row r="156" spans="2:63" s="10" customFormat="1" ht="29.85" customHeight="1">
      <c r="B156" s="205"/>
      <c r="C156" s="206"/>
      <c r="D156" s="207" t="s">
        <v>71</v>
      </c>
      <c r="E156" s="219" t="s">
        <v>1266</v>
      </c>
      <c r="F156" s="219" t="s">
        <v>1267</v>
      </c>
      <c r="G156" s="206"/>
      <c r="H156" s="206"/>
      <c r="I156" s="209"/>
      <c r="J156" s="220">
        <f>BK156</f>
        <v>0</v>
      </c>
      <c r="K156" s="206"/>
      <c r="L156" s="211"/>
      <c r="M156" s="212"/>
      <c r="N156" s="213"/>
      <c r="O156" s="213"/>
      <c r="P156" s="214">
        <f>SUM(P157:P161)</f>
        <v>0</v>
      </c>
      <c r="Q156" s="213"/>
      <c r="R156" s="214">
        <f>SUM(R157:R161)</f>
        <v>0.2788632</v>
      </c>
      <c r="S156" s="213"/>
      <c r="T156" s="215">
        <f>SUM(T157:T161)</f>
        <v>0</v>
      </c>
      <c r="AR156" s="216" t="s">
        <v>82</v>
      </c>
      <c r="AT156" s="217" t="s">
        <v>71</v>
      </c>
      <c r="AU156" s="217" t="s">
        <v>80</v>
      </c>
      <c r="AY156" s="216" t="s">
        <v>143</v>
      </c>
      <c r="BK156" s="218">
        <f>SUM(BK157:BK161)</f>
        <v>0</v>
      </c>
    </row>
    <row r="157" spans="2:65" s="1" customFormat="1" ht="25.5" customHeight="1">
      <c r="B157" s="46"/>
      <c r="C157" s="221" t="s">
        <v>366</v>
      </c>
      <c r="D157" s="221" t="s">
        <v>145</v>
      </c>
      <c r="E157" s="222" t="s">
        <v>1268</v>
      </c>
      <c r="F157" s="223" t="s">
        <v>1269</v>
      </c>
      <c r="G157" s="224" t="s">
        <v>148</v>
      </c>
      <c r="H157" s="225">
        <v>13.86</v>
      </c>
      <c r="I157" s="226"/>
      <c r="J157" s="227">
        <f>ROUND(I157*H157,2)</f>
        <v>0</v>
      </c>
      <c r="K157" s="223" t="s">
        <v>21</v>
      </c>
      <c r="L157" s="72"/>
      <c r="M157" s="228" t="s">
        <v>21</v>
      </c>
      <c r="N157" s="229" t="s">
        <v>43</v>
      </c>
      <c r="O157" s="47"/>
      <c r="P157" s="230">
        <f>O157*H157</f>
        <v>0</v>
      </c>
      <c r="Q157" s="230">
        <v>0.02012</v>
      </c>
      <c r="R157" s="230">
        <f>Q157*H157</f>
        <v>0.2788632</v>
      </c>
      <c r="S157" s="230">
        <v>0</v>
      </c>
      <c r="T157" s="231">
        <f>S157*H157</f>
        <v>0</v>
      </c>
      <c r="AR157" s="24" t="s">
        <v>304</v>
      </c>
      <c r="AT157" s="24" t="s">
        <v>145</v>
      </c>
      <c r="AU157" s="24" t="s">
        <v>82</v>
      </c>
      <c r="AY157" s="24" t="s">
        <v>143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80</v>
      </c>
      <c r="BK157" s="232">
        <f>ROUND(I157*H157,2)</f>
        <v>0</v>
      </c>
      <c r="BL157" s="24" t="s">
        <v>304</v>
      </c>
      <c r="BM157" s="24" t="s">
        <v>1270</v>
      </c>
    </row>
    <row r="158" spans="2:51" s="12" customFormat="1" ht="13.5">
      <c r="B158" s="244"/>
      <c r="C158" s="245"/>
      <c r="D158" s="235" t="s">
        <v>152</v>
      </c>
      <c r="E158" s="246" t="s">
        <v>21</v>
      </c>
      <c r="F158" s="247" t="s">
        <v>1271</v>
      </c>
      <c r="G158" s="245"/>
      <c r="H158" s="248">
        <v>3.52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152</v>
      </c>
      <c r="AU158" s="254" t="s">
        <v>82</v>
      </c>
      <c r="AV158" s="12" t="s">
        <v>82</v>
      </c>
      <c r="AW158" s="12" t="s">
        <v>35</v>
      </c>
      <c r="AX158" s="12" t="s">
        <v>72</v>
      </c>
      <c r="AY158" s="254" t="s">
        <v>143</v>
      </c>
    </row>
    <row r="159" spans="2:51" s="12" customFormat="1" ht="13.5">
      <c r="B159" s="244"/>
      <c r="C159" s="245"/>
      <c r="D159" s="235" t="s">
        <v>152</v>
      </c>
      <c r="E159" s="246" t="s">
        <v>21</v>
      </c>
      <c r="F159" s="247" t="s">
        <v>1272</v>
      </c>
      <c r="G159" s="245"/>
      <c r="H159" s="248">
        <v>5.17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AT159" s="254" t="s">
        <v>152</v>
      </c>
      <c r="AU159" s="254" t="s">
        <v>82</v>
      </c>
      <c r="AV159" s="12" t="s">
        <v>82</v>
      </c>
      <c r="AW159" s="12" t="s">
        <v>35</v>
      </c>
      <c r="AX159" s="12" t="s">
        <v>72</v>
      </c>
      <c r="AY159" s="254" t="s">
        <v>143</v>
      </c>
    </row>
    <row r="160" spans="2:51" s="12" customFormat="1" ht="13.5">
      <c r="B160" s="244"/>
      <c r="C160" s="245"/>
      <c r="D160" s="235" t="s">
        <v>152</v>
      </c>
      <c r="E160" s="246" t="s">
        <v>21</v>
      </c>
      <c r="F160" s="247" t="s">
        <v>1273</v>
      </c>
      <c r="G160" s="245"/>
      <c r="H160" s="248">
        <v>5.17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AT160" s="254" t="s">
        <v>152</v>
      </c>
      <c r="AU160" s="254" t="s">
        <v>82</v>
      </c>
      <c r="AV160" s="12" t="s">
        <v>82</v>
      </c>
      <c r="AW160" s="12" t="s">
        <v>35</v>
      </c>
      <c r="AX160" s="12" t="s">
        <v>72</v>
      </c>
      <c r="AY160" s="254" t="s">
        <v>143</v>
      </c>
    </row>
    <row r="161" spans="2:51" s="13" customFormat="1" ht="13.5">
      <c r="B161" s="255"/>
      <c r="C161" s="256"/>
      <c r="D161" s="235" t="s">
        <v>152</v>
      </c>
      <c r="E161" s="257" t="s">
        <v>21</v>
      </c>
      <c r="F161" s="258" t="s">
        <v>157</v>
      </c>
      <c r="G161" s="256"/>
      <c r="H161" s="259">
        <v>13.86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AT161" s="265" t="s">
        <v>152</v>
      </c>
      <c r="AU161" s="265" t="s">
        <v>82</v>
      </c>
      <c r="AV161" s="13" t="s">
        <v>150</v>
      </c>
      <c r="AW161" s="13" t="s">
        <v>35</v>
      </c>
      <c r="AX161" s="13" t="s">
        <v>80</v>
      </c>
      <c r="AY161" s="265" t="s">
        <v>143</v>
      </c>
    </row>
    <row r="162" spans="2:63" s="10" customFormat="1" ht="29.85" customHeight="1">
      <c r="B162" s="205"/>
      <c r="C162" s="206"/>
      <c r="D162" s="207" t="s">
        <v>71</v>
      </c>
      <c r="E162" s="219" t="s">
        <v>680</v>
      </c>
      <c r="F162" s="219" t="s">
        <v>1105</v>
      </c>
      <c r="G162" s="206"/>
      <c r="H162" s="206"/>
      <c r="I162" s="209"/>
      <c r="J162" s="220">
        <f>BK162</f>
        <v>0</v>
      </c>
      <c r="K162" s="206"/>
      <c r="L162" s="211"/>
      <c r="M162" s="212"/>
      <c r="N162" s="213"/>
      <c r="O162" s="213"/>
      <c r="P162" s="214">
        <f>SUM(P163:P165)</f>
        <v>0</v>
      </c>
      <c r="Q162" s="213"/>
      <c r="R162" s="214">
        <f>SUM(R163:R165)</f>
        <v>0.013380000000000001</v>
      </c>
      <c r="S162" s="213"/>
      <c r="T162" s="215">
        <f>SUM(T163:T165)</f>
        <v>0</v>
      </c>
      <c r="AR162" s="216" t="s">
        <v>82</v>
      </c>
      <c r="AT162" s="217" t="s">
        <v>71</v>
      </c>
      <c r="AU162" s="217" t="s">
        <v>80</v>
      </c>
      <c r="AY162" s="216" t="s">
        <v>143</v>
      </c>
      <c r="BK162" s="218">
        <f>SUM(BK163:BK165)</f>
        <v>0</v>
      </c>
    </row>
    <row r="163" spans="2:65" s="1" customFormat="1" ht="25.5" customHeight="1">
      <c r="B163" s="46"/>
      <c r="C163" s="221" t="s">
        <v>377</v>
      </c>
      <c r="D163" s="221" t="s">
        <v>145</v>
      </c>
      <c r="E163" s="222" t="s">
        <v>1274</v>
      </c>
      <c r="F163" s="223" t="s">
        <v>1275</v>
      </c>
      <c r="G163" s="224" t="s">
        <v>249</v>
      </c>
      <c r="H163" s="225">
        <v>6</v>
      </c>
      <c r="I163" s="226"/>
      <c r="J163" s="227">
        <f>ROUND(I163*H163,2)</f>
        <v>0</v>
      </c>
      <c r="K163" s="223" t="s">
        <v>149</v>
      </c>
      <c r="L163" s="72"/>
      <c r="M163" s="228" t="s">
        <v>21</v>
      </c>
      <c r="N163" s="229" t="s">
        <v>43</v>
      </c>
      <c r="O163" s="47"/>
      <c r="P163" s="230">
        <f>O163*H163</f>
        <v>0</v>
      </c>
      <c r="Q163" s="230">
        <v>0.00223</v>
      </c>
      <c r="R163" s="230">
        <f>Q163*H163</f>
        <v>0.013380000000000001</v>
      </c>
      <c r="S163" s="230">
        <v>0</v>
      </c>
      <c r="T163" s="231">
        <f>S163*H163</f>
        <v>0</v>
      </c>
      <c r="AR163" s="24" t="s">
        <v>304</v>
      </c>
      <c r="AT163" s="24" t="s">
        <v>145</v>
      </c>
      <c r="AU163" s="24" t="s">
        <v>82</v>
      </c>
      <c r="AY163" s="24" t="s">
        <v>143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80</v>
      </c>
      <c r="BK163" s="232">
        <f>ROUND(I163*H163,2)</f>
        <v>0</v>
      </c>
      <c r="BL163" s="24" t="s">
        <v>304</v>
      </c>
      <c r="BM163" s="24" t="s">
        <v>1276</v>
      </c>
    </row>
    <row r="164" spans="2:51" s="12" customFormat="1" ht="13.5">
      <c r="B164" s="244"/>
      <c r="C164" s="245"/>
      <c r="D164" s="235" t="s">
        <v>152</v>
      </c>
      <c r="E164" s="246" t="s">
        <v>21</v>
      </c>
      <c r="F164" s="247" t="s">
        <v>1277</v>
      </c>
      <c r="G164" s="245"/>
      <c r="H164" s="248">
        <v>6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AT164" s="254" t="s">
        <v>152</v>
      </c>
      <c r="AU164" s="254" t="s">
        <v>82</v>
      </c>
      <c r="AV164" s="12" t="s">
        <v>82</v>
      </c>
      <c r="AW164" s="12" t="s">
        <v>35</v>
      </c>
      <c r="AX164" s="12" t="s">
        <v>80</v>
      </c>
      <c r="AY164" s="254" t="s">
        <v>143</v>
      </c>
    </row>
    <row r="165" spans="2:65" s="1" customFormat="1" ht="38.25" customHeight="1">
      <c r="B165" s="46"/>
      <c r="C165" s="221" t="s">
        <v>380</v>
      </c>
      <c r="D165" s="221" t="s">
        <v>145</v>
      </c>
      <c r="E165" s="222" t="s">
        <v>704</v>
      </c>
      <c r="F165" s="223" t="s">
        <v>705</v>
      </c>
      <c r="G165" s="224" t="s">
        <v>706</v>
      </c>
      <c r="H165" s="287"/>
      <c r="I165" s="226"/>
      <c r="J165" s="227">
        <f>ROUND(I165*H165,2)</f>
        <v>0</v>
      </c>
      <c r="K165" s="223" t="s">
        <v>149</v>
      </c>
      <c r="L165" s="72"/>
      <c r="M165" s="228" t="s">
        <v>21</v>
      </c>
      <c r="N165" s="229" t="s">
        <v>43</v>
      </c>
      <c r="O165" s="47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4" t="s">
        <v>304</v>
      </c>
      <c r="AT165" s="24" t="s">
        <v>145</v>
      </c>
      <c r="AU165" s="24" t="s">
        <v>82</v>
      </c>
      <c r="AY165" s="24" t="s">
        <v>143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80</v>
      </c>
      <c r="BK165" s="232">
        <f>ROUND(I165*H165,2)</f>
        <v>0</v>
      </c>
      <c r="BL165" s="24" t="s">
        <v>304</v>
      </c>
      <c r="BM165" s="24" t="s">
        <v>1278</v>
      </c>
    </row>
    <row r="166" spans="2:63" s="10" customFormat="1" ht="29.85" customHeight="1">
      <c r="B166" s="205"/>
      <c r="C166" s="206"/>
      <c r="D166" s="207" t="s">
        <v>71</v>
      </c>
      <c r="E166" s="219" t="s">
        <v>728</v>
      </c>
      <c r="F166" s="219" t="s">
        <v>1279</v>
      </c>
      <c r="G166" s="206"/>
      <c r="H166" s="206"/>
      <c r="I166" s="209"/>
      <c r="J166" s="220">
        <f>BK166</f>
        <v>0</v>
      </c>
      <c r="K166" s="206"/>
      <c r="L166" s="211"/>
      <c r="M166" s="212"/>
      <c r="N166" s="213"/>
      <c r="O166" s="213"/>
      <c r="P166" s="214">
        <f>SUM(P167:P170)</f>
        <v>0</v>
      </c>
      <c r="Q166" s="213"/>
      <c r="R166" s="214">
        <f>SUM(R167:R170)</f>
        <v>0.0175</v>
      </c>
      <c r="S166" s="213"/>
      <c r="T166" s="215">
        <f>SUM(T167:T170)</f>
        <v>0</v>
      </c>
      <c r="AR166" s="216" t="s">
        <v>82</v>
      </c>
      <c r="AT166" s="217" t="s">
        <v>71</v>
      </c>
      <c r="AU166" s="217" t="s">
        <v>80</v>
      </c>
      <c r="AY166" s="216" t="s">
        <v>143</v>
      </c>
      <c r="BK166" s="218">
        <f>SUM(BK167:BK170)</f>
        <v>0</v>
      </c>
    </row>
    <row r="167" spans="2:65" s="1" customFormat="1" ht="25.5" customHeight="1">
      <c r="B167" s="46"/>
      <c r="C167" s="221" t="s">
        <v>390</v>
      </c>
      <c r="D167" s="221" t="s">
        <v>145</v>
      </c>
      <c r="E167" s="222" t="s">
        <v>1280</v>
      </c>
      <c r="F167" s="223" t="s">
        <v>1281</v>
      </c>
      <c r="G167" s="224" t="s">
        <v>215</v>
      </c>
      <c r="H167" s="225">
        <v>1</v>
      </c>
      <c r="I167" s="226"/>
      <c r="J167" s="227">
        <f>ROUND(I167*H167,2)</f>
        <v>0</v>
      </c>
      <c r="K167" s="223" t="s">
        <v>149</v>
      </c>
      <c r="L167" s="72"/>
      <c r="M167" s="228" t="s">
        <v>21</v>
      </c>
      <c r="N167" s="229" t="s">
        <v>43</v>
      </c>
      <c r="O167" s="47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4" t="s">
        <v>304</v>
      </c>
      <c r="AT167" s="24" t="s">
        <v>145</v>
      </c>
      <c r="AU167" s="24" t="s">
        <v>82</v>
      </c>
      <c r="AY167" s="24" t="s">
        <v>143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80</v>
      </c>
      <c r="BK167" s="232">
        <f>ROUND(I167*H167,2)</f>
        <v>0</v>
      </c>
      <c r="BL167" s="24" t="s">
        <v>304</v>
      </c>
      <c r="BM167" s="24" t="s">
        <v>1282</v>
      </c>
    </row>
    <row r="168" spans="2:51" s="12" customFormat="1" ht="13.5">
      <c r="B168" s="244"/>
      <c r="C168" s="245"/>
      <c r="D168" s="235" t="s">
        <v>152</v>
      </c>
      <c r="E168" s="246" t="s">
        <v>21</v>
      </c>
      <c r="F168" s="247" t="s">
        <v>1283</v>
      </c>
      <c r="G168" s="245"/>
      <c r="H168" s="248">
        <v>1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152</v>
      </c>
      <c r="AU168" s="254" t="s">
        <v>82</v>
      </c>
      <c r="AV168" s="12" t="s">
        <v>82</v>
      </c>
      <c r="AW168" s="12" t="s">
        <v>35</v>
      </c>
      <c r="AX168" s="12" t="s">
        <v>80</v>
      </c>
      <c r="AY168" s="254" t="s">
        <v>143</v>
      </c>
    </row>
    <row r="169" spans="2:65" s="1" customFormat="1" ht="25.5" customHeight="1">
      <c r="B169" s="46"/>
      <c r="C169" s="277" t="s">
        <v>395</v>
      </c>
      <c r="D169" s="277" t="s">
        <v>276</v>
      </c>
      <c r="E169" s="278" t="s">
        <v>1284</v>
      </c>
      <c r="F169" s="279" t="s">
        <v>1285</v>
      </c>
      <c r="G169" s="280" t="s">
        <v>215</v>
      </c>
      <c r="H169" s="281">
        <v>1</v>
      </c>
      <c r="I169" s="282"/>
      <c r="J169" s="283">
        <f>ROUND(I169*H169,2)</f>
        <v>0</v>
      </c>
      <c r="K169" s="279" t="s">
        <v>21</v>
      </c>
      <c r="L169" s="284"/>
      <c r="M169" s="285" t="s">
        <v>21</v>
      </c>
      <c r="N169" s="286" t="s">
        <v>43</v>
      </c>
      <c r="O169" s="47"/>
      <c r="P169" s="230">
        <f>O169*H169</f>
        <v>0</v>
      </c>
      <c r="Q169" s="230">
        <v>0.0175</v>
      </c>
      <c r="R169" s="230">
        <f>Q169*H169</f>
        <v>0.0175</v>
      </c>
      <c r="S169" s="230">
        <v>0</v>
      </c>
      <c r="T169" s="231">
        <f>S169*H169</f>
        <v>0</v>
      </c>
      <c r="AR169" s="24" t="s">
        <v>420</v>
      </c>
      <c r="AT169" s="24" t="s">
        <v>276</v>
      </c>
      <c r="AU169" s="24" t="s">
        <v>82</v>
      </c>
      <c r="AY169" s="24" t="s">
        <v>143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80</v>
      </c>
      <c r="BK169" s="232">
        <f>ROUND(I169*H169,2)</f>
        <v>0</v>
      </c>
      <c r="BL169" s="24" t="s">
        <v>304</v>
      </c>
      <c r="BM169" s="24" t="s">
        <v>1286</v>
      </c>
    </row>
    <row r="170" spans="2:65" s="1" customFormat="1" ht="38.25" customHeight="1">
      <c r="B170" s="46"/>
      <c r="C170" s="221" t="s">
        <v>400</v>
      </c>
      <c r="D170" s="221" t="s">
        <v>145</v>
      </c>
      <c r="E170" s="222" t="s">
        <v>781</v>
      </c>
      <c r="F170" s="223" t="s">
        <v>782</v>
      </c>
      <c r="G170" s="224" t="s">
        <v>706</v>
      </c>
      <c r="H170" s="287"/>
      <c r="I170" s="226"/>
      <c r="J170" s="227">
        <f>ROUND(I170*H170,2)</f>
        <v>0</v>
      </c>
      <c r="K170" s="223" t="s">
        <v>149</v>
      </c>
      <c r="L170" s="72"/>
      <c r="M170" s="228" t="s">
        <v>21</v>
      </c>
      <c r="N170" s="229" t="s">
        <v>43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304</v>
      </c>
      <c r="AT170" s="24" t="s">
        <v>145</v>
      </c>
      <c r="AU170" s="24" t="s">
        <v>82</v>
      </c>
      <c r="AY170" s="24" t="s">
        <v>143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80</v>
      </c>
      <c r="BK170" s="232">
        <f>ROUND(I170*H170,2)</f>
        <v>0</v>
      </c>
      <c r="BL170" s="24" t="s">
        <v>304</v>
      </c>
      <c r="BM170" s="24" t="s">
        <v>1287</v>
      </c>
    </row>
    <row r="171" spans="2:63" s="10" customFormat="1" ht="29.85" customHeight="1">
      <c r="B171" s="205"/>
      <c r="C171" s="206"/>
      <c r="D171" s="207" t="s">
        <v>71</v>
      </c>
      <c r="E171" s="219" t="s">
        <v>790</v>
      </c>
      <c r="F171" s="219" t="s">
        <v>1288</v>
      </c>
      <c r="G171" s="206"/>
      <c r="H171" s="206"/>
      <c r="I171" s="209"/>
      <c r="J171" s="220">
        <f>BK171</f>
        <v>0</v>
      </c>
      <c r="K171" s="206"/>
      <c r="L171" s="211"/>
      <c r="M171" s="212"/>
      <c r="N171" s="213"/>
      <c r="O171" s="213"/>
      <c r="P171" s="214">
        <f>SUM(P172:P177)</f>
        <v>0</v>
      </c>
      <c r="Q171" s="213"/>
      <c r="R171" s="214">
        <f>SUM(R172:R177)</f>
        <v>0.0001</v>
      </c>
      <c r="S171" s="213"/>
      <c r="T171" s="215">
        <f>SUM(T172:T177)</f>
        <v>0</v>
      </c>
      <c r="AR171" s="216" t="s">
        <v>82</v>
      </c>
      <c r="AT171" s="217" t="s">
        <v>71</v>
      </c>
      <c r="AU171" s="217" t="s">
        <v>80</v>
      </c>
      <c r="AY171" s="216" t="s">
        <v>143</v>
      </c>
      <c r="BK171" s="218">
        <f>SUM(BK172:BK177)</f>
        <v>0</v>
      </c>
    </row>
    <row r="172" spans="2:65" s="1" customFormat="1" ht="25.5" customHeight="1">
      <c r="B172" s="46"/>
      <c r="C172" s="221" t="s">
        <v>406</v>
      </c>
      <c r="D172" s="221" t="s">
        <v>145</v>
      </c>
      <c r="E172" s="222" t="s">
        <v>1289</v>
      </c>
      <c r="F172" s="223" t="s">
        <v>1290</v>
      </c>
      <c r="G172" s="224" t="s">
        <v>215</v>
      </c>
      <c r="H172" s="225">
        <v>1</v>
      </c>
      <c r="I172" s="226"/>
      <c r="J172" s="227">
        <f>ROUND(I172*H172,2)</f>
        <v>0</v>
      </c>
      <c r="K172" s="223" t="s">
        <v>21</v>
      </c>
      <c r="L172" s="72"/>
      <c r="M172" s="228" t="s">
        <v>21</v>
      </c>
      <c r="N172" s="229" t="s">
        <v>43</v>
      </c>
      <c r="O172" s="47"/>
      <c r="P172" s="230">
        <f>O172*H172</f>
        <v>0</v>
      </c>
      <c r="Q172" s="230">
        <v>5E-05</v>
      </c>
      <c r="R172" s="230">
        <f>Q172*H172</f>
        <v>5E-05</v>
      </c>
      <c r="S172" s="230">
        <v>0</v>
      </c>
      <c r="T172" s="231">
        <f>S172*H172</f>
        <v>0</v>
      </c>
      <c r="AR172" s="24" t="s">
        <v>304</v>
      </c>
      <c r="AT172" s="24" t="s">
        <v>145</v>
      </c>
      <c r="AU172" s="24" t="s">
        <v>82</v>
      </c>
      <c r="AY172" s="24" t="s">
        <v>143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80</v>
      </c>
      <c r="BK172" s="232">
        <f>ROUND(I172*H172,2)</f>
        <v>0</v>
      </c>
      <c r="BL172" s="24" t="s">
        <v>304</v>
      </c>
      <c r="BM172" s="24" t="s">
        <v>1291</v>
      </c>
    </row>
    <row r="173" spans="2:65" s="1" customFormat="1" ht="25.5" customHeight="1">
      <c r="B173" s="46"/>
      <c r="C173" s="221" t="s">
        <v>411</v>
      </c>
      <c r="D173" s="221" t="s">
        <v>145</v>
      </c>
      <c r="E173" s="222" t="s">
        <v>1292</v>
      </c>
      <c r="F173" s="223" t="s">
        <v>1293</v>
      </c>
      <c r="G173" s="224" t="s">
        <v>215</v>
      </c>
      <c r="H173" s="225">
        <v>1</v>
      </c>
      <c r="I173" s="226"/>
      <c r="J173" s="227">
        <f>ROUND(I173*H173,2)</f>
        <v>0</v>
      </c>
      <c r="K173" s="223" t="s">
        <v>21</v>
      </c>
      <c r="L173" s="72"/>
      <c r="M173" s="228" t="s">
        <v>21</v>
      </c>
      <c r="N173" s="229" t="s">
        <v>43</v>
      </c>
      <c r="O173" s="47"/>
      <c r="P173" s="230">
        <f>O173*H173</f>
        <v>0</v>
      </c>
      <c r="Q173" s="230">
        <v>5E-05</v>
      </c>
      <c r="R173" s="230">
        <f>Q173*H173</f>
        <v>5E-05</v>
      </c>
      <c r="S173" s="230">
        <v>0</v>
      </c>
      <c r="T173" s="231">
        <f>S173*H173</f>
        <v>0</v>
      </c>
      <c r="AR173" s="24" t="s">
        <v>304</v>
      </c>
      <c r="AT173" s="24" t="s">
        <v>145</v>
      </c>
      <c r="AU173" s="24" t="s">
        <v>82</v>
      </c>
      <c r="AY173" s="24" t="s">
        <v>143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80</v>
      </c>
      <c r="BK173" s="232">
        <f>ROUND(I173*H173,2)</f>
        <v>0</v>
      </c>
      <c r="BL173" s="24" t="s">
        <v>304</v>
      </c>
      <c r="BM173" s="24" t="s">
        <v>1294</v>
      </c>
    </row>
    <row r="174" spans="2:65" s="1" customFormat="1" ht="25.5" customHeight="1">
      <c r="B174" s="46"/>
      <c r="C174" s="221" t="s">
        <v>420</v>
      </c>
      <c r="D174" s="221" t="s">
        <v>145</v>
      </c>
      <c r="E174" s="222" t="s">
        <v>1295</v>
      </c>
      <c r="F174" s="223" t="s">
        <v>1296</v>
      </c>
      <c r="G174" s="224" t="s">
        <v>249</v>
      </c>
      <c r="H174" s="225">
        <v>14</v>
      </c>
      <c r="I174" s="226"/>
      <c r="J174" s="227">
        <f>ROUND(I174*H174,2)</f>
        <v>0</v>
      </c>
      <c r="K174" s="223" t="s">
        <v>21</v>
      </c>
      <c r="L174" s="72"/>
      <c r="M174" s="228" t="s">
        <v>21</v>
      </c>
      <c r="N174" s="229" t="s">
        <v>43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304</v>
      </c>
      <c r="AT174" s="24" t="s">
        <v>145</v>
      </c>
      <c r="AU174" s="24" t="s">
        <v>82</v>
      </c>
      <c r="AY174" s="24" t="s">
        <v>143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80</v>
      </c>
      <c r="BK174" s="232">
        <f>ROUND(I174*H174,2)</f>
        <v>0</v>
      </c>
      <c r="BL174" s="24" t="s">
        <v>304</v>
      </c>
      <c r="BM174" s="24" t="s">
        <v>1297</v>
      </c>
    </row>
    <row r="175" spans="2:65" s="1" customFormat="1" ht="38.25" customHeight="1">
      <c r="B175" s="46"/>
      <c r="C175" s="221" t="s">
        <v>425</v>
      </c>
      <c r="D175" s="221" t="s">
        <v>145</v>
      </c>
      <c r="E175" s="222" t="s">
        <v>1298</v>
      </c>
      <c r="F175" s="223" t="s">
        <v>1299</v>
      </c>
      <c r="G175" s="224" t="s">
        <v>215</v>
      </c>
      <c r="H175" s="225">
        <v>1</v>
      </c>
      <c r="I175" s="226"/>
      <c r="J175" s="227">
        <f>ROUND(I175*H175,2)</f>
        <v>0</v>
      </c>
      <c r="K175" s="223" t="s">
        <v>21</v>
      </c>
      <c r="L175" s="72"/>
      <c r="M175" s="228" t="s">
        <v>21</v>
      </c>
      <c r="N175" s="229" t="s">
        <v>43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304</v>
      </c>
      <c r="AT175" s="24" t="s">
        <v>145</v>
      </c>
      <c r="AU175" s="24" t="s">
        <v>82</v>
      </c>
      <c r="AY175" s="24" t="s">
        <v>143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80</v>
      </c>
      <c r="BK175" s="232">
        <f>ROUND(I175*H175,2)</f>
        <v>0</v>
      </c>
      <c r="BL175" s="24" t="s">
        <v>304</v>
      </c>
      <c r="BM175" s="24" t="s">
        <v>1300</v>
      </c>
    </row>
    <row r="176" spans="2:65" s="1" customFormat="1" ht="25.5" customHeight="1">
      <c r="B176" s="46"/>
      <c r="C176" s="221" t="s">
        <v>431</v>
      </c>
      <c r="D176" s="221" t="s">
        <v>145</v>
      </c>
      <c r="E176" s="222" t="s">
        <v>1301</v>
      </c>
      <c r="F176" s="223" t="s">
        <v>1302</v>
      </c>
      <c r="G176" s="224" t="s">
        <v>215</v>
      </c>
      <c r="H176" s="225">
        <v>1</v>
      </c>
      <c r="I176" s="226"/>
      <c r="J176" s="227">
        <f>ROUND(I176*H176,2)</f>
        <v>0</v>
      </c>
      <c r="K176" s="223" t="s">
        <v>21</v>
      </c>
      <c r="L176" s="72"/>
      <c r="M176" s="228" t="s">
        <v>21</v>
      </c>
      <c r="N176" s="229" t="s">
        <v>43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304</v>
      </c>
      <c r="AT176" s="24" t="s">
        <v>145</v>
      </c>
      <c r="AU176" s="24" t="s">
        <v>82</v>
      </c>
      <c r="AY176" s="24" t="s">
        <v>143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80</v>
      </c>
      <c r="BK176" s="232">
        <f>ROUND(I176*H176,2)</f>
        <v>0</v>
      </c>
      <c r="BL176" s="24" t="s">
        <v>304</v>
      </c>
      <c r="BM176" s="24" t="s">
        <v>1303</v>
      </c>
    </row>
    <row r="177" spans="2:65" s="1" customFormat="1" ht="25.5" customHeight="1">
      <c r="B177" s="46"/>
      <c r="C177" s="221" t="s">
        <v>436</v>
      </c>
      <c r="D177" s="221" t="s">
        <v>145</v>
      </c>
      <c r="E177" s="222" t="s">
        <v>1304</v>
      </c>
      <c r="F177" s="223" t="s">
        <v>1305</v>
      </c>
      <c r="G177" s="224" t="s">
        <v>215</v>
      </c>
      <c r="H177" s="225">
        <v>1</v>
      </c>
      <c r="I177" s="226"/>
      <c r="J177" s="227">
        <f>ROUND(I177*H177,2)</f>
        <v>0</v>
      </c>
      <c r="K177" s="223" t="s">
        <v>21</v>
      </c>
      <c r="L177" s="72"/>
      <c r="M177" s="228" t="s">
        <v>21</v>
      </c>
      <c r="N177" s="229" t="s">
        <v>43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304</v>
      </c>
      <c r="AT177" s="24" t="s">
        <v>145</v>
      </c>
      <c r="AU177" s="24" t="s">
        <v>82</v>
      </c>
      <c r="AY177" s="24" t="s">
        <v>143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80</v>
      </c>
      <c r="BK177" s="232">
        <f>ROUND(I177*H177,2)</f>
        <v>0</v>
      </c>
      <c r="BL177" s="24" t="s">
        <v>304</v>
      </c>
      <c r="BM177" s="24" t="s">
        <v>1306</v>
      </c>
    </row>
    <row r="178" spans="2:63" s="10" customFormat="1" ht="29.85" customHeight="1">
      <c r="B178" s="205"/>
      <c r="C178" s="206"/>
      <c r="D178" s="207" t="s">
        <v>71</v>
      </c>
      <c r="E178" s="219" t="s">
        <v>1307</v>
      </c>
      <c r="F178" s="219" t="s">
        <v>1308</v>
      </c>
      <c r="G178" s="206"/>
      <c r="H178" s="206"/>
      <c r="I178" s="209"/>
      <c r="J178" s="220">
        <f>BK178</f>
        <v>0</v>
      </c>
      <c r="K178" s="206"/>
      <c r="L178" s="211"/>
      <c r="M178" s="212"/>
      <c r="N178" s="213"/>
      <c r="O178" s="213"/>
      <c r="P178" s="214">
        <f>SUM(P179:P187)</f>
        <v>0</v>
      </c>
      <c r="Q178" s="213"/>
      <c r="R178" s="214">
        <f>SUM(R179:R187)</f>
        <v>0.4457184</v>
      </c>
      <c r="S178" s="213"/>
      <c r="T178" s="215">
        <f>SUM(T179:T187)</f>
        <v>0</v>
      </c>
      <c r="AR178" s="216" t="s">
        <v>82</v>
      </c>
      <c r="AT178" s="217" t="s">
        <v>71</v>
      </c>
      <c r="AU178" s="217" t="s">
        <v>80</v>
      </c>
      <c r="AY178" s="216" t="s">
        <v>143</v>
      </c>
      <c r="BK178" s="218">
        <f>SUM(BK179:BK187)</f>
        <v>0</v>
      </c>
    </row>
    <row r="179" spans="2:65" s="1" customFormat="1" ht="25.5" customHeight="1">
      <c r="B179" s="46"/>
      <c r="C179" s="221" t="s">
        <v>446</v>
      </c>
      <c r="D179" s="221" t="s">
        <v>145</v>
      </c>
      <c r="E179" s="222" t="s">
        <v>1309</v>
      </c>
      <c r="F179" s="223" t="s">
        <v>1310</v>
      </c>
      <c r="G179" s="224" t="s">
        <v>148</v>
      </c>
      <c r="H179" s="225">
        <v>13.92</v>
      </c>
      <c r="I179" s="226"/>
      <c r="J179" s="227">
        <f>ROUND(I179*H179,2)</f>
        <v>0</v>
      </c>
      <c r="K179" s="223" t="s">
        <v>149</v>
      </c>
      <c r="L179" s="72"/>
      <c r="M179" s="228" t="s">
        <v>21</v>
      </c>
      <c r="N179" s="229" t="s">
        <v>43</v>
      </c>
      <c r="O179" s="47"/>
      <c r="P179" s="230">
        <f>O179*H179</f>
        <v>0</v>
      </c>
      <c r="Q179" s="230">
        <v>0.00345</v>
      </c>
      <c r="R179" s="230">
        <f>Q179*H179</f>
        <v>0.048024</v>
      </c>
      <c r="S179" s="230">
        <v>0</v>
      </c>
      <c r="T179" s="231">
        <f>S179*H179</f>
        <v>0</v>
      </c>
      <c r="AR179" s="24" t="s">
        <v>304</v>
      </c>
      <c r="AT179" s="24" t="s">
        <v>145</v>
      </c>
      <c r="AU179" s="24" t="s">
        <v>82</v>
      </c>
      <c r="AY179" s="24" t="s">
        <v>143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80</v>
      </c>
      <c r="BK179" s="232">
        <f>ROUND(I179*H179,2)</f>
        <v>0</v>
      </c>
      <c r="BL179" s="24" t="s">
        <v>304</v>
      </c>
      <c r="BM179" s="24" t="s">
        <v>1311</v>
      </c>
    </row>
    <row r="180" spans="2:51" s="11" customFormat="1" ht="13.5">
      <c r="B180" s="233"/>
      <c r="C180" s="234"/>
      <c r="D180" s="235" t="s">
        <v>152</v>
      </c>
      <c r="E180" s="236" t="s">
        <v>21</v>
      </c>
      <c r="F180" s="237" t="s">
        <v>1225</v>
      </c>
      <c r="G180" s="234"/>
      <c r="H180" s="236" t="s">
        <v>21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152</v>
      </c>
      <c r="AU180" s="243" t="s">
        <v>82</v>
      </c>
      <c r="AV180" s="11" t="s">
        <v>80</v>
      </c>
      <c r="AW180" s="11" t="s">
        <v>35</v>
      </c>
      <c r="AX180" s="11" t="s">
        <v>72</v>
      </c>
      <c r="AY180" s="243" t="s">
        <v>143</v>
      </c>
    </row>
    <row r="181" spans="2:51" s="12" customFormat="1" ht="13.5">
      <c r="B181" s="244"/>
      <c r="C181" s="245"/>
      <c r="D181" s="235" t="s">
        <v>152</v>
      </c>
      <c r="E181" s="246" t="s">
        <v>21</v>
      </c>
      <c r="F181" s="247" t="s">
        <v>1226</v>
      </c>
      <c r="G181" s="245"/>
      <c r="H181" s="248">
        <v>13.92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AT181" s="254" t="s">
        <v>152</v>
      </c>
      <c r="AU181" s="254" t="s">
        <v>82</v>
      </c>
      <c r="AV181" s="12" t="s">
        <v>82</v>
      </c>
      <c r="AW181" s="12" t="s">
        <v>35</v>
      </c>
      <c r="AX181" s="12" t="s">
        <v>80</v>
      </c>
      <c r="AY181" s="254" t="s">
        <v>143</v>
      </c>
    </row>
    <row r="182" spans="2:65" s="1" customFormat="1" ht="16.5" customHeight="1">
      <c r="B182" s="46"/>
      <c r="C182" s="277" t="s">
        <v>452</v>
      </c>
      <c r="D182" s="277" t="s">
        <v>276</v>
      </c>
      <c r="E182" s="278" t="s">
        <v>1312</v>
      </c>
      <c r="F182" s="279" t="s">
        <v>1313</v>
      </c>
      <c r="G182" s="280" t="s">
        <v>148</v>
      </c>
      <c r="H182" s="281">
        <v>15.312</v>
      </c>
      <c r="I182" s="282"/>
      <c r="J182" s="283">
        <f>ROUND(I182*H182,2)</f>
        <v>0</v>
      </c>
      <c r="K182" s="279" t="s">
        <v>21</v>
      </c>
      <c r="L182" s="284"/>
      <c r="M182" s="285" t="s">
        <v>21</v>
      </c>
      <c r="N182" s="286" t="s">
        <v>43</v>
      </c>
      <c r="O182" s="47"/>
      <c r="P182" s="230">
        <f>O182*H182</f>
        <v>0</v>
      </c>
      <c r="Q182" s="230">
        <v>0.0192</v>
      </c>
      <c r="R182" s="230">
        <f>Q182*H182</f>
        <v>0.2939904</v>
      </c>
      <c r="S182" s="230">
        <v>0</v>
      </c>
      <c r="T182" s="231">
        <f>S182*H182</f>
        <v>0</v>
      </c>
      <c r="AR182" s="24" t="s">
        <v>420</v>
      </c>
      <c r="AT182" s="24" t="s">
        <v>276</v>
      </c>
      <c r="AU182" s="24" t="s">
        <v>82</v>
      </c>
      <c r="AY182" s="24" t="s">
        <v>143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80</v>
      </c>
      <c r="BK182" s="232">
        <f>ROUND(I182*H182,2)</f>
        <v>0</v>
      </c>
      <c r="BL182" s="24" t="s">
        <v>304</v>
      </c>
      <c r="BM182" s="24" t="s">
        <v>1314</v>
      </c>
    </row>
    <row r="183" spans="2:51" s="12" customFormat="1" ht="13.5">
      <c r="B183" s="244"/>
      <c r="C183" s="245"/>
      <c r="D183" s="235" t="s">
        <v>152</v>
      </c>
      <c r="E183" s="245"/>
      <c r="F183" s="247" t="s">
        <v>1315</v>
      </c>
      <c r="G183" s="245"/>
      <c r="H183" s="248">
        <v>15.312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152</v>
      </c>
      <c r="AU183" s="254" t="s">
        <v>82</v>
      </c>
      <c r="AV183" s="12" t="s">
        <v>82</v>
      </c>
      <c r="AW183" s="12" t="s">
        <v>6</v>
      </c>
      <c r="AX183" s="12" t="s">
        <v>80</v>
      </c>
      <c r="AY183" s="254" t="s">
        <v>143</v>
      </c>
    </row>
    <row r="184" spans="2:65" s="1" customFormat="1" ht="25.5" customHeight="1">
      <c r="B184" s="46"/>
      <c r="C184" s="221" t="s">
        <v>459</v>
      </c>
      <c r="D184" s="221" t="s">
        <v>145</v>
      </c>
      <c r="E184" s="222" t="s">
        <v>1316</v>
      </c>
      <c r="F184" s="223" t="s">
        <v>1317</v>
      </c>
      <c r="G184" s="224" t="s">
        <v>148</v>
      </c>
      <c r="H184" s="225">
        <v>13.92</v>
      </c>
      <c r="I184" s="226"/>
      <c r="J184" s="227">
        <f>ROUND(I184*H184,2)</f>
        <v>0</v>
      </c>
      <c r="K184" s="223" t="s">
        <v>149</v>
      </c>
      <c r="L184" s="72"/>
      <c r="M184" s="228" t="s">
        <v>21</v>
      </c>
      <c r="N184" s="229" t="s">
        <v>43</v>
      </c>
      <c r="O184" s="47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4" t="s">
        <v>304</v>
      </c>
      <c r="AT184" s="24" t="s">
        <v>145</v>
      </c>
      <c r="AU184" s="24" t="s">
        <v>82</v>
      </c>
      <c r="AY184" s="24" t="s">
        <v>143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80</v>
      </c>
      <c r="BK184" s="232">
        <f>ROUND(I184*H184,2)</f>
        <v>0</v>
      </c>
      <c r="BL184" s="24" t="s">
        <v>304</v>
      </c>
      <c r="BM184" s="24" t="s">
        <v>1318</v>
      </c>
    </row>
    <row r="185" spans="2:65" s="1" customFormat="1" ht="16.5" customHeight="1">
      <c r="B185" s="46"/>
      <c r="C185" s="221" t="s">
        <v>463</v>
      </c>
      <c r="D185" s="221" t="s">
        <v>145</v>
      </c>
      <c r="E185" s="222" t="s">
        <v>1319</v>
      </c>
      <c r="F185" s="223" t="s">
        <v>1320</v>
      </c>
      <c r="G185" s="224" t="s">
        <v>148</v>
      </c>
      <c r="H185" s="225">
        <v>13.92</v>
      </c>
      <c r="I185" s="226"/>
      <c r="J185" s="227">
        <f>ROUND(I185*H185,2)</f>
        <v>0</v>
      </c>
      <c r="K185" s="223" t="s">
        <v>149</v>
      </c>
      <c r="L185" s="72"/>
      <c r="M185" s="228" t="s">
        <v>21</v>
      </c>
      <c r="N185" s="229" t="s">
        <v>43</v>
      </c>
      <c r="O185" s="47"/>
      <c r="P185" s="230">
        <f>O185*H185</f>
        <v>0</v>
      </c>
      <c r="Q185" s="230">
        <v>0.0003</v>
      </c>
      <c r="R185" s="230">
        <f>Q185*H185</f>
        <v>0.004176</v>
      </c>
      <c r="S185" s="230">
        <v>0</v>
      </c>
      <c r="T185" s="231">
        <f>S185*H185</f>
        <v>0</v>
      </c>
      <c r="AR185" s="24" t="s">
        <v>304</v>
      </c>
      <c r="AT185" s="24" t="s">
        <v>145</v>
      </c>
      <c r="AU185" s="24" t="s">
        <v>82</v>
      </c>
      <c r="AY185" s="24" t="s">
        <v>143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80</v>
      </c>
      <c r="BK185" s="232">
        <f>ROUND(I185*H185,2)</f>
        <v>0</v>
      </c>
      <c r="BL185" s="24" t="s">
        <v>304</v>
      </c>
      <c r="BM185" s="24" t="s">
        <v>1321</v>
      </c>
    </row>
    <row r="186" spans="2:65" s="1" customFormat="1" ht="25.5" customHeight="1">
      <c r="B186" s="46"/>
      <c r="C186" s="221" t="s">
        <v>472</v>
      </c>
      <c r="D186" s="221" t="s">
        <v>145</v>
      </c>
      <c r="E186" s="222" t="s">
        <v>1322</v>
      </c>
      <c r="F186" s="223" t="s">
        <v>1323</v>
      </c>
      <c r="G186" s="224" t="s">
        <v>148</v>
      </c>
      <c r="H186" s="225">
        <v>13.92</v>
      </c>
      <c r="I186" s="226"/>
      <c r="J186" s="227">
        <f>ROUND(I186*H186,2)</f>
        <v>0</v>
      </c>
      <c r="K186" s="223" t="s">
        <v>149</v>
      </c>
      <c r="L186" s="72"/>
      <c r="M186" s="228" t="s">
        <v>21</v>
      </c>
      <c r="N186" s="229" t="s">
        <v>43</v>
      </c>
      <c r="O186" s="47"/>
      <c r="P186" s="230">
        <f>O186*H186</f>
        <v>0</v>
      </c>
      <c r="Q186" s="230">
        <v>0.00715</v>
      </c>
      <c r="R186" s="230">
        <f>Q186*H186</f>
        <v>0.099528</v>
      </c>
      <c r="S186" s="230">
        <v>0</v>
      </c>
      <c r="T186" s="231">
        <f>S186*H186</f>
        <v>0</v>
      </c>
      <c r="AR186" s="24" t="s">
        <v>304</v>
      </c>
      <c r="AT186" s="24" t="s">
        <v>145</v>
      </c>
      <c r="AU186" s="24" t="s">
        <v>82</v>
      </c>
      <c r="AY186" s="24" t="s">
        <v>143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80</v>
      </c>
      <c r="BK186" s="232">
        <f>ROUND(I186*H186,2)</f>
        <v>0</v>
      </c>
      <c r="BL186" s="24" t="s">
        <v>304</v>
      </c>
      <c r="BM186" s="24" t="s">
        <v>1324</v>
      </c>
    </row>
    <row r="187" spans="2:65" s="1" customFormat="1" ht="38.25" customHeight="1">
      <c r="B187" s="46"/>
      <c r="C187" s="221" t="s">
        <v>486</v>
      </c>
      <c r="D187" s="221" t="s">
        <v>145</v>
      </c>
      <c r="E187" s="222" t="s">
        <v>1325</v>
      </c>
      <c r="F187" s="223" t="s">
        <v>1326</v>
      </c>
      <c r="G187" s="224" t="s">
        <v>706</v>
      </c>
      <c r="H187" s="287"/>
      <c r="I187" s="226"/>
      <c r="J187" s="227">
        <f>ROUND(I187*H187,2)</f>
        <v>0</v>
      </c>
      <c r="K187" s="223" t="s">
        <v>149</v>
      </c>
      <c r="L187" s="72"/>
      <c r="M187" s="228" t="s">
        <v>21</v>
      </c>
      <c r="N187" s="229" t="s">
        <v>43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304</v>
      </c>
      <c r="AT187" s="24" t="s">
        <v>145</v>
      </c>
      <c r="AU187" s="24" t="s">
        <v>82</v>
      </c>
      <c r="AY187" s="24" t="s">
        <v>143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80</v>
      </c>
      <c r="BK187" s="232">
        <f>ROUND(I187*H187,2)</f>
        <v>0</v>
      </c>
      <c r="BL187" s="24" t="s">
        <v>304</v>
      </c>
      <c r="BM187" s="24" t="s">
        <v>1327</v>
      </c>
    </row>
    <row r="188" spans="2:63" s="10" customFormat="1" ht="29.85" customHeight="1">
      <c r="B188" s="205"/>
      <c r="C188" s="206"/>
      <c r="D188" s="207" t="s">
        <v>71</v>
      </c>
      <c r="E188" s="219" t="s">
        <v>1328</v>
      </c>
      <c r="F188" s="219" t="s">
        <v>1329</v>
      </c>
      <c r="G188" s="206"/>
      <c r="H188" s="206"/>
      <c r="I188" s="209"/>
      <c r="J188" s="220">
        <f>BK188</f>
        <v>0</v>
      </c>
      <c r="K188" s="206"/>
      <c r="L188" s="211"/>
      <c r="M188" s="212"/>
      <c r="N188" s="213"/>
      <c r="O188" s="213"/>
      <c r="P188" s="214">
        <f>SUM(P189:P222)</f>
        <v>0</v>
      </c>
      <c r="Q188" s="213"/>
      <c r="R188" s="214">
        <f>SUM(R189:R222)</f>
        <v>0.38187416999999996</v>
      </c>
      <c r="S188" s="213"/>
      <c r="T188" s="215">
        <f>SUM(T189:T222)</f>
        <v>0.079675</v>
      </c>
      <c r="AR188" s="216" t="s">
        <v>82</v>
      </c>
      <c r="AT188" s="217" t="s">
        <v>71</v>
      </c>
      <c r="AU188" s="217" t="s">
        <v>80</v>
      </c>
      <c r="AY188" s="216" t="s">
        <v>143</v>
      </c>
      <c r="BK188" s="218">
        <f>SUM(BK189:BK222)</f>
        <v>0</v>
      </c>
    </row>
    <row r="189" spans="2:65" s="1" customFormat="1" ht="16.5" customHeight="1">
      <c r="B189" s="46"/>
      <c r="C189" s="221" t="s">
        <v>492</v>
      </c>
      <c r="D189" s="221" t="s">
        <v>145</v>
      </c>
      <c r="E189" s="222" t="s">
        <v>1330</v>
      </c>
      <c r="F189" s="223" t="s">
        <v>1331</v>
      </c>
      <c r="G189" s="224" t="s">
        <v>148</v>
      </c>
      <c r="H189" s="225">
        <v>29.89</v>
      </c>
      <c r="I189" s="226"/>
      <c r="J189" s="227">
        <f>ROUND(I189*H189,2)</f>
        <v>0</v>
      </c>
      <c r="K189" s="223" t="s">
        <v>149</v>
      </c>
      <c r="L189" s="72"/>
      <c r="M189" s="228" t="s">
        <v>21</v>
      </c>
      <c r="N189" s="229" t="s">
        <v>43</v>
      </c>
      <c r="O189" s="47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4" t="s">
        <v>304</v>
      </c>
      <c r="AT189" s="24" t="s">
        <v>145</v>
      </c>
      <c r="AU189" s="24" t="s">
        <v>82</v>
      </c>
      <c r="AY189" s="24" t="s">
        <v>143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80</v>
      </c>
      <c r="BK189" s="232">
        <f>ROUND(I189*H189,2)</f>
        <v>0</v>
      </c>
      <c r="BL189" s="24" t="s">
        <v>304</v>
      </c>
      <c r="BM189" s="24" t="s">
        <v>1332</v>
      </c>
    </row>
    <row r="190" spans="2:51" s="11" customFormat="1" ht="13.5">
      <c r="B190" s="233"/>
      <c r="C190" s="234"/>
      <c r="D190" s="235" t="s">
        <v>152</v>
      </c>
      <c r="E190" s="236" t="s">
        <v>21</v>
      </c>
      <c r="F190" s="237" t="s">
        <v>1225</v>
      </c>
      <c r="G190" s="234"/>
      <c r="H190" s="236" t="s">
        <v>21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152</v>
      </c>
      <c r="AU190" s="243" t="s">
        <v>82</v>
      </c>
      <c r="AV190" s="11" t="s">
        <v>80</v>
      </c>
      <c r="AW190" s="11" t="s">
        <v>35</v>
      </c>
      <c r="AX190" s="11" t="s">
        <v>72</v>
      </c>
      <c r="AY190" s="243" t="s">
        <v>143</v>
      </c>
    </row>
    <row r="191" spans="2:51" s="12" customFormat="1" ht="13.5">
      <c r="B191" s="244"/>
      <c r="C191" s="245"/>
      <c r="D191" s="235" t="s">
        <v>152</v>
      </c>
      <c r="E191" s="246" t="s">
        <v>21</v>
      </c>
      <c r="F191" s="247" t="s">
        <v>1333</v>
      </c>
      <c r="G191" s="245"/>
      <c r="H191" s="248">
        <v>19.99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152</v>
      </c>
      <c r="AU191" s="254" t="s">
        <v>82</v>
      </c>
      <c r="AV191" s="12" t="s">
        <v>82</v>
      </c>
      <c r="AW191" s="12" t="s">
        <v>35</v>
      </c>
      <c r="AX191" s="12" t="s">
        <v>72</v>
      </c>
      <c r="AY191" s="254" t="s">
        <v>143</v>
      </c>
    </row>
    <row r="192" spans="2:51" s="12" customFormat="1" ht="13.5">
      <c r="B192" s="244"/>
      <c r="C192" s="245"/>
      <c r="D192" s="235" t="s">
        <v>152</v>
      </c>
      <c r="E192" s="246" t="s">
        <v>21</v>
      </c>
      <c r="F192" s="247" t="s">
        <v>1334</v>
      </c>
      <c r="G192" s="245"/>
      <c r="H192" s="248">
        <v>9.9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AT192" s="254" t="s">
        <v>152</v>
      </c>
      <c r="AU192" s="254" t="s">
        <v>82</v>
      </c>
      <c r="AV192" s="12" t="s">
        <v>82</v>
      </c>
      <c r="AW192" s="12" t="s">
        <v>35</v>
      </c>
      <c r="AX192" s="12" t="s">
        <v>72</v>
      </c>
      <c r="AY192" s="254" t="s">
        <v>143</v>
      </c>
    </row>
    <row r="193" spans="2:51" s="13" customFormat="1" ht="13.5">
      <c r="B193" s="255"/>
      <c r="C193" s="256"/>
      <c r="D193" s="235" t="s">
        <v>152</v>
      </c>
      <c r="E193" s="257" t="s">
        <v>21</v>
      </c>
      <c r="F193" s="258" t="s">
        <v>157</v>
      </c>
      <c r="G193" s="256"/>
      <c r="H193" s="259">
        <v>29.89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AT193" s="265" t="s">
        <v>152</v>
      </c>
      <c r="AU193" s="265" t="s">
        <v>82</v>
      </c>
      <c r="AV193" s="13" t="s">
        <v>150</v>
      </c>
      <c r="AW193" s="13" t="s">
        <v>35</v>
      </c>
      <c r="AX193" s="13" t="s">
        <v>80</v>
      </c>
      <c r="AY193" s="265" t="s">
        <v>143</v>
      </c>
    </row>
    <row r="194" spans="2:65" s="1" customFormat="1" ht="25.5" customHeight="1">
      <c r="B194" s="46"/>
      <c r="C194" s="221" t="s">
        <v>501</v>
      </c>
      <c r="D194" s="221" t="s">
        <v>145</v>
      </c>
      <c r="E194" s="222" t="s">
        <v>1335</v>
      </c>
      <c r="F194" s="223" t="s">
        <v>1336</v>
      </c>
      <c r="G194" s="224" t="s">
        <v>148</v>
      </c>
      <c r="H194" s="225">
        <v>29.89</v>
      </c>
      <c r="I194" s="226"/>
      <c r="J194" s="227">
        <f>ROUND(I194*H194,2)</f>
        <v>0</v>
      </c>
      <c r="K194" s="223" t="s">
        <v>149</v>
      </c>
      <c r="L194" s="72"/>
      <c r="M194" s="228" t="s">
        <v>21</v>
      </c>
      <c r="N194" s="229" t="s">
        <v>43</v>
      </c>
      <c r="O194" s="47"/>
      <c r="P194" s="230">
        <f>O194*H194</f>
        <v>0</v>
      </c>
      <c r="Q194" s="230">
        <v>7E-05</v>
      </c>
      <c r="R194" s="230">
        <f>Q194*H194</f>
        <v>0.0020923</v>
      </c>
      <c r="S194" s="230">
        <v>0</v>
      </c>
      <c r="T194" s="231">
        <f>S194*H194</f>
        <v>0</v>
      </c>
      <c r="AR194" s="24" t="s">
        <v>304</v>
      </c>
      <c r="AT194" s="24" t="s">
        <v>145</v>
      </c>
      <c r="AU194" s="24" t="s">
        <v>82</v>
      </c>
      <c r="AY194" s="24" t="s">
        <v>143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80</v>
      </c>
      <c r="BK194" s="232">
        <f>ROUND(I194*H194,2)</f>
        <v>0</v>
      </c>
      <c r="BL194" s="24" t="s">
        <v>304</v>
      </c>
      <c r="BM194" s="24" t="s">
        <v>1337</v>
      </c>
    </row>
    <row r="195" spans="2:51" s="11" customFormat="1" ht="13.5">
      <c r="B195" s="233"/>
      <c r="C195" s="234"/>
      <c r="D195" s="235" t="s">
        <v>152</v>
      </c>
      <c r="E195" s="236" t="s">
        <v>21</v>
      </c>
      <c r="F195" s="237" t="s">
        <v>1225</v>
      </c>
      <c r="G195" s="234"/>
      <c r="H195" s="236" t="s">
        <v>21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152</v>
      </c>
      <c r="AU195" s="243" t="s">
        <v>82</v>
      </c>
      <c r="AV195" s="11" t="s">
        <v>80</v>
      </c>
      <c r="AW195" s="11" t="s">
        <v>35</v>
      </c>
      <c r="AX195" s="11" t="s">
        <v>72</v>
      </c>
      <c r="AY195" s="243" t="s">
        <v>143</v>
      </c>
    </row>
    <row r="196" spans="2:51" s="12" customFormat="1" ht="13.5">
      <c r="B196" s="244"/>
      <c r="C196" s="245"/>
      <c r="D196" s="235" t="s">
        <v>152</v>
      </c>
      <c r="E196" s="246" t="s">
        <v>21</v>
      </c>
      <c r="F196" s="247" t="s">
        <v>1333</v>
      </c>
      <c r="G196" s="245"/>
      <c r="H196" s="248">
        <v>19.99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152</v>
      </c>
      <c r="AU196" s="254" t="s">
        <v>82</v>
      </c>
      <c r="AV196" s="12" t="s">
        <v>82</v>
      </c>
      <c r="AW196" s="12" t="s">
        <v>35</v>
      </c>
      <c r="AX196" s="12" t="s">
        <v>72</v>
      </c>
      <c r="AY196" s="254" t="s">
        <v>143</v>
      </c>
    </row>
    <row r="197" spans="2:51" s="12" customFormat="1" ht="13.5">
      <c r="B197" s="244"/>
      <c r="C197" s="245"/>
      <c r="D197" s="235" t="s">
        <v>152</v>
      </c>
      <c r="E197" s="246" t="s">
        <v>21</v>
      </c>
      <c r="F197" s="247" t="s">
        <v>1334</v>
      </c>
      <c r="G197" s="245"/>
      <c r="H197" s="248">
        <v>9.9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152</v>
      </c>
      <c r="AU197" s="254" t="s">
        <v>82</v>
      </c>
      <c r="AV197" s="12" t="s">
        <v>82</v>
      </c>
      <c r="AW197" s="12" t="s">
        <v>35</v>
      </c>
      <c r="AX197" s="12" t="s">
        <v>72</v>
      </c>
      <c r="AY197" s="254" t="s">
        <v>143</v>
      </c>
    </row>
    <row r="198" spans="2:51" s="13" customFormat="1" ht="13.5">
      <c r="B198" s="255"/>
      <c r="C198" s="256"/>
      <c r="D198" s="235" t="s">
        <v>152</v>
      </c>
      <c r="E198" s="257" t="s">
        <v>21</v>
      </c>
      <c r="F198" s="258" t="s">
        <v>157</v>
      </c>
      <c r="G198" s="256"/>
      <c r="H198" s="259">
        <v>29.89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AT198" s="265" t="s">
        <v>152</v>
      </c>
      <c r="AU198" s="265" t="s">
        <v>82</v>
      </c>
      <c r="AV198" s="13" t="s">
        <v>150</v>
      </c>
      <c r="AW198" s="13" t="s">
        <v>35</v>
      </c>
      <c r="AX198" s="13" t="s">
        <v>80</v>
      </c>
      <c r="AY198" s="265" t="s">
        <v>143</v>
      </c>
    </row>
    <row r="199" spans="2:65" s="1" customFormat="1" ht="25.5" customHeight="1">
      <c r="B199" s="46"/>
      <c r="C199" s="221" t="s">
        <v>507</v>
      </c>
      <c r="D199" s="221" t="s">
        <v>145</v>
      </c>
      <c r="E199" s="222" t="s">
        <v>1338</v>
      </c>
      <c r="F199" s="223" t="s">
        <v>1339</v>
      </c>
      <c r="G199" s="224" t="s">
        <v>148</v>
      </c>
      <c r="H199" s="225">
        <v>9.9</v>
      </c>
      <c r="I199" s="226"/>
      <c r="J199" s="227">
        <f>ROUND(I199*H199,2)</f>
        <v>0</v>
      </c>
      <c r="K199" s="223" t="s">
        <v>149</v>
      </c>
      <c r="L199" s="72"/>
      <c r="M199" s="228" t="s">
        <v>21</v>
      </c>
      <c r="N199" s="229" t="s">
        <v>43</v>
      </c>
      <c r="O199" s="47"/>
      <c r="P199" s="230">
        <f>O199*H199</f>
        <v>0</v>
      </c>
      <c r="Q199" s="230">
        <v>0.00455</v>
      </c>
      <c r="R199" s="230">
        <f>Q199*H199</f>
        <v>0.045045</v>
      </c>
      <c r="S199" s="230">
        <v>0</v>
      </c>
      <c r="T199" s="231">
        <f>S199*H199</f>
        <v>0</v>
      </c>
      <c r="AR199" s="24" t="s">
        <v>304</v>
      </c>
      <c r="AT199" s="24" t="s">
        <v>145</v>
      </c>
      <c r="AU199" s="24" t="s">
        <v>82</v>
      </c>
      <c r="AY199" s="24" t="s">
        <v>143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80</v>
      </c>
      <c r="BK199" s="232">
        <f>ROUND(I199*H199,2)</f>
        <v>0</v>
      </c>
      <c r="BL199" s="24" t="s">
        <v>304</v>
      </c>
      <c r="BM199" s="24" t="s">
        <v>1340</v>
      </c>
    </row>
    <row r="200" spans="2:51" s="11" customFormat="1" ht="13.5">
      <c r="B200" s="233"/>
      <c r="C200" s="234"/>
      <c r="D200" s="235" t="s">
        <v>152</v>
      </c>
      <c r="E200" s="236" t="s">
        <v>21</v>
      </c>
      <c r="F200" s="237" t="s">
        <v>255</v>
      </c>
      <c r="G200" s="234"/>
      <c r="H200" s="236" t="s">
        <v>21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152</v>
      </c>
      <c r="AU200" s="243" t="s">
        <v>82</v>
      </c>
      <c r="AV200" s="11" t="s">
        <v>80</v>
      </c>
      <c r="AW200" s="11" t="s">
        <v>35</v>
      </c>
      <c r="AX200" s="11" t="s">
        <v>72</v>
      </c>
      <c r="AY200" s="243" t="s">
        <v>143</v>
      </c>
    </row>
    <row r="201" spans="2:51" s="12" customFormat="1" ht="13.5">
      <c r="B201" s="244"/>
      <c r="C201" s="245"/>
      <c r="D201" s="235" t="s">
        <v>152</v>
      </c>
      <c r="E201" s="246" t="s">
        <v>21</v>
      </c>
      <c r="F201" s="247" t="s">
        <v>1334</v>
      </c>
      <c r="G201" s="245"/>
      <c r="H201" s="248">
        <v>9.9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AT201" s="254" t="s">
        <v>152</v>
      </c>
      <c r="AU201" s="254" t="s">
        <v>82</v>
      </c>
      <c r="AV201" s="12" t="s">
        <v>82</v>
      </c>
      <c r="AW201" s="12" t="s">
        <v>35</v>
      </c>
      <c r="AX201" s="12" t="s">
        <v>80</v>
      </c>
      <c r="AY201" s="254" t="s">
        <v>143</v>
      </c>
    </row>
    <row r="202" spans="2:65" s="1" customFormat="1" ht="25.5" customHeight="1">
      <c r="B202" s="46"/>
      <c r="C202" s="221" t="s">
        <v>514</v>
      </c>
      <c r="D202" s="221" t="s">
        <v>145</v>
      </c>
      <c r="E202" s="222" t="s">
        <v>1341</v>
      </c>
      <c r="F202" s="223" t="s">
        <v>1342</v>
      </c>
      <c r="G202" s="224" t="s">
        <v>148</v>
      </c>
      <c r="H202" s="225">
        <v>19.99</v>
      </c>
      <c r="I202" s="226"/>
      <c r="J202" s="227">
        <f>ROUND(I202*H202,2)</f>
        <v>0</v>
      </c>
      <c r="K202" s="223" t="s">
        <v>149</v>
      </c>
      <c r="L202" s="72"/>
      <c r="M202" s="228" t="s">
        <v>21</v>
      </c>
      <c r="N202" s="229" t="s">
        <v>43</v>
      </c>
      <c r="O202" s="47"/>
      <c r="P202" s="230">
        <f>O202*H202</f>
        <v>0</v>
      </c>
      <c r="Q202" s="230">
        <v>0.012</v>
      </c>
      <c r="R202" s="230">
        <f>Q202*H202</f>
        <v>0.23987999999999998</v>
      </c>
      <c r="S202" s="230">
        <v>0</v>
      </c>
      <c r="T202" s="231">
        <f>S202*H202</f>
        <v>0</v>
      </c>
      <c r="AR202" s="24" t="s">
        <v>304</v>
      </c>
      <c r="AT202" s="24" t="s">
        <v>145</v>
      </c>
      <c r="AU202" s="24" t="s">
        <v>82</v>
      </c>
      <c r="AY202" s="24" t="s">
        <v>143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80</v>
      </c>
      <c r="BK202" s="232">
        <f>ROUND(I202*H202,2)</f>
        <v>0</v>
      </c>
      <c r="BL202" s="24" t="s">
        <v>304</v>
      </c>
      <c r="BM202" s="24" t="s">
        <v>1343</v>
      </c>
    </row>
    <row r="203" spans="2:51" s="11" customFormat="1" ht="13.5">
      <c r="B203" s="233"/>
      <c r="C203" s="234"/>
      <c r="D203" s="235" t="s">
        <v>152</v>
      </c>
      <c r="E203" s="236" t="s">
        <v>21</v>
      </c>
      <c r="F203" s="237" t="s">
        <v>1225</v>
      </c>
      <c r="G203" s="234"/>
      <c r="H203" s="236" t="s">
        <v>21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152</v>
      </c>
      <c r="AU203" s="243" t="s">
        <v>82</v>
      </c>
      <c r="AV203" s="11" t="s">
        <v>80</v>
      </c>
      <c r="AW203" s="11" t="s">
        <v>35</v>
      </c>
      <c r="AX203" s="11" t="s">
        <v>72</v>
      </c>
      <c r="AY203" s="243" t="s">
        <v>143</v>
      </c>
    </row>
    <row r="204" spans="2:51" s="12" customFormat="1" ht="13.5">
      <c r="B204" s="244"/>
      <c r="C204" s="245"/>
      <c r="D204" s="235" t="s">
        <v>152</v>
      </c>
      <c r="E204" s="246" t="s">
        <v>21</v>
      </c>
      <c r="F204" s="247" t="s">
        <v>1333</v>
      </c>
      <c r="G204" s="245"/>
      <c r="H204" s="248">
        <v>19.99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152</v>
      </c>
      <c r="AU204" s="254" t="s">
        <v>82</v>
      </c>
      <c r="AV204" s="12" t="s">
        <v>82</v>
      </c>
      <c r="AW204" s="12" t="s">
        <v>35</v>
      </c>
      <c r="AX204" s="12" t="s">
        <v>80</v>
      </c>
      <c r="AY204" s="254" t="s">
        <v>143</v>
      </c>
    </row>
    <row r="205" spans="2:65" s="1" customFormat="1" ht="16.5" customHeight="1">
      <c r="B205" s="46"/>
      <c r="C205" s="221" t="s">
        <v>520</v>
      </c>
      <c r="D205" s="221" t="s">
        <v>145</v>
      </c>
      <c r="E205" s="222" t="s">
        <v>1344</v>
      </c>
      <c r="F205" s="223" t="s">
        <v>1345</v>
      </c>
      <c r="G205" s="224" t="s">
        <v>148</v>
      </c>
      <c r="H205" s="225">
        <v>19.99</v>
      </c>
      <c r="I205" s="226"/>
      <c r="J205" s="227">
        <f>ROUND(I205*H205,2)</f>
        <v>0</v>
      </c>
      <c r="K205" s="223" t="s">
        <v>149</v>
      </c>
      <c r="L205" s="72"/>
      <c r="M205" s="228" t="s">
        <v>21</v>
      </c>
      <c r="N205" s="229" t="s">
        <v>43</v>
      </c>
      <c r="O205" s="47"/>
      <c r="P205" s="230">
        <f>O205*H205</f>
        <v>0</v>
      </c>
      <c r="Q205" s="230">
        <v>0</v>
      </c>
      <c r="R205" s="230">
        <f>Q205*H205</f>
        <v>0</v>
      </c>
      <c r="S205" s="230">
        <v>0.0025</v>
      </c>
      <c r="T205" s="231">
        <f>S205*H205</f>
        <v>0.049975</v>
      </c>
      <c r="AR205" s="24" t="s">
        <v>304</v>
      </c>
      <c r="AT205" s="24" t="s">
        <v>145</v>
      </c>
      <c r="AU205" s="24" t="s">
        <v>82</v>
      </c>
      <c r="AY205" s="24" t="s">
        <v>143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4" t="s">
        <v>80</v>
      </c>
      <c r="BK205" s="232">
        <f>ROUND(I205*H205,2)</f>
        <v>0</v>
      </c>
      <c r="BL205" s="24" t="s">
        <v>304</v>
      </c>
      <c r="BM205" s="24" t="s">
        <v>1346</v>
      </c>
    </row>
    <row r="206" spans="2:51" s="11" customFormat="1" ht="13.5">
      <c r="B206" s="233"/>
      <c r="C206" s="234"/>
      <c r="D206" s="235" t="s">
        <v>152</v>
      </c>
      <c r="E206" s="236" t="s">
        <v>21</v>
      </c>
      <c r="F206" s="237" t="s">
        <v>1225</v>
      </c>
      <c r="G206" s="234"/>
      <c r="H206" s="236" t="s">
        <v>21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152</v>
      </c>
      <c r="AU206" s="243" t="s">
        <v>82</v>
      </c>
      <c r="AV206" s="11" t="s">
        <v>80</v>
      </c>
      <c r="AW206" s="11" t="s">
        <v>35</v>
      </c>
      <c r="AX206" s="11" t="s">
        <v>72</v>
      </c>
      <c r="AY206" s="243" t="s">
        <v>143</v>
      </c>
    </row>
    <row r="207" spans="2:51" s="12" customFormat="1" ht="13.5">
      <c r="B207" s="244"/>
      <c r="C207" s="245"/>
      <c r="D207" s="235" t="s">
        <v>152</v>
      </c>
      <c r="E207" s="246" t="s">
        <v>21</v>
      </c>
      <c r="F207" s="247" t="s">
        <v>1333</v>
      </c>
      <c r="G207" s="245"/>
      <c r="H207" s="248">
        <v>19.99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AT207" s="254" t="s">
        <v>152</v>
      </c>
      <c r="AU207" s="254" t="s">
        <v>82</v>
      </c>
      <c r="AV207" s="12" t="s">
        <v>82</v>
      </c>
      <c r="AW207" s="12" t="s">
        <v>35</v>
      </c>
      <c r="AX207" s="12" t="s">
        <v>80</v>
      </c>
      <c r="AY207" s="254" t="s">
        <v>143</v>
      </c>
    </row>
    <row r="208" spans="2:65" s="1" customFormat="1" ht="16.5" customHeight="1">
      <c r="B208" s="46"/>
      <c r="C208" s="221" t="s">
        <v>524</v>
      </c>
      <c r="D208" s="221" t="s">
        <v>145</v>
      </c>
      <c r="E208" s="222" t="s">
        <v>1347</v>
      </c>
      <c r="F208" s="223" t="s">
        <v>1348</v>
      </c>
      <c r="G208" s="224" t="s">
        <v>148</v>
      </c>
      <c r="H208" s="225">
        <v>9.9</v>
      </c>
      <c r="I208" s="226"/>
      <c r="J208" s="227">
        <f>ROUND(I208*H208,2)</f>
        <v>0</v>
      </c>
      <c r="K208" s="223" t="s">
        <v>149</v>
      </c>
      <c r="L208" s="72"/>
      <c r="M208" s="228" t="s">
        <v>21</v>
      </c>
      <c r="N208" s="229" t="s">
        <v>43</v>
      </c>
      <c r="O208" s="47"/>
      <c r="P208" s="230">
        <f>O208*H208</f>
        <v>0</v>
      </c>
      <c r="Q208" s="230">
        <v>0</v>
      </c>
      <c r="R208" s="230">
        <f>Q208*H208</f>
        <v>0</v>
      </c>
      <c r="S208" s="230">
        <v>0.003</v>
      </c>
      <c r="T208" s="231">
        <f>S208*H208</f>
        <v>0.0297</v>
      </c>
      <c r="AR208" s="24" t="s">
        <v>304</v>
      </c>
      <c r="AT208" s="24" t="s">
        <v>145</v>
      </c>
      <c r="AU208" s="24" t="s">
        <v>82</v>
      </c>
      <c r="AY208" s="24" t="s">
        <v>143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4" t="s">
        <v>80</v>
      </c>
      <c r="BK208" s="232">
        <f>ROUND(I208*H208,2)</f>
        <v>0</v>
      </c>
      <c r="BL208" s="24" t="s">
        <v>304</v>
      </c>
      <c r="BM208" s="24" t="s">
        <v>1349</v>
      </c>
    </row>
    <row r="209" spans="2:51" s="11" customFormat="1" ht="13.5">
      <c r="B209" s="233"/>
      <c r="C209" s="234"/>
      <c r="D209" s="235" t="s">
        <v>152</v>
      </c>
      <c r="E209" s="236" t="s">
        <v>21</v>
      </c>
      <c r="F209" s="237" t="s">
        <v>255</v>
      </c>
      <c r="G209" s="234"/>
      <c r="H209" s="236" t="s">
        <v>21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152</v>
      </c>
      <c r="AU209" s="243" t="s">
        <v>82</v>
      </c>
      <c r="AV209" s="11" t="s">
        <v>80</v>
      </c>
      <c r="AW209" s="11" t="s">
        <v>35</v>
      </c>
      <c r="AX209" s="11" t="s">
        <v>72</v>
      </c>
      <c r="AY209" s="243" t="s">
        <v>143</v>
      </c>
    </row>
    <row r="210" spans="2:51" s="12" customFormat="1" ht="13.5">
      <c r="B210" s="244"/>
      <c r="C210" s="245"/>
      <c r="D210" s="235" t="s">
        <v>152</v>
      </c>
      <c r="E210" s="246" t="s">
        <v>21</v>
      </c>
      <c r="F210" s="247" t="s">
        <v>1334</v>
      </c>
      <c r="G210" s="245"/>
      <c r="H210" s="248">
        <v>9.9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AT210" s="254" t="s">
        <v>152</v>
      </c>
      <c r="AU210" s="254" t="s">
        <v>82</v>
      </c>
      <c r="AV210" s="12" t="s">
        <v>82</v>
      </c>
      <c r="AW210" s="12" t="s">
        <v>35</v>
      </c>
      <c r="AX210" s="12" t="s">
        <v>80</v>
      </c>
      <c r="AY210" s="254" t="s">
        <v>143</v>
      </c>
    </row>
    <row r="211" spans="2:65" s="1" customFormat="1" ht="16.5" customHeight="1">
      <c r="B211" s="46"/>
      <c r="C211" s="221" t="s">
        <v>528</v>
      </c>
      <c r="D211" s="221" t="s">
        <v>145</v>
      </c>
      <c r="E211" s="222" t="s">
        <v>1350</v>
      </c>
      <c r="F211" s="223" t="s">
        <v>1351</v>
      </c>
      <c r="G211" s="224" t="s">
        <v>148</v>
      </c>
      <c r="H211" s="225">
        <v>19.99</v>
      </c>
      <c r="I211" s="226"/>
      <c r="J211" s="227">
        <f>ROUND(I211*H211,2)</f>
        <v>0</v>
      </c>
      <c r="K211" s="223" t="s">
        <v>149</v>
      </c>
      <c r="L211" s="72"/>
      <c r="M211" s="228" t="s">
        <v>21</v>
      </c>
      <c r="N211" s="229" t="s">
        <v>43</v>
      </c>
      <c r="O211" s="47"/>
      <c r="P211" s="230">
        <f>O211*H211</f>
        <v>0</v>
      </c>
      <c r="Q211" s="230">
        <v>0.0003</v>
      </c>
      <c r="R211" s="230">
        <f>Q211*H211</f>
        <v>0.005996999999999999</v>
      </c>
      <c r="S211" s="230">
        <v>0</v>
      </c>
      <c r="T211" s="231">
        <f>S211*H211</f>
        <v>0</v>
      </c>
      <c r="AR211" s="24" t="s">
        <v>304</v>
      </c>
      <c r="AT211" s="24" t="s">
        <v>145</v>
      </c>
      <c r="AU211" s="24" t="s">
        <v>82</v>
      </c>
      <c r="AY211" s="24" t="s">
        <v>143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80</v>
      </c>
      <c r="BK211" s="232">
        <f>ROUND(I211*H211,2)</f>
        <v>0</v>
      </c>
      <c r="BL211" s="24" t="s">
        <v>304</v>
      </c>
      <c r="BM211" s="24" t="s">
        <v>1352</v>
      </c>
    </row>
    <row r="212" spans="2:51" s="11" customFormat="1" ht="13.5">
      <c r="B212" s="233"/>
      <c r="C212" s="234"/>
      <c r="D212" s="235" t="s">
        <v>152</v>
      </c>
      <c r="E212" s="236" t="s">
        <v>21</v>
      </c>
      <c r="F212" s="237" t="s">
        <v>1225</v>
      </c>
      <c r="G212" s="234"/>
      <c r="H212" s="236" t="s">
        <v>21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152</v>
      </c>
      <c r="AU212" s="243" t="s">
        <v>82</v>
      </c>
      <c r="AV212" s="11" t="s">
        <v>80</v>
      </c>
      <c r="AW212" s="11" t="s">
        <v>35</v>
      </c>
      <c r="AX212" s="11" t="s">
        <v>72</v>
      </c>
      <c r="AY212" s="243" t="s">
        <v>143</v>
      </c>
    </row>
    <row r="213" spans="2:51" s="12" customFormat="1" ht="13.5">
      <c r="B213" s="244"/>
      <c r="C213" s="245"/>
      <c r="D213" s="235" t="s">
        <v>152</v>
      </c>
      <c r="E213" s="246" t="s">
        <v>21</v>
      </c>
      <c r="F213" s="247" t="s">
        <v>1333</v>
      </c>
      <c r="G213" s="245"/>
      <c r="H213" s="248">
        <v>19.99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152</v>
      </c>
      <c r="AU213" s="254" t="s">
        <v>82</v>
      </c>
      <c r="AV213" s="12" t="s">
        <v>82</v>
      </c>
      <c r="AW213" s="12" t="s">
        <v>35</v>
      </c>
      <c r="AX213" s="12" t="s">
        <v>80</v>
      </c>
      <c r="AY213" s="254" t="s">
        <v>143</v>
      </c>
    </row>
    <row r="214" spans="2:65" s="1" customFormat="1" ht="16.5" customHeight="1">
      <c r="B214" s="46"/>
      <c r="C214" s="277" t="s">
        <v>532</v>
      </c>
      <c r="D214" s="277" t="s">
        <v>276</v>
      </c>
      <c r="E214" s="278" t="s">
        <v>1353</v>
      </c>
      <c r="F214" s="279" t="s">
        <v>1354</v>
      </c>
      <c r="G214" s="280" t="s">
        <v>148</v>
      </c>
      <c r="H214" s="281">
        <v>21.989</v>
      </c>
      <c r="I214" s="282"/>
      <c r="J214" s="283">
        <f>ROUND(I214*H214,2)</f>
        <v>0</v>
      </c>
      <c r="K214" s="279" t="s">
        <v>149</v>
      </c>
      <c r="L214" s="284"/>
      <c r="M214" s="285" t="s">
        <v>21</v>
      </c>
      <c r="N214" s="286" t="s">
        <v>43</v>
      </c>
      <c r="O214" s="47"/>
      <c r="P214" s="230">
        <f>O214*H214</f>
        <v>0</v>
      </c>
      <c r="Q214" s="230">
        <v>0.00283</v>
      </c>
      <c r="R214" s="230">
        <f>Q214*H214</f>
        <v>0.062228870000000006</v>
      </c>
      <c r="S214" s="230">
        <v>0</v>
      </c>
      <c r="T214" s="231">
        <f>S214*H214</f>
        <v>0</v>
      </c>
      <c r="AR214" s="24" t="s">
        <v>420</v>
      </c>
      <c r="AT214" s="24" t="s">
        <v>276</v>
      </c>
      <c r="AU214" s="24" t="s">
        <v>82</v>
      </c>
      <c r="AY214" s="24" t="s">
        <v>143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80</v>
      </c>
      <c r="BK214" s="232">
        <f>ROUND(I214*H214,2)</f>
        <v>0</v>
      </c>
      <c r="BL214" s="24" t="s">
        <v>304</v>
      </c>
      <c r="BM214" s="24" t="s">
        <v>1355</v>
      </c>
    </row>
    <row r="215" spans="2:51" s="12" customFormat="1" ht="13.5">
      <c r="B215" s="244"/>
      <c r="C215" s="245"/>
      <c r="D215" s="235" t="s">
        <v>152</v>
      </c>
      <c r="E215" s="245"/>
      <c r="F215" s="247" t="s">
        <v>1356</v>
      </c>
      <c r="G215" s="245"/>
      <c r="H215" s="248">
        <v>21.989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AT215" s="254" t="s">
        <v>152</v>
      </c>
      <c r="AU215" s="254" t="s">
        <v>82</v>
      </c>
      <c r="AV215" s="12" t="s">
        <v>82</v>
      </c>
      <c r="AW215" s="12" t="s">
        <v>6</v>
      </c>
      <c r="AX215" s="12" t="s">
        <v>80</v>
      </c>
      <c r="AY215" s="254" t="s">
        <v>143</v>
      </c>
    </row>
    <row r="216" spans="2:65" s="1" customFormat="1" ht="16.5" customHeight="1">
      <c r="B216" s="46"/>
      <c r="C216" s="221" t="s">
        <v>536</v>
      </c>
      <c r="D216" s="221" t="s">
        <v>145</v>
      </c>
      <c r="E216" s="222" t="s">
        <v>1357</v>
      </c>
      <c r="F216" s="223" t="s">
        <v>1358</v>
      </c>
      <c r="G216" s="224" t="s">
        <v>148</v>
      </c>
      <c r="H216" s="225">
        <v>9.9</v>
      </c>
      <c r="I216" s="226"/>
      <c r="J216" s="227">
        <f>ROUND(I216*H216,2)</f>
        <v>0</v>
      </c>
      <c r="K216" s="223" t="s">
        <v>149</v>
      </c>
      <c r="L216" s="72"/>
      <c r="M216" s="228" t="s">
        <v>21</v>
      </c>
      <c r="N216" s="229" t="s">
        <v>43</v>
      </c>
      <c r="O216" s="47"/>
      <c r="P216" s="230">
        <f>O216*H216</f>
        <v>0</v>
      </c>
      <c r="Q216" s="230">
        <v>0.0006</v>
      </c>
      <c r="R216" s="230">
        <f>Q216*H216</f>
        <v>0.00594</v>
      </c>
      <c r="S216" s="230">
        <v>0</v>
      </c>
      <c r="T216" s="231">
        <f>S216*H216</f>
        <v>0</v>
      </c>
      <c r="AR216" s="24" t="s">
        <v>304</v>
      </c>
      <c r="AT216" s="24" t="s">
        <v>145</v>
      </c>
      <c r="AU216" s="24" t="s">
        <v>82</v>
      </c>
      <c r="AY216" s="24" t="s">
        <v>143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80</v>
      </c>
      <c r="BK216" s="232">
        <f>ROUND(I216*H216,2)</f>
        <v>0</v>
      </c>
      <c r="BL216" s="24" t="s">
        <v>304</v>
      </c>
      <c r="BM216" s="24" t="s">
        <v>1359</v>
      </c>
    </row>
    <row r="217" spans="2:51" s="11" customFormat="1" ht="13.5">
      <c r="B217" s="233"/>
      <c r="C217" s="234"/>
      <c r="D217" s="235" t="s">
        <v>152</v>
      </c>
      <c r="E217" s="236" t="s">
        <v>21</v>
      </c>
      <c r="F217" s="237" t="s">
        <v>255</v>
      </c>
      <c r="G217" s="234"/>
      <c r="H217" s="236" t="s">
        <v>21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152</v>
      </c>
      <c r="AU217" s="243" t="s">
        <v>82</v>
      </c>
      <c r="AV217" s="11" t="s">
        <v>80</v>
      </c>
      <c r="AW217" s="11" t="s">
        <v>35</v>
      </c>
      <c r="AX217" s="11" t="s">
        <v>72</v>
      </c>
      <c r="AY217" s="243" t="s">
        <v>143</v>
      </c>
    </row>
    <row r="218" spans="2:51" s="12" customFormat="1" ht="13.5">
      <c r="B218" s="244"/>
      <c r="C218" s="245"/>
      <c r="D218" s="235" t="s">
        <v>152</v>
      </c>
      <c r="E218" s="246" t="s">
        <v>21</v>
      </c>
      <c r="F218" s="247" t="s">
        <v>1334</v>
      </c>
      <c r="G218" s="245"/>
      <c r="H218" s="248">
        <v>9.9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AT218" s="254" t="s">
        <v>152</v>
      </c>
      <c r="AU218" s="254" t="s">
        <v>82</v>
      </c>
      <c r="AV218" s="12" t="s">
        <v>82</v>
      </c>
      <c r="AW218" s="12" t="s">
        <v>35</v>
      </c>
      <c r="AX218" s="12" t="s">
        <v>80</v>
      </c>
      <c r="AY218" s="254" t="s">
        <v>143</v>
      </c>
    </row>
    <row r="219" spans="2:65" s="1" customFormat="1" ht="16.5" customHeight="1">
      <c r="B219" s="46"/>
      <c r="C219" s="277" t="s">
        <v>541</v>
      </c>
      <c r="D219" s="277" t="s">
        <v>276</v>
      </c>
      <c r="E219" s="278" t="s">
        <v>1360</v>
      </c>
      <c r="F219" s="279" t="s">
        <v>1361</v>
      </c>
      <c r="G219" s="280" t="s">
        <v>148</v>
      </c>
      <c r="H219" s="281">
        <v>9.9</v>
      </c>
      <c r="I219" s="282"/>
      <c r="J219" s="283">
        <f>ROUND(I219*H219,2)</f>
        <v>0</v>
      </c>
      <c r="K219" s="279" t="s">
        <v>149</v>
      </c>
      <c r="L219" s="284"/>
      <c r="M219" s="285" t="s">
        <v>21</v>
      </c>
      <c r="N219" s="286" t="s">
        <v>43</v>
      </c>
      <c r="O219" s="47"/>
      <c r="P219" s="230">
        <f>O219*H219</f>
        <v>0</v>
      </c>
      <c r="Q219" s="230">
        <v>0.00209</v>
      </c>
      <c r="R219" s="230">
        <f>Q219*H219</f>
        <v>0.020690999999999998</v>
      </c>
      <c r="S219" s="230">
        <v>0</v>
      </c>
      <c r="T219" s="231">
        <f>S219*H219</f>
        <v>0</v>
      </c>
      <c r="AR219" s="24" t="s">
        <v>420</v>
      </c>
      <c r="AT219" s="24" t="s">
        <v>276</v>
      </c>
      <c r="AU219" s="24" t="s">
        <v>82</v>
      </c>
      <c r="AY219" s="24" t="s">
        <v>143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80</v>
      </c>
      <c r="BK219" s="232">
        <f>ROUND(I219*H219,2)</f>
        <v>0</v>
      </c>
      <c r="BL219" s="24" t="s">
        <v>304</v>
      </c>
      <c r="BM219" s="24" t="s">
        <v>1362</v>
      </c>
    </row>
    <row r="220" spans="2:51" s="11" customFormat="1" ht="13.5">
      <c r="B220" s="233"/>
      <c r="C220" s="234"/>
      <c r="D220" s="235" t="s">
        <v>152</v>
      </c>
      <c r="E220" s="236" t="s">
        <v>21</v>
      </c>
      <c r="F220" s="237" t="s">
        <v>255</v>
      </c>
      <c r="G220" s="234"/>
      <c r="H220" s="236" t="s">
        <v>21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152</v>
      </c>
      <c r="AU220" s="243" t="s">
        <v>82</v>
      </c>
      <c r="AV220" s="11" t="s">
        <v>80</v>
      </c>
      <c r="AW220" s="11" t="s">
        <v>35</v>
      </c>
      <c r="AX220" s="11" t="s">
        <v>72</v>
      </c>
      <c r="AY220" s="243" t="s">
        <v>143</v>
      </c>
    </row>
    <row r="221" spans="2:51" s="12" customFormat="1" ht="13.5">
      <c r="B221" s="244"/>
      <c r="C221" s="245"/>
      <c r="D221" s="235" t="s">
        <v>152</v>
      </c>
      <c r="E221" s="246" t="s">
        <v>21</v>
      </c>
      <c r="F221" s="247" t="s">
        <v>1334</v>
      </c>
      <c r="G221" s="245"/>
      <c r="H221" s="248">
        <v>9.9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152</v>
      </c>
      <c r="AU221" s="254" t="s">
        <v>82</v>
      </c>
      <c r="AV221" s="12" t="s">
        <v>82</v>
      </c>
      <c r="AW221" s="12" t="s">
        <v>35</v>
      </c>
      <c r="AX221" s="12" t="s">
        <v>80</v>
      </c>
      <c r="AY221" s="254" t="s">
        <v>143</v>
      </c>
    </row>
    <row r="222" spans="2:65" s="1" customFormat="1" ht="38.25" customHeight="1">
      <c r="B222" s="46"/>
      <c r="C222" s="221" t="s">
        <v>546</v>
      </c>
      <c r="D222" s="221" t="s">
        <v>145</v>
      </c>
      <c r="E222" s="222" t="s">
        <v>1240</v>
      </c>
      <c r="F222" s="223" t="s">
        <v>1241</v>
      </c>
      <c r="G222" s="224" t="s">
        <v>706</v>
      </c>
      <c r="H222" s="287"/>
      <c r="I222" s="226"/>
      <c r="J222" s="227">
        <f>ROUND(I222*H222,2)</f>
        <v>0</v>
      </c>
      <c r="K222" s="223" t="s">
        <v>149</v>
      </c>
      <c r="L222" s="72"/>
      <c r="M222" s="228" t="s">
        <v>21</v>
      </c>
      <c r="N222" s="229" t="s">
        <v>43</v>
      </c>
      <c r="O222" s="47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AR222" s="24" t="s">
        <v>304</v>
      </c>
      <c r="AT222" s="24" t="s">
        <v>145</v>
      </c>
      <c r="AU222" s="24" t="s">
        <v>82</v>
      </c>
      <c r="AY222" s="24" t="s">
        <v>143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4" t="s">
        <v>80</v>
      </c>
      <c r="BK222" s="232">
        <f>ROUND(I222*H222,2)</f>
        <v>0</v>
      </c>
      <c r="BL222" s="24" t="s">
        <v>304</v>
      </c>
      <c r="BM222" s="24" t="s">
        <v>1363</v>
      </c>
    </row>
    <row r="223" spans="2:63" s="10" customFormat="1" ht="29.85" customHeight="1">
      <c r="B223" s="205"/>
      <c r="C223" s="206"/>
      <c r="D223" s="207" t="s">
        <v>71</v>
      </c>
      <c r="E223" s="219" t="s">
        <v>1364</v>
      </c>
      <c r="F223" s="219" t="s">
        <v>1365</v>
      </c>
      <c r="G223" s="206"/>
      <c r="H223" s="206"/>
      <c r="I223" s="209"/>
      <c r="J223" s="220">
        <f>BK223</f>
        <v>0</v>
      </c>
      <c r="K223" s="206"/>
      <c r="L223" s="211"/>
      <c r="M223" s="212"/>
      <c r="N223" s="213"/>
      <c r="O223" s="213"/>
      <c r="P223" s="214">
        <f>SUM(P224:P242)</f>
        <v>0</v>
      </c>
      <c r="Q223" s="213"/>
      <c r="R223" s="214">
        <f>SUM(R224:R242)</f>
        <v>1.0701652</v>
      </c>
      <c r="S223" s="213"/>
      <c r="T223" s="215">
        <f>SUM(T224:T242)</f>
        <v>0.06504</v>
      </c>
      <c r="AR223" s="216" t="s">
        <v>82</v>
      </c>
      <c r="AT223" s="217" t="s">
        <v>71</v>
      </c>
      <c r="AU223" s="217" t="s">
        <v>80</v>
      </c>
      <c r="AY223" s="216" t="s">
        <v>143</v>
      </c>
      <c r="BK223" s="218">
        <f>SUM(BK224:BK242)</f>
        <v>0</v>
      </c>
    </row>
    <row r="224" spans="2:65" s="1" customFormat="1" ht="25.5" customHeight="1">
      <c r="B224" s="46"/>
      <c r="C224" s="221" t="s">
        <v>550</v>
      </c>
      <c r="D224" s="221" t="s">
        <v>145</v>
      </c>
      <c r="E224" s="222" t="s">
        <v>1366</v>
      </c>
      <c r="F224" s="223" t="s">
        <v>1367</v>
      </c>
      <c r="G224" s="224" t="s">
        <v>1368</v>
      </c>
      <c r="H224" s="225">
        <v>1</v>
      </c>
      <c r="I224" s="226"/>
      <c r="J224" s="227">
        <f>ROUND(I224*H224,2)</f>
        <v>0</v>
      </c>
      <c r="K224" s="223" t="s">
        <v>21</v>
      </c>
      <c r="L224" s="72"/>
      <c r="M224" s="228" t="s">
        <v>21</v>
      </c>
      <c r="N224" s="229" t="s">
        <v>43</v>
      </c>
      <c r="O224" s="47"/>
      <c r="P224" s="230">
        <f>O224*H224</f>
        <v>0</v>
      </c>
      <c r="Q224" s="230">
        <v>0</v>
      </c>
      <c r="R224" s="230">
        <f>Q224*H224</f>
        <v>0</v>
      </c>
      <c r="S224" s="230">
        <v>0.06504</v>
      </c>
      <c r="T224" s="231">
        <f>S224*H224</f>
        <v>0.06504</v>
      </c>
      <c r="AR224" s="24" t="s">
        <v>304</v>
      </c>
      <c r="AT224" s="24" t="s">
        <v>145</v>
      </c>
      <c r="AU224" s="24" t="s">
        <v>82</v>
      </c>
      <c r="AY224" s="24" t="s">
        <v>143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4" t="s">
        <v>80</v>
      </c>
      <c r="BK224" s="232">
        <f>ROUND(I224*H224,2)</f>
        <v>0</v>
      </c>
      <c r="BL224" s="24" t="s">
        <v>304</v>
      </c>
      <c r="BM224" s="24" t="s">
        <v>1369</v>
      </c>
    </row>
    <row r="225" spans="2:65" s="1" customFormat="1" ht="25.5" customHeight="1">
      <c r="B225" s="46"/>
      <c r="C225" s="221" t="s">
        <v>556</v>
      </c>
      <c r="D225" s="221" t="s">
        <v>145</v>
      </c>
      <c r="E225" s="222" t="s">
        <v>1370</v>
      </c>
      <c r="F225" s="223" t="s">
        <v>1371</v>
      </c>
      <c r="G225" s="224" t="s">
        <v>148</v>
      </c>
      <c r="H225" s="225">
        <v>44.335</v>
      </c>
      <c r="I225" s="226"/>
      <c r="J225" s="227">
        <f>ROUND(I225*H225,2)</f>
        <v>0</v>
      </c>
      <c r="K225" s="223" t="s">
        <v>149</v>
      </c>
      <c r="L225" s="72"/>
      <c r="M225" s="228" t="s">
        <v>21</v>
      </c>
      <c r="N225" s="229" t="s">
        <v>43</v>
      </c>
      <c r="O225" s="47"/>
      <c r="P225" s="230">
        <f>O225*H225</f>
        <v>0</v>
      </c>
      <c r="Q225" s="230">
        <v>0.003</v>
      </c>
      <c r="R225" s="230">
        <f>Q225*H225</f>
        <v>0.133005</v>
      </c>
      <c r="S225" s="230">
        <v>0</v>
      </c>
      <c r="T225" s="231">
        <f>S225*H225</f>
        <v>0</v>
      </c>
      <c r="AR225" s="24" t="s">
        <v>304</v>
      </c>
      <c r="AT225" s="24" t="s">
        <v>145</v>
      </c>
      <c r="AU225" s="24" t="s">
        <v>82</v>
      </c>
      <c r="AY225" s="24" t="s">
        <v>143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24" t="s">
        <v>80</v>
      </c>
      <c r="BK225" s="232">
        <f>ROUND(I225*H225,2)</f>
        <v>0</v>
      </c>
      <c r="BL225" s="24" t="s">
        <v>304</v>
      </c>
      <c r="BM225" s="24" t="s">
        <v>1372</v>
      </c>
    </row>
    <row r="226" spans="2:51" s="11" customFormat="1" ht="13.5">
      <c r="B226" s="233"/>
      <c r="C226" s="234"/>
      <c r="D226" s="235" t="s">
        <v>152</v>
      </c>
      <c r="E226" s="236" t="s">
        <v>21</v>
      </c>
      <c r="F226" s="237" t="s">
        <v>255</v>
      </c>
      <c r="G226" s="234"/>
      <c r="H226" s="236" t="s">
        <v>21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152</v>
      </c>
      <c r="AU226" s="243" t="s">
        <v>82</v>
      </c>
      <c r="AV226" s="11" t="s">
        <v>80</v>
      </c>
      <c r="AW226" s="11" t="s">
        <v>35</v>
      </c>
      <c r="AX226" s="11" t="s">
        <v>72</v>
      </c>
      <c r="AY226" s="243" t="s">
        <v>143</v>
      </c>
    </row>
    <row r="227" spans="2:51" s="12" customFormat="1" ht="13.5">
      <c r="B227" s="244"/>
      <c r="C227" s="245"/>
      <c r="D227" s="235" t="s">
        <v>152</v>
      </c>
      <c r="E227" s="246" t="s">
        <v>21</v>
      </c>
      <c r="F227" s="247" t="s">
        <v>1373</v>
      </c>
      <c r="G227" s="245"/>
      <c r="H227" s="248">
        <v>45.65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AT227" s="254" t="s">
        <v>152</v>
      </c>
      <c r="AU227" s="254" t="s">
        <v>82</v>
      </c>
      <c r="AV227" s="12" t="s">
        <v>82</v>
      </c>
      <c r="AW227" s="12" t="s">
        <v>35</v>
      </c>
      <c r="AX227" s="12" t="s">
        <v>72</v>
      </c>
      <c r="AY227" s="254" t="s">
        <v>143</v>
      </c>
    </row>
    <row r="228" spans="2:51" s="12" customFormat="1" ht="13.5">
      <c r="B228" s="244"/>
      <c r="C228" s="245"/>
      <c r="D228" s="235" t="s">
        <v>152</v>
      </c>
      <c r="E228" s="246" t="s">
        <v>21</v>
      </c>
      <c r="F228" s="247" t="s">
        <v>1192</v>
      </c>
      <c r="G228" s="245"/>
      <c r="H228" s="248">
        <v>0.458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152</v>
      </c>
      <c r="AU228" s="254" t="s">
        <v>82</v>
      </c>
      <c r="AV228" s="12" t="s">
        <v>82</v>
      </c>
      <c r="AW228" s="12" t="s">
        <v>35</v>
      </c>
      <c r="AX228" s="12" t="s">
        <v>72</v>
      </c>
      <c r="AY228" s="254" t="s">
        <v>143</v>
      </c>
    </row>
    <row r="229" spans="2:51" s="12" customFormat="1" ht="13.5">
      <c r="B229" s="244"/>
      <c r="C229" s="245"/>
      <c r="D229" s="235" t="s">
        <v>152</v>
      </c>
      <c r="E229" s="246" t="s">
        <v>21</v>
      </c>
      <c r="F229" s="247" t="s">
        <v>1193</v>
      </c>
      <c r="G229" s="245"/>
      <c r="H229" s="248">
        <v>-1.773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AT229" s="254" t="s">
        <v>152</v>
      </c>
      <c r="AU229" s="254" t="s">
        <v>82</v>
      </c>
      <c r="AV229" s="12" t="s">
        <v>82</v>
      </c>
      <c r="AW229" s="12" t="s">
        <v>35</v>
      </c>
      <c r="AX229" s="12" t="s">
        <v>72</v>
      </c>
      <c r="AY229" s="254" t="s">
        <v>143</v>
      </c>
    </row>
    <row r="230" spans="2:51" s="13" customFormat="1" ht="13.5">
      <c r="B230" s="255"/>
      <c r="C230" s="256"/>
      <c r="D230" s="235" t="s">
        <v>152</v>
      </c>
      <c r="E230" s="257" t="s">
        <v>21</v>
      </c>
      <c r="F230" s="258" t="s">
        <v>157</v>
      </c>
      <c r="G230" s="256"/>
      <c r="H230" s="259">
        <v>44.335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AT230" s="265" t="s">
        <v>152</v>
      </c>
      <c r="AU230" s="265" t="s">
        <v>82</v>
      </c>
      <c r="AV230" s="13" t="s">
        <v>150</v>
      </c>
      <c r="AW230" s="13" t="s">
        <v>35</v>
      </c>
      <c r="AX230" s="13" t="s">
        <v>80</v>
      </c>
      <c r="AY230" s="265" t="s">
        <v>143</v>
      </c>
    </row>
    <row r="231" spans="2:65" s="1" customFormat="1" ht="16.5" customHeight="1">
      <c r="B231" s="46"/>
      <c r="C231" s="277" t="s">
        <v>561</v>
      </c>
      <c r="D231" s="277" t="s">
        <v>276</v>
      </c>
      <c r="E231" s="278" t="s">
        <v>1374</v>
      </c>
      <c r="F231" s="279" t="s">
        <v>1375</v>
      </c>
      <c r="G231" s="280" t="s">
        <v>148</v>
      </c>
      <c r="H231" s="281">
        <v>48.769</v>
      </c>
      <c r="I231" s="282"/>
      <c r="J231" s="283">
        <f>ROUND(I231*H231,2)</f>
        <v>0</v>
      </c>
      <c r="K231" s="279" t="s">
        <v>21</v>
      </c>
      <c r="L231" s="284"/>
      <c r="M231" s="285" t="s">
        <v>21</v>
      </c>
      <c r="N231" s="286" t="s">
        <v>43</v>
      </c>
      <c r="O231" s="47"/>
      <c r="P231" s="230">
        <f>O231*H231</f>
        <v>0</v>
      </c>
      <c r="Q231" s="230">
        <v>0.0118</v>
      </c>
      <c r="R231" s="230">
        <f>Q231*H231</f>
        <v>0.5754741999999999</v>
      </c>
      <c r="S231" s="230">
        <v>0</v>
      </c>
      <c r="T231" s="231">
        <f>S231*H231</f>
        <v>0</v>
      </c>
      <c r="AR231" s="24" t="s">
        <v>420</v>
      </c>
      <c r="AT231" s="24" t="s">
        <v>276</v>
      </c>
      <c r="AU231" s="24" t="s">
        <v>82</v>
      </c>
      <c r="AY231" s="24" t="s">
        <v>143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4" t="s">
        <v>80</v>
      </c>
      <c r="BK231" s="232">
        <f>ROUND(I231*H231,2)</f>
        <v>0</v>
      </c>
      <c r="BL231" s="24" t="s">
        <v>304</v>
      </c>
      <c r="BM231" s="24" t="s">
        <v>1376</v>
      </c>
    </row>
    <row r="232" spans="2:51" s="12" customFormat="1" ht="13.5">
      <c r="B232" s="244"/>
      <c r="C232" s="245"/>
      <c r="D232" s="235" t="s">
        <v>152</v>
      </c>
      <c r="E232" s="245"/>
      <c r="F232" s="247" t="s">
        <v>1377</v>
      </c>
      <c r="G232" s="245"/>
      <c r="H232" s="248">
        <v>48.769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AT232" s="254" t="s">
        <v>152</v>
      </c>
      <c r="AU232" s="254" t="s">
        <v>82</v>
      </c>
      <c r="AV232" s="12" t="s">
        <v>82</v>
      </c>
      <c r="AW232" s="12" t="s">
        <v>6</v>
      </c>
      <c r="AX232" s="12" t="s">
        <v>80</v>
      </c>
      <c r="AY232" s="254" t="s">
        <v>143</v>
      </c>
    </row>
    <row r="233" spans="2:65" s="1" customFormat="1" ht="25.5" customHeight="1">
      <c r="B233" s="46"/>
      <c r="C233" s="221" t="s">
        <v>566</v>
      </c>
      <c r="D233" s="221" t="s">
        <v>145</v>
      </c>
      <c r="E233" s="222" t="s">
        <v>1378</v>
      </c>
      <c r="F233" s="223" t="s">
        <v>1379</v>
      </c>
      <c r="G233" s="224" t="s">
        <v>148</v>
      </c>
      <c r="H233" s="225">
        <v>44.335</v>
      </c>
      <c r="I233" s="226"/>
      <c r="J233" s="227">
        <f>ROUND(I233*H233,2)</f>
        <v>0</v>
      </c>
      <c r="K233" s="223" t="s">
        <v>149</v>
      </c>
      <c r="L233" s="72"/>
      <c r="M233" s="228" t="s">
        <v>21</v>
      </c>
      <c r="N233" s="229" t="s">
        <v>43</v>
      </c>
      <c r="O233" s="47"/>
      <c r="P233" s="230">
        <f>O233*H233</f>
        <v>0</v>
      </c>
      <c r="Q233" s="230">
        <v>0.008</v>
      </c>
      <c r="R233" s="230">
        <f>Q233*H233</f>
        <v>0.35468</v>
      </c>
      <c r="S233" s="230">
        <v>0</v>
      </c>
      <c r="T233" s="231">
        <f>S233*H233</f>
        <v>0</v>
      </c>
      <c r="AR233" s="24" t="s">
        <v>304</v>
      </c>
      <c r="AT233" s="24" t="s">
        <v>145</v>
      </c>
      <c r="AU233" s="24" t="s">
        <v>82</v>
      </c>
      <c r="AY233" s="24" t="s">
        <v>143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4" t="s">
        <v>80</v>
      </c>
      <c r="BK233" s="232">
        <f>ROUND(I233*H233,2)</f>
        <v>0</v>
      </c>
      <c r="BL233" s="24" t="s">
        <v>304</v>
      </c>
      <c r="BM233" s="24" t="s">
        <v>1380</v>
      </c>
    </row>
    <row r="234" spans="2:51" s="11" customFormat="1" ht="13.5">
      <c r="B234" s="233"/>
      <c r="C234" s="234"/>
      <c r="D234" s="235" t="s">
        <v>152</v>
      </c>
      <c r="E234" s="236" t="s">
        <v>21</v>
      </c>
      <c r="F234" s="237" t="s">
        <v>255</v>
      </c>
      <c r="G234" s="234"/>
      <c r="H234" s="236" t="s">
        <v>21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152</v>
      </c>
      <c r="AU234" s="243" t="s">
        <v>82</v>
      </c>
      <c r="AV234" s="11" t="s">
        <v>80</v>
      </c>
      <c r="AW234" s="11" t="s">
        <v>35</v>
      </c>
      <c r="AX234" s="11" t="s">
        <v>72</v>
      </c>
      <c r="AY234" s="243" t="s">
        <v>143</v>
      </c>
    </row>
    <row r="235" spans="2:51" s="12" customFormat="1" ht="13.5">
      <c r="B235" s="244"/>
      <c r="C235" s="245"/>
      <c r="D235" s="235" t="s">
        <v>152</v>
      </c>
      <c r="E235" s="246" t="s">
        <v>21</v>
      </c>
      <c r="F235" s="247" t="s">
        <v>1373</v>
      </c>
      <c r="G235" s="245"/>
      <c r="H235" s="248">
        <v>45.65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AT235" s="254" t="s">
        <v>152</v>
      </c>
      <c r="AU235" s="254" t="s">
        <v>82</v>
      </c>
      <c r="AV235" s="12" t="s">
        <v>82</v>
      </c>
      <c r="AW235" s="12" t="s">
        <v>35</v>
      </c>
      <c r="AX235" s="12" t="s">
        <v>72</v>
      </c>
      <c r="AY235" s="254" t="s">
        <v>143</v>
      </c>
    </row>
    <row r="236" spans="2:51" s="12" customFormat="1" ht="13.5">
      <c r="B236" s="244"/>
      <c r="C236" s="245"/>
      <c r="D236" s="235" t="s">
        <v>152</v>
      </c>
      <c r="E236" s="246" t="s">
        <v>21</v>
      </c>
      <c r="F236" s="247" t="s">
        <v>1192</v>
      </c>
      <c r="G236" s="245"/>
      <c r="H236" s="248">
        <v>0.458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AT236" s="254" t="s">
        <v>152</v>
      </c>
      <c r="AU236" s="254" t="s">
        <v>82</v>
      </c>
      <c r="AV236" s="12" t="s">
        <v>82</v>
      </c>
      <c r="AW236" s="12" t="s">
        <v>35</v>
      </c>
      <c r="AX236" s="12" t="s">
        <v>72</v>
      </c>
      <c r="AY236" s="254" t="s">
        <v>143</v>
      </c>
    </row>
    <row r="237" spans="2:51" s="12" customFormat="1" ht="13.5">
      <c r="B237" s="244"/>
      <c r="C237" s="245"/>
      <c r="D237" s="235" t="s">
        <v>152</v>
      </c>
      <c r="E237" s="246" t="s">
        <v>21</v>
      </c>
      <c r="F237" s="247" t="s">
        <v>1193</v>
      </c>
      <c r="G237" s="245"/>
      <c r="H237" s="248">
        <v>-1.773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AT237" s="254" t="s">
        <v>152</v>
      </c>
      <c r="AU237" s="254" t="s">
        <v>82</v>
      </c>
      <c r="AV237" s="12" t="s">
        <v>82</v>
      </c>
      <c r="AW237" s="12" t="s">
        <v>35</v>
      </c>
      <c r="AX237" s="12" t="s">
        <v>72</v>
      </c>
      <c r="AY237" s="254" t="s">
        <v>143</v>
      </c>
    </row>
    <row r="238" spans="2:51" s="13" customFormat="1" ht="13.5">
      <c r="B238" s="255"/>
      <c r="C238" s="256"/>
      <c r="D238" s="235" t="s">
        <v>152</v>
      </c>
      <c r="E238" s="257" t="s">
        <v>21</v>
      </c>
      <c r="F238" s="258" t="s">
        <v>157</v>
      </c>
      <c r="G238" s="256"/>
      <c r="H238" s="259">
        <v>44.335</v>
      </c>
      <c r="I238" s="260"/>
      <c r="J238" s="256"/>
      <c r="K238" s="256"/>
      <c r="L238" s="261"/>
      <c r="M238" s="262"/>
      <c r="N238" s="263"/>
      <c r="O238" s="263"/>
      <c r="P238" s="263"/>
      <c r="Q238" s="263"/>
      <c r="R238" s="263"/>
      <c r="S238" s="263"/>
      <c r="T238" s="264"/>
      <c r="AT238" s="265" t="s">
        <v>152</v>
      </c>
      <c r="AU238" s="265" t="s">
        <v>82</v>
      </c>
      <c r="AV238" s="13" t="s">
        <v>150</v>
      </c>
      <c r="AW238" s="13" t="s">
        <v>35</v>
      </c>
      <c r="AX238" s="13" t="s">
        <v>80</v>
      </c>
      <c r="AY238" s="265" t="s">
        <v>143</v>
      </c>
    </row>
    <row r="239" spans="2:65" s="1" customFormat="1" ht="25.5" customHeight="1">
      <c r="B239" s="46"/>
      <c r="C239" s="221" t="s">
        <v>578</v>
      </c>
      <c r="D239" s="221" t="s">
        <v>145</v>
      </c>
      <c r="E239" s="222" t="s">
        <v>1381</v>
      </c>
      <c r="F239" s="223" t="s">
        <v>1382</v>
      </c>
      <c r="G239" s="224" t="s">
        <v>249</v>
      </c>
      <c r="H239" s="225">
        <v>22.6</v>
      </c>
      <c r="I239" s="226"/>
      <c r="J239" s="227">
        <f>ROUND(I239*H239,2)</f>
        <v>0</v>
      </c>
      <c r="K239" s="223" t="s">
        <v>149</v>
      </c>
      <c r="L239" s="72"/>
      <c r="M239" s="228" t="s">
        <v>21</v>
      </c>
      <c r="N239" s="229" t="s">
        <v>43</v>
      </c>
      <c r="O239" s="47"/>
      <c r="P239" s="230">
        <f>O239*H239</f>
        <v>0</v>
      </c>
      <c r="Q239" s="230">
        <v>0.00031</v>
      </c>
      <c r="R239" s="230">
        <f>Q239*H239</f>
        <v>0.007006</v>
      </c>
      <c r="S239" s="230">
        <v>0</v>
      </c>
      <c r="T239" s="231">
        <f>S239*H239</f>
        <v>0</v>
      </c>
      <c r="AR239" s="24" t="s">
        <v>304</v>
      </c>
      <c r="AT239" s="24" t="s">
        <v>145</v>
      </c>
      <c r="AU239" s="24" t="s">
        <v>82</v>
      </c>
      <c r="AY239" s="24" t="s">
        <v>143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24" t="s">
        <v>80</v>
      </c>
      <c r="BK239" s="232">
        <f>ROUND(I239*H239,2)</f>
        <v>0</v>
      </c>
      <c r="BL239" s="24" t="s">
        <v>304</v>
      </c>
      <c r="BM239" s="24" t="s">
        <v>1383</v>
      </c>
    </row>
    <row r="240" spans="2:51" s="11" customFormat="1" ht="13.5">
      <c r="B240" s="233"/>
      <c r="C240" s="234"/>
      <c r="D240" s="235" t="s">
        <v>152</v>
      </c>
      <c r="E240" s="236" t="s">
        <v>21</v>
      </c>
      <c r="F240" s="237" t="s">
        <v>1225</v>
      </c>
      <c r="G240" s="234"/>
      <c r="H240" s="236" t="s">
        <v>21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152</v>
      </c>
      <c r="AU240" s="243" t="s">
        <v>82</v>
      </c>
      <c r="AV240" s="11" t="s">
        <v>80</v>
      </c>
      <c r="AW240" s="11" t="s">
        <v>35</v>
      </c>
      <c r="AX240" s="11" t="s">
        <v>72</v>
      </c>
      <c r="AY240" s="243" t="s">
        <v>143</v>
      </c>
    </row>
    <row r="241" spans="2:51" s="12" customFormat="1" ht="13.5">
      <c r="B241" s="244"/>
      <c r="C241" s="245"/>
      <c r="D241" s="235" t="s">
        <v>152</v>
      </c>
      <c r="E241" s="246" t="s">
        <v>21</v>
      </c>
      <c r="F241" s="247" t="s">
        <v>1384</v>
      </c>
      <c r="G241" s="245"/>
      <c r="H241" s="248">
        <v>22.6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AT241" s="254" t="s">
        <v>152</v>
      </c>
      <c r="AU241" s="254" t="s">
        <v>82</v>
      </c>
      <c r="AV241" s="12" t="s">
        <v>82</v>
      </c>
      <c r="AW241" s="12" t="s">
        <v>35</v>
      </c>
      <c r="AX241" s="12" t="s">
        <v>80</v>
      </c>
      <c r="AY241" s="254" t="s">
        <v>143</v>
      </c>
    </row>
    <row r="242" spans="2:65" s="1" customFormat="1" ht="38.25" customHeight="1">
      <c r="B242" s="46"/>
      <c r="C242" s="221" t="s">
        <v>586</v>
      </c>
      <c r="D242" s="221" t="s">
        <v>145</v>
      </c>
      <c r="E242" s="222" t="s">
        <v>1385</v>
      </c>
      <c r="F242" s="223" t="s">
        <v>1386</v>
      </c>
      <c r="G242" s="224" t="s">
        <v>706</v>
      </c>
      <c r="H242" s="287"/>
      <c r="I242" s="226"/>
      <c r="J242" s="227">
        <f>ROUND(I242*H242,2)</f>
        <v>0</v>
      </c>
      <c r="K242" s="223" t="s">
        <v>149</v>
      </c>
      <c r="L242" s="72"/>
      <c r="M242" s="228" t="s">
        <v>21</v>
      </c>
      <c r="N242" s="229" t="s">
        <v>43</v>
      </c>
      <c r="O242" s="47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AR242" s="24" t="s">
        <v>304</v>
      </c>
      <c r="AT242" s="24" t="s">
        <v>145</v>
      </c>
      <c r="AU242" s="24" t="s">
        <v>82</v>
      </c>
      <c r="AY242" s="24" t="s">
        <v>143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4" t="s">
        <v>80</v>
      </c>
      <c r="BK242" s="232">
        <f>ROUND(I242*H242,2)</f>
        <v>0</v>
      </c>
      <c r="BL242" s="24" t="s">
        <v>304</v>
      </c>
      <c r="BM242" s="24" t="s">
        <v>1387</v>
      </c>
    </row>
    <row r="243" spans="2:63" s="10" customFormat="1" ht="29.85" customHeight="1">
      <c r="B243" s="205"/>
      <c r="C243" s="206"/>
      <c r="D243" s="207" t="s">
        <v>71</v>
      </c>
      <c r="E243" s="219" t="s">
        <v>1388</v>
      </c>
      <c r="F243" s="219" t="s">
        <v>1389</v>
      </c>
      <c r="G243" s="206"/>
      <c r="H243" s="206"/>
      <c r="I243" s="209"/>
      <c r="J243" s="220">
        <f>BK243</f>
        <v>0</v>
      </c>
      <c r="K243" s="206"/>
      <c r="L243" s="211"/>
      <c r="M243" s="212"/>
      <c r="N243" s="213"/>
      <c r="O243" s="213"/>
      <c r="P243" s="214">
        <f>P244</f>
        <v>0</v>
      </c>
      <c r="Q243" s="213"/>
      <c r="R243" s="214">
        <f>R244</f>
        <v>0.0122</v>
      </c>
      <c r="S243" s="213"/>
      <c r="T243" s="215">
        <f>T244</f>
        <v>0</v>
      </c>
      <c r="AR243" s="216" t="s">
        <v>82</v>
      </c>
      <c r="AT243" s="217" t="s">
        <v>71</v>
      </c>
      <c r="AU243" s="217" t="s">
        <v>80</v>
      </c>
      <c r="AY243" s="216" t="s">
        <v>143</v>
      </c>
      <c r="BK243" s="218">
        <f>BK244</f>
        <v>0</v>
      </c>
    </row>
    <row r="244" spans="2:65" s="1" customFormat="1" ht="25.5" customHeight="1">
      <c r="B244" s="46"/>
      <c r="C244" s="221" t="s">
        <v>591</v>
      </c>
      <c r="D244" s="221" t="s">
        <v>145</v>
      </c>
      <c r="E244" s="222" t="s">
        <v>1390</v>
      </c>
      <c r="F244" s="223" t="s">
        <v>1391</v>
      </c>
      <c r="G244" s="224" t="s">
        <v>215</v>
      </c>
      <c r="H244" s="225">
        <v>1</v>
      </c>
      <c r="I244" s="226"/>
      <c r="J244" s="227">
        <f>ROUND(I244*H244,2)</f>
        <v>0</v>
      </c>
      <c r="K244" s="223" t="s">
        <v>21</v>
      </c>
      <c r="L244" s="72"/>
      <c r="M244" s="228" t="s">
        <v>21</v>
      </c>
      <c r="N244" s="229" t="s">
        <v>43</v>
      </c>
      <c r="O244" s="47"/>
      <c r="P244" s="230">
        <f>O244*H244</f>
        <v>0</v>
      </c>
      <c r="Q244" s="230">
        <v>0.0122</v>
      </c>
      <c r="R244" s="230">
        <f>Q244*H244</f>
        <v>0.0122</v>
      </c>
      <c r="S244" s="230">
        <v>0</v>
      </c>
      <c r="T244" s="231">
        <f>S244*H244</f>
        <v>0</v>
      </c>
      <c r="AR244" s="24" t="s">
        <v>304</v>
      </c>
      <c r="AT244" s="24" t="s">
        <v>145</v>
      </c>
      <c r="AU244" s="24" t="s">
        <v>82</v>
      </c>
      <c r="AY244" s="24" t="s">
        <v>143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24" t="s">
        <v>80</v>
      </c>
      <c r="BK244" s="232">
        <f>ROUND(I244*H244,2)</f>
        <v>0</v>
      </c>
      <c r="BL244" s="24" t="s">
        <v>304</v>
      </c>
      <c r="BM244" s="24" t="s">
        <v>1392</v>
      </c>
    </row>
    <row r="245" spans="2:63" s="10" customFormat="1" ht="29.85" customHeight="1">
      <c r="B245" s="205"/>
      <c r="C245" s="206"/>
      <c r="D245" s="207" t="s">
        <v>71</v>
      </c>
      <c r="E245" s="219" t="s">
        <v>889</v>
      </c>
      <c r="F245" s="219" t="s">
        <v>1393</v>
      </c>
      <c r="G245" s="206"/>
      <c r="H245" s="206"/>
      <c r="I245" s="209"/>
      <c r="J245" s="220">
        <f>BK245</f>
        <v>0</v>
      </c>
      <c r="K245" s="206"/>
      <c r="L245" s="211"/>
      <c r="M245" s="212"/>
      <c r="N245" s="213"/>
      <c r="O245" s="213"/>
      <c r="P245" s="214">
        <f>SUM(P246:P248)</f>
        <v>0</v>
      </c>
      <c r="Q245" s="213"/>
      <c r="R245" s="214">
        <f>SUM(R246:R248)</f>
        <v>0</v>
      </c>
      <c r="S245" s="213"/>
      <c r="T245" s="215">
        <f>SUM(T246:T248)</f>
        <v>0.053242</v>
      </c>
      <c r="AR245" s="216" t="s">
        <v>82</v>
      </c>
      <c r="AT245" s="217" t="s">
        <v>71</v>
      </c>
      <c r="AU245" s="217" t="s">
        <v>80</v>
      </c>
      <c r="AY245" s="216" t="s">
        <v>143</v>
      </c>
      <c r="BK245" s="218">
        <f>SUM(BK246:BK248)</f>
        <v>0</v>
      </c>
    </row>
    <row r="246" spans="2:65" s="1" customFormat="1" ht="25.5" customHeight="1">
      <c r="B246" s="46"/>
      <c r="C246" s="221" t="s">
        <v>597</v>
      </c>
      <c r="D246" s="221" t="s">
        <v>145</v>
      </c>
      <c r="E246" s="222" t="s">
        <v>1394</v>
      </c>
      <c r="F246" s="223" t="s">
        <v>1395</v>
      </c>
      <c r="G246" s="224" t="s">
        <v>148</v>
      </c>
      <c r="H246" s="225">
        <v>3.803</v>
      </c>
      <c r="I246" s="226"/>
      <c r="J246" s="227">
        <f>ROUND(I246*H246,2)</f>
        <v>0</v>
      </c>
      <c r="K246" s="223" t="s">
        <v>21</v>
      </c>
      <c r="L246" s="72"/>
      <c r="M246" s="228" t="s">
        <v>21</v>
      </c>
      <c r="N246" s="229" t="s">
        <v>43</v>
      </c>
      <c r="O246" s="47"/>
      <c r="P246" s="230">
        <f>O246*H246</f>
        <v>0</v>
      </c>
      <c r="Q246" s="230">
        <v>0</v>
      </c>
      <c r="R246" s="230">
        <f>Q246*H246</f>
        <v>0</v>
      </c>
      <c r="S246" s="230">
        <v>0.014</v>
      </c>
      <c r="T246" s="231">
        <f>S246*H246</f>
        <v>0.053242</v>
      </c>
      <c r="AR246" s="24" t="s">
        <v>304</v>
      </c>
      <c r="AT246" s="24" t="s">
        <v>145</v>
      </c>
      <c r="AU246" s="24" t="s">
        <v>82</v>
      </c>
      <c r="AY246" s="24" t="s">
        <v>143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4" t="s">
        <v>80</v>
      </c>
      <c r="BK246" s="232">
        <f>ROUND(I246*H246,2)</f>
        <v>0</v>
      </c>
      <c r="BL246" s="24" t="s">
        <v>304</v>
      </c>
      <c r="BM246" s="24" t="s">
        <v>1396</v>
      </c>
    </row>
    <row r="247" spans="2:51" s="11" customFormat="1" ht="13.5">
      <c r="B247" s="233"/>
      <c r="C247" s="234"/>
      <c r="D247" s="235" t="s">
        <v>152</v>
      </c>
      <c r="E247" s="236" t="s">
        <v>21</v>
      </c>
      <c r="F247" s="237" t="s">
        <v>1225</v>
      </c>
      <c r="G247" s="234"/>
      <c r="H247" s="236" t="s">
        <v>21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152</v>
      </c>
      <c r="AU247" s="243" t="s">
        <v>82</v>
      </c>
      <c r="AV247" s="11" t="s">
        <v>80</v>
      </c>
      <c r="AW247" s="11" t="s">
        <v>35</v>
      </c>
      <c r="AX247" s="11" t="s">
        <v>72</v>
      </c>
      <c r="AY247" s="243" t="s">
        <v>143</v>
      </c>
    </row>
    <row r="248" spans="2:51" s="12" customFormat="1" ht="13.5">
      <c r="B248" s="244"/>
      <c r="C248" s="245"/>
      <c r="D248" s="235" t="s">
        <v>152</v>
      </c>
      <c r="E248" s="246" t="s">
        <v>21</v>
      </c>
      <c r="F248" s="247" t="s">
        <v>1397</v>
      </c>
      <c r="G248" s="245"/>
      <c r="H248" s="248">
        <v>3.803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AT248" s="254" t="s">
        <v>152</v>
      </c>
      <c r="AU248" s="254" t="s">
        <v>82</v>
      </c>
      <c r="AV248" s="12" t="s">
        <v>82</v>
      </c>
      <c r="AW248" s="12" t="s">
        <v>35</v>
      </c>
      <c r="AX248" s="12" t="s">
        <v>80</v>
      </c>
      <c r="AY248" s="254" t="s">
        <v>143</v>
      </c>
    </row>
    <row r="249" spans="2:63" s="10" customFormat="1" ht="37.4" customHeight="1">
      <c r="B249" s="205"/>
      <c r="C249" s="206"/>
      <c r="D249" s="207" t="s">
        <v>71</v>
      </c>
      <c r="E249" s="208" t="s">
        <v>276</v>
      </c>
      <c r="F249" s="208" t="s">
        <v>906</v>
      </c>
      <c r="G249" s="206"/>
      <c r="H249" s="206"/>
      <c r="I249" s="209"/>
      <c r="J249" s="210">
        <f>BK249</f>
        <v>0</v>
      </c>
      <c r="K249" s="206"/>
      <c r="L249" s="211"/>
      <c r="M249" s="212"/>
      <c r="N249" s="213"/>
      <c r="O249" s="213"/>
      <c r="P249" s="214">
        <f>P250</f>
        <v>0</v>
      </c>
      <c r="Q249" s="213"/>
      <c r="R249" s="214">
        <f>R250</f>
        <v>0</v>
      </c>
      <c r="S249" s="213"/>
      <c r="T249" s="215">
        <f>T250</f>
        <v>0</v>
      </c>
      <c r="AR249" s="216" t="s">
        <v>158</v>
      </c>
      <c r="AT249" s="217" t="s">
        <v>71</v>
      </c>
      <c r="AU249" s="217" t="s">
        <v>72</v>
      </c>
      <c r="AY249" s="216" t="s">
        <v>143</v>
      </c>
      <c r="BK249" s="218">
        <f>BK250</f>
        <v>0</v>
      </c>
    </row>
    <row r="250" spans="2:63" s="10" customFormat="1" ht="19.9" customHeight="1">
      <c r="B250" s="205"/>
      <c r="C250" s="206"/>
      <c r="D250" s="207" t="s">
        <v>71</v>
      </c>
      <c r="E250" s="219" t="s">
        <v>1398</v>
      </c>
      <c r="F250" s="219" t="s">
        <v>1399</v>
      </c>
      <c r="G250" s="206"/>
      <c r="H250" s="206"/>
      <c r="I250" s="209"/>
      <c r="J250" s="220">
        <f>BK250</f>
        <v>0</v>
      </c>
      <c r="K250" s="206"/>
      <c r="L250" s="211"/>
      <c r="M250" s="212"/>
      <c r="N250" s="213"/>
      <c r="O250" s="213"/>
      <c r="P250" s="214">
        <f>P251</f>
        <v>0</v>
      </c>
      <c r="Q250" s="213"/>
      <c r="R250" s="214">
        <f>R251</f>
        <v>0</v>
      </c>
      <c r="S250" s="213"/>
      <c r="T250" s="215">
        <f>T251</f>
        <v>0</v>
      </c>
      <c r="AR250" s="216" t="s">
        <v>158</v>
      </c>
      <c r="AT250" s="217" t="s">
        <v>71</v>
      </c>
      <c r="AU250" s="217" t="s">
        <v>80</v>
      </c>
      <c r="AY250" s="216" t="s">
        <v>143</v>
      </c>
      <c r="BK250" s="218">
        <f>BK251</f>
        <v>0</v>
      </c>
    </row>
    <row r="251" spans="2:65" s="1" customFormat="1" ht="38.25" customHeight="1">
      <c r="B251" s="46"/>
      <c r="C251" s="221" t="s">
        <v>229</v>
      </c>
      <c r="D251" s="221" t="s">
        <v>145</v>
      </c>
      <c r="E251" s="222" t="s">
        <v>1400</v>
      </c>
      <c r="F251" s="223" t="s">
        <v>1401</v>
      </c>
      <c r="G251" s="224" t="s">
        <v>215</v>
      </c>
      <c r="H251" s="225">
        <v>1</v>
      </c>
      <c r="I251" s="226"/>
      <c r="J251" s="227">
        <f>ROUND(I251*H251,2)</f>
        <v>0</v>
      </c>
      <c r="K251" s="223" t="s">
        <v>21</v>
      </c>
      <c r="L251" s="72"/>
      <c r="M251" s="228" t="s">
        <v>21</v>
      </c>
      <c r="N251" s="288" t="s">
        <v>43</v>
      </c>
      <c r="O251" s="289"/>
      <c r="P251" s="290">
        <f>O251*H251</f>
        <v>0</v>
      </c>
      <c r="Q251" s="290">
        <v>0</v>
      </c>
      <c r="R251" s="290">
        <f>Q251*H251</f>
        <v>0</v>
      </c>
      <c r="S251" s="290">
        <v>0</v>
      </c>
      <c r="T251" s="291">
        <f>S251*H251</f>
        <v>0</v>
      </c>
      <c r="AR251" s="24" t="s">
        <v>617</v>
      </c>
      <c r="AT251" s="24" t="s">
        <v>145</v>
      </c>
      <c r="AU251" s="24" t="s">
        <v>82</v>
      </c>
      <c r="AY251" s="24" t="s">
        <v>143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80</v>
      </c>
      <c r="BK251" s="232">
        <f>ROUND(I251*H251,2)</f>
        <v>0</v>
      </c>
      <c r="BL251" s="24" t="s">
        <v>617</v>
      </c>
      <c r="BM251" s="24" t="s">
        <v>1402</v>
      </c>
    </row>
    <row r="252" spans="2:12" s="1" customFormat="1" ht="6.95" customHeight="1">
      <c r="B252" s="67"/>
      <c r="C252" s="68"/>
      <c r="D252" s="68"/>
      <c r="E252" s="68"/>
      <c r="F252" s="68"/>
      <c r="G252" s="68"/>
      <c r="H252" s="68"/>
      <c r="I252" s="166"/>
      <c r="J252" s="68"/>
      <c r="K252" s="68"/>
      <c r="L252" s="72"/>
    </row>
  </sheetData>
  <sheetProtection password="CC35" sheet="1" objects="1" scenarios="1" formatColumns="0" formatRows="0" autoFilter="0"/>
  <autoFilter ref="C94:K251"/>
  <mergeCells count="10">
    <mergeCell ref="E7:H7"/>
    <mergeCell ref="E9:H9"/>
    <mergeCell ref="E24:H24"/>
    <mergeCell ref="E45:H45"/>
    <mergeCell ref="E47:H47"/>
    <mergeCell ref="J51:J52"/>
    <mergeCell ref="E85:H85"/>
    <mergeCell ref="E87:H87"/>
    <mergeCell ref="G1:H1"/>
    <mergeCell ref="L2:V2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92</v>
      </c>
      <c r="G1" s="139" t="s">
        <v>93</v>
      </c>
      <c r="H1" s="139"/>
      <c r="I1" s="140"/>
      <c r="J1" s="139" t="s">
        <v>94</v>
      </c>
      <c r="K1" s="138" t="s">
        <v>95</v>
      </c>
      <c r="L1" s="139" t="s">
        <v>96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97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OIP Ústí nad Labem - stavební úpravy budovy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98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1403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8. 11. 2017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ROUND(J79,2)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ROUND(SUM(BE79:BE89),2)</f>
        <v>0</v>
      </c>
      <c r="G30" s="47"/>
      <c r="H30" s="47"/>
      <c r="I30" s="158">
        <v>0.21</v>
      </c>
      <c r="J30" s="157">
        <f>ROUND(ROUND((SUM(BE79:BE89)),2)*I30,2)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ROUND(SUM(BF79:BF89),2)</f>
        <v>0</v>
      </c>
      <c r="G31" s="47"/>
      <c r="H31" s="47"/>
      <c r="I31" s="158">
        <v>0.15</v>
      </c>
      <c r="J31" s="157">
        <f>ROUND(ROUND((SUM(BF79:BF89)),2)*I31,2)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ROUND(SUM(BG79:BG89),2)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ROUND(SUM(BH79:BH89),2)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ROUND(SUM(BI79:BI89),2)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100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OIP Ústí nad Labem - stavební úpravy budovy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98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04 - Vedlejší a ostatní náklady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Ústí nad Labem,SNP 2720/21</v>
      </c>
      <c r="G49" s="47"/>
      <c r="H49" s="47"/>
      <c r="I49" s="146" t="s">
        <v>25</v>
      </c>
      <c r="J49" s="147" t="str">
        <f>IF(J12="","",J12)</f>
        <v>8. 11. 2017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Státní úřad inspekce práce, Kolářská 451/13, Opava</v>
      </c>
      <c r="G51" s="47"/>
      <c r="H51" s="47"/>
      <c r="I51" s="146" t="s">
        <v>33</v>
      </c>
      <c r="J51" s="44" t="str">
        <f>E21</f>
        <v>Studio ARCHE´S, Dostojevského 26, Opava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101</v>
      </c>
      <c r="D54" s="159"/>
      <c r="E54" s="159"/>
      <c r="F54" s="159"/>
      <c r="G54" s="159"/>
      <c r="H54" s="159"/>
      <c r="I54" s="173"/>
      <c r="J54" s="174" t="s">
        <v>102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103</v>
      </c>
      <c r="D56" s="47"/>
      <c r="E56" s="47"/>
      <c r="F56" s="47"/>
      <c r="G56" s="47"/>
      <c r="H56" s="47"/>
      <c r="I56" s="144"/>
      <c r="J56" s="155">
        <f>J79</f>
        <v>0</v>
      </c>
      <c r="K56" s="51"/>
      <c r="AU56" s="24" t="s">
        <v>104</v>
      </c>
    </row>
    <row r="57" spans="2:11" s="7" customFormat="1" ht="24.95" customHeight="1">
      <c r="B57" s="177"/>
      <c r="C57" s="178"/>
      <c r="D57" s="179" t="s">
        <v>1404</v>
      </c>
      <c r="E57" s="180"/>
      <c r="F57" s="180"/>
      <c r="G57" s="180"/>
      <c r="H57" s="180"/>
      <c r="I57" s="181"/>
      <c r="J57" s="182">
        <f>J80</f>
        <v>0</v>
      </c>
      <c r="K57" s="183"/>
    </row>
    <row r="58" spans="2:11" s="8" customFormat="1" ht="19.9" customHeight="1">
      <c r="B58" s="184"/>
      <c r="C58" s="185"/>
      <c r="D58" s="186" t="s">
        <v>1405</v>
      </c>
      <c r="E58" s="187"/>
      <c r="F58" s="187"/>
      <c r="G58" s="187"/>
      <c r="H58" s="187"/>
      <c r="I58" s="188"/>
      <c r="J58" s="189">
        <f>J81</f>
        <v>0</v>
      </c>
      <c r="K58" s="190"/>
    </row>
    <row r="59" spans="2:11" s="8" customFormat="1" ht="19.9" customHeight="1">
      <c r="B59" s="184"/>
      <c r="C59" s="185"/>
      <c r="D59" s="186" t="s">
        <v>1406</v>
      </c>
      <c r="E59" s="187"/>
      <c r="F59" s="187"/>
      <c r="G59" s="187"/>
      <c r="H59" s="187"/>
      <c r="I59" s="188"/>
      <c r="J59" s="189">
        <f>J83</f>
        <v>0</v>
      </c>
      <c r="K59" s="190"/>
    </row>
    <row r="60" spans="2:11" s="1" customFormat="1" ht="21.8" customHeight="1">
      <c r="B60" s="46"/>
      <c r="C60" s="47"/>
      <c r="D60" s="47"/>
      <c r="E60" s="47"/>
      <c r="F60" s="47"/>
      <c r="G60" s="47"/>
      <c r="H60" s="47"/>
      <c r="I60" s="144"/>
      <c r="J60" s="47"/>
      <c r="K60" s="51"/>
    </row>
    <row r="61" spans="2:11" s="1" customFormat="1" ht="6.95" customHeight="1">
      <c r="B61" s="67"/>
      <c r="C61" s="68"/>
      <c r="D61" s="68"/>
      <c r="E61" s="68"/>
      <c r="F61" s="68"/>
      <c r="G61" s="68"/>
      <c r="H61" s="68"/>
      <c r="I61" s="166"/>
      <c r="J61" s="68"/>
      <c r="K61" s="69"/>
    </row>
    <row r="65" spans="2:12" s="1" customFormat="1" ht="6.95" customHeight="1">
      <c r="B65" s="70"/>
      <c r="C65" s="71"/>
      <c r="D65" s="71"/>
      <c r="E65" s="71"/>
      <c r="F65" s="71"/>
      <c r="G65" s="71"/>
      <c r="H65" s="71"/>
      <c r="I65" s="169"/>
      <c r="J65" s="71"/>
      <c r="K65" s="71"/>
      <c r="L65" s="72"/>
    </row>
    <row r="66" spans="2:12" s="1" customFormat="1" ht="36.95" customHeight="1">
      <c r="B66" s="46"/>
      <c r="C66" s="73" t="s">
        <v>127</v>
      </c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6.95" customHeight="1">
      <c r="B67" s="46"/>
      <c r="C67" s="74"/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14.4" customHeight="1">
      <c r="B68" s="46"/>
      <c r="C68" s="76" t="s">
        <v>18</v>
      </c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16.5" customHeight="1">
      <c r="B69" s="46"/>
      <c r="C69" s="74"/>
      <c r="D69" s="74"/>
      <c r="E69" s="192" t="str">
        <f>E7</f>
        <v>OIP Ústí nad Labem - stavební úpravy budovy</v>
      </c>
      <c r="F69" s="76"/>
      <c r="G69" s="76"/>
      <c r="H69" s="76"/>
      <c r="I69" s="191"/>
      <c r="J69" s="74"/>
      <c r="K69" s="74"/>
      <c r="L69" s="72"/>
    </row>
    <row r="70" spans="2:12" s="1" customFormat="1" ht="14.4" customHeight="1">
      <c r="B70" s="46"/>
      <c r="C70" s="76" t="s">
        <v>98</v>
      </c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7.25" customHeight="1">
      <c r="B71" s="46"/>
      <c r="C71" s="74"/>
      <c r="D71" s="74"/>
      <c r="E71" s="82" t="str">
        <f>E9</f>
        <v>04 - Vedlejší a ostatní náklady</v>
      </c>
      <c r="F71" s="74"/>
      <c r="G71" s="74"/>
      <c r="H71" s="74"/>
      <c r="I71" s="191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8" customHeight="1">
      <c r="B73" s="46"/>
      <c r="C73" s="76" t="s">
        <v>23</v>
      </c>
      <c r="D73" s="74"/>
      <c r="E73" s="74"/>
      <c r="F73" s="193" t="str">
        <f>F12</f>
        <v>Ústí nad Labem,SNP 2720/21</v>
      </c>
      <c r="G73" s="74"/>
      <c r="H73" s="74"/>
      <c r="I73" s="194" t="s">
        <v>25</v>
      </c>
      <c r="J73" s="85" t="str">
        <f>IF(J12="","",J12)</f>
        <v>8. 11. 2017</v>
      </c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3.5">
      <c r="B75" s="46"/>
      <c r="C75" s="76" t="s">
        <v>27</v>
      </c>
      <c r="D75" s="74"/>
      <c r="E75" s="74"/>
      <c r="F75" s="193" t="str">
        <f>E15</f>
        <v>Státní úřad inspekce práce, Kolářská 451/13, Opava</v>
      </c>
      <c r="G75" s="74"/>
      <c r="H75" s="74"/>
      <c r="I75" s="194" t="s">
        <v>33</v>
      </c>
      <c r="J75" s="193" t="str">
        <f>E21</f>
        <v>Studio ARCHE´S, Dostojevského 26, Opava</v>
      </c>
      <c r="K75" s="74"/>
      <c r="L75" s="72"/>
    </row>
    <row r="76" spans="2:12" s="1" customFormat="1" ht="14.4" customHeight="1">
      <c r="B76" s="46"/>
      <c r="C76" s="76" t="s">
        <v>31</v>
      </c>
      <c r="D76" s="74"/>
      <c r="E76" s="74"/>
      <c r="F76" s="193" t="str">
        <f>IF(E18="","",E18)</f>
        <v/>
      </c>
      <c r="G76" s="74"/>
      <c r="H76" s="74"/>
      <c r="I76" s="191"/>
      <c r="J76" s="74"/>
      <c r="K76" s="74"/>
      <c r="L76" s="72"/>
    </row>
    <row r="77" spans="2:12" s="1" customFormat="1" ht="10.3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20" s="9" customFormat="1" ht="29.25" customHeight="1">
      <c r="B78" s="195"/>
      <c r="C78" s="196" t="s">
        <v>128</v>
      </c>
      <c r="D78" s="197" t="s">
        <v>57</v>
      </c>
      <c r="E78" s="197" t="s">
        <v>53</v>
      </c>
      <c r="F78" s="197" t="s">
        <v>129</v>
      </c>
      <c r="G78" s="197" t="s">
        <v>130</v>
      </c>
      <c r="H78" s="197" t="s">
        <v>131</v>
      </c>
      <c r="I78" s="198" t="s">
        <v>132</v>
      </c>
      <c r="J78" s="197" t="s">
        <v>102</v>
      </c>
      <c r="K78" s="199" t="s">
        <v>133</v>
      </c>
      <c r="L78" s="200"/>
      <c r="M78" s="102" t="s">
        <v>134</v>
      </c>
      <c r="N78" s="103" t="s">
        <v>42</v>
      </c>
      <c r="O78" s="103" t="s">
        <v>135</v>
      </c>
      <c r="P78" s="103" t="s">
        <v>136</v>
      </c>
      <c r="Q78" s="103" t="s">
        <v>137</v>
      </c>
      <c r="R78" s="103" t="s">
        <v>138</v>
      </c>
      <c r="S78" s="103" t="s">
        <v>139</v>
      </c>
      <c r="T78" s="104" t="s">
        <v>140</v>
      </c>
    </row>
    <row r="79" spans="2:63" s="1" customFormat="1" ht="29.25" customHeight="1">
      <c r="B79" s="46"/>
      <c r="C79" s="108" t="s">
        <v>103</v>
      </c>
      <c r="D79" s="74"/>
      <c r="E79" s="74"/>
      <c r="F79" s="74"/>
      <c r="G79" s="74"/>
      <c r="H79" s="74"/>
      <c r="I79" s="191"/>
      <c r="J79" s="201">
        <f>BK79</f>
        <v>0</v>
      </c>
      <c r="K79" s="74"/>
      <c r="L79" s="72"/>
      <c r="M79" s="105"/>
      <c r="N79" s="106"/>
      <c r="O79" s="106"/>
      <c r="P79" s="202">
        <f>P80</f>
        <v>0</v>
      </c>
      <c r="Q79" s="106"/>
      <c r="R79" s="202">
        <f>R80</f>
        <v>0</v>
      </c>
      <c r="S79" s="106"/>
      <c r="T79" s="203">
        <f>T80</f>
        <v>0</v>
      </c>
      <c r="AT79" s="24" t="s">
        <v>71</v>
      </c>
      <c r="AU79" s="24" t="s">
        <v>104</v>
      </c>
      <c r="BK79" s="204">
        <f>BK80</f>
        <v>0</v>
      </c>
    </row>
    <row r="80" spans="2:63" s="10" customFormat="1" ht="37.4" customHeight="1">
      <c r="B80" s="205"/>
      <c r="C80" s="206"/>
      <c r="D80" s="207" t="s">
        <v>71</v>
      </c>
      <c r="E80" s="208" t="s">
        <v>1407</v>
      </c>
      <c r="F80" s="208" t="s">
        <v>1408</v>
      </c>
      <c r="G80" s="206"/>
      <c r="H80" s="206"/>
      <c r="I80" s="209"/>
      <c r="J80" s="210">
        <f>BK80</f>
        <v>0</v>
      </c>
      <c r="K80" s="206"/>
      <c r="L80" s="211"/>
      <c r="M80" s="212"/>
      <c r="N80" s="213"/>
      <c r="O80" s="213"/>
      <c r="P80" s="214">
        <f>P81+P83</f>
        <v>0</v>
      </c>
      <c r="Q80" s="213"/>
      <c r="R80" s="214">
        <f>R81+R83</f>
        <v>0</v>
      </c>
      <c r="S80" s="213"/>
      <c r="T80" s="215">
        <f>T81+T83</f>
        <v>0</v>
      </c>
      <c r="AR80" s="216" t="s">
        <v>199</v>
      </c>
      <c r="AT80" s="217" t="s">
        <v>71</v>
      </c>
      <c r="AU80" s="217" t="s">
        <v>72</v>
      </c>
      <c r="AY80" s="216" t="s">
        <v>143</v>
      </c>
      <c r="BK80" s="218">
        <f>BK81+BK83</f>
        <v>0</v>
      </c>
    </row>
    <row r="81" spans="2:63" s="10" customFormat="1" ht="19.9" customHeight="1">
      <c r="B81" s="205"/>
      <c r="C81" s="206"/>
      <c r="D81" s="207" t="s">
        <v>71</v>
      </c>
      <c r="E81" s="219" t="s">
        <v>1409</v>
      </c>
      <c r="F81" s="219" t="s">
        <v>1410</v>
      </c>
      <c r="G81" s="206"/>
      <c r="H81" s="206"/>
      <c r="I81" s="209"/>
      <c r="J81" s="220">
        <f>BK81</f>
        <v>0</v>
      </c>
      <c r="K81" s="206"/>
      <c r="L81" s="211"/>
      <c r="M81" s="212"/>
      <c r="N81" s="213"/>
      <c r="O81" s="213"/>
      <c r="P81" s="214">
        <f>P82</f>
        <v>0</v>
      </c>
      <c r="Q81" s="213"/>
      <c r="R81" s="214">
        <f>R82</f>
        <v>0</v>
      </c>
      <c r="S81" s="213"/>
      <c r="T81" s="215">
        <f>T82</f>
        <v>0</v>
      </c>
      <c r="AR81" s="216" t="s">
        <v>199</v>
      </c>
      <c r="AT81" s="217" t="s">
        <v>71</v>
      </c>
      <c r="AU81" s="217" t="s">
        <v>80</v>
      </c>
      <c r="AY81" s="216" t="s">
        <v>143</v>
      </c>
      <c r="BK81" s="218">
        <f>BK82</f>
        <v>0</v>
      </c>
    </row>
    <row r="82" spans="2:65" s="1" customFormat="1" ht="16.5" customHeight="1">
      <c r="B82" s="46"/>
      <c r="C82" s="221" t="s">
        <v>80</v>
      </c>
      <c r="D82" s="221" t="s">
        <v>145</v>
      </c>
      <c r="E82" s="222" t="s">
        <v>1411</v>
      </c>
      <c r="F82" s="223" t="s">
        <v>1410</v>
      </c>
      <c r="G82" s="224" t="s">
        <v>1412</v>
      </c>
      <c r="H82" s="225">
        <v>1</v>
      </c>
      <c r="I82" s="226"/>
      <c r="J82" s="227">
        <f>ROUND(I82*H82,2)</f>
        <v>0</v>
      </c>
      <c r="K82" s="223" t="s">
        <v>149</v>
      </c>
      <c r="L82" s="72"/>
      <c r="M82" s="228" t="s">
        <v>21</v>
      </c>
      <c r="N82" s="229" t="s">
        <v>43</v>
      </c>
      <c r="O82" s="47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4" t="s">
        <v>1413</v>
      </c>
      <c r="AT82" s="24" t="s">
        <v>145</v>
      </c>
      <c r="AU82" s="24" t="s">
        <v>82</v>
      </c>
      <c r="AY82" s="24" t="s">
        <v>143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4" t="s">
        <v>80</v>
      </c>
      <c r="BK82" s="232">
        <f>ROUND(I82*H82,2)</f>
        <v>0</v>
      </c>
      <c r="BL82" s="24" t="s">
        <v>1413</v>
      </c>
      <c r="BM82" s="24" t="s">
        <v>1414</v>
      </c>
    </row>
    <row r="83" spans="2:63" s="10" customFormat="1" ht="29.85" customHeight="1">
      <c r="B83" s="205"/>
      <c r="C83" s="206"/>
      <c r="D83" s="207" t="s">
        <v>71</v>
      </c>
      <c r="E83" s="219" t="s">
        <v>1415</v>
      </c>
      <c r="F83" s="219" t="s">
        <v>1416</v>
      </c>
      <c r="G83" s="206"/>
      <c r="H83" s="206"/>
      <c r="I83" s="209"/>
      <c r="J83" s="220">
        <f>BK83</f>
        <v>0</v>
      </c>
      <c r="K83" s="206"/>
      <c r="L83" s="211"/>
      <c r="M83" s="212"/>
      <c r="N83" s="213"/>
      <c r="O83" s="213"/>
      <c r="P83" s="214">
        <f>SUM(P84:P89)</f>
        <v>0</v>
      </c>
      <c r="Q83" s="213"/>
      <c r="R83" s="214">
        <f>SUM(R84:R89)</f>
        <v>0</v>
      </c>
      <c r="S83" s="213"/>
      <c r="T83" s="215">
        <f>SUM(T84:T89)</f>
        <v>0</v>
      </c>
      <c r="AR83" s="216" t="s">
        <v>199</v>
      </c>
      <c r="AT83" s="217" t="s">
        <v>71</v>
      </c>
      <c r="AU83" s="217" t="s">
        <v>80</v>
      </c>
      <c r="AY83" s="216" t="s">
        <v>143</v>
      </c>
      <c r="BK83" s="218">
        <f>SUM(BK84:BK89)</f>
        <v>0</v>
      </c>
    </row>
    <row r="84" spans="2:65" s="1" customFormat="1" ht="16.5" customHeight="1">
      <c r="B84" s="46"/>
      <c r="C84" s="221" t="s">
        <v>82</v>
      </c>
      <c r="D84" s="221" t="s">
        <v>145</v>
      </c>
      <c r="E84" s="222" t="s">
        <v>1417</v>
      </c>
      <c r="F84" s="223" t="s">
        <v>1418</v>
      </c>
      <c r="G84" s="224" t="s">
        <v>148</v>
      </c>
      <c r="H84" s="225">
        <v>282.7</v>
      </c>
      <c r="I84" s="226"/>
      <c r="J84" s="227">
        <f>ROUND(I84*H84,2)</f>
        <v>0</v>
      </c>
      <c r="K84" s="223" t="s">
        <v>149</v>
      </c>
      <c r="L84" s="72"/>
      <c r="M84" s="228" t="s">
        <v>21</v>
      </c>
      <c r="N84" s="229" t="s">
        <v>43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1413</v>
      </c>
      <c r="AT84" s="24" t="s">
        <v>145</v>
      </c>
      <c r="AU84" s="24" t="s">
        <v>82</v>
      </c>
      <c r="AY84" s="24" t="s">
        <v>143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80</v>
      </c>
      <c r="BK84" s="232">
        <f>ROUND(I84*H84,2)</f>
        <v>0</v>
      </c>
      <c r="BL84" s="24" t="s">
        <v>1413</v>
      </c>
      <c r="BM84" s="24" t="s">
        <v>1419</v>
      </c>
    </row>
    <row r="85" spans="2:51" s="12" customFormat="1" ht="13.5">
      <c r="B85" s="244"/>
      <c r="C85" s="245"/>
      <c r="D85" s="235" t="s">
        <v>152</v>
      </c>
      <c r="E85" s="246" t="s">
        <v>21</v>
      </c>
      <c r="F85" s="247" t="s">
        <v>1420</v>
      </c>
      <c r="G85" s="245"/>
      <c r="H85" s="248">
        <v>847.27</v>
      </c>
      <c r="I85" s="249"/>
      <c r="J85" s="245"/>
      <c r="K85" s="245"/>
      <c r="L85" s="250"/>
      <c r="M85" s="251"/>
      <c r="N85" s="252"/>
      <c r="O85" s="252"/>
      <c r="P85" s="252"/>
      <c r="Q85" s="252"/>
      <c r="R85" s="252"/>
      <c r="S85" s="252"/>
      <c r="T85" s="253"/>
      <c r="AT85" s="254" t="s">
        <v>152</v>
      </c>
      <c r="AU85" s="254" t="s">
        <v>82</v>
      </c>
      <c r="AV85" s="12" t="s">
        <v>82</v>
      </c>
      <c r="AW85" s="12" t="s">
        <v>35</v>
      </c>
      <c r="AX85" s="12" t="s">
        <v>72</v>
      </c>
      <c r="AY85" s="254" t="s">
        <v>143</v>
      </c>
    </row>
    <row r="86" spans="2:51" s="12" customFormat="1" ht="13.5">
      <c r="B86" s="244"/>
      <c r="C86" s="245"/>
      <c r="D86" s="235" t="s">
        <v>152</v>
      </c>
      <c r="E86" s="246" t="s">
        <v>21</v>
      </c>
      <c r="F86" s="247" t="s">
        <v>1421</v>
      </c>
      <c r="G86" s="245"/>
      <c r="H86" s="248">
        <v>-564.57</v>
      </c>
      <c r="I86" s="249"/>
      <c r="J86" s="245"/>
      <c r="K86" s="245"/>
      <c r="L86" s="250"/>
      <c r="M86" s="251"/>
      <c r="N86" s="252"/>
      <c r="O86" s="252"/>
      <c r="P86" s="252"/>
      <c r="Q86" s="252"/>
      <c r="R86" s="252"/>
      <c r="S86" s="252"/>
      <c r="T86" s="253"/>
      <c r="AT86" s="254" t="s">
        <v>152</v>
      </c>
      <c r="AU86" s="254" t="s">
        <v>82</v>
      </c>
      <c r="AV86" s="12" t="s">
        <v>82</v>
      </c>
      <c r="AW86" s="12" t="s">
        <v>35</v>
      </c>
      <c r="AX86" s="12" t="s">
        <v>72</v>
      </c>
      <c r="AY86" s="254" t="s">
        <v>143</v>
      </c>
    </row>
    <row r="87" spans="2:51" s="13" customFormat="1" ht="13.5">
      <c r="B87" s="255"/>
      <c r="C87" s="256"/>
      <c r="D87" s="235" t="s">
        <v>152</v>
      </c>
      <c r="E87" s="257" t="s">
        <v>21</v>
      </c>
      <c r="F87" s="258" t="s">
        <v>157</v>
      </c>
      <c r="G87" s="256"/>
      <c r="H87" s="259">
        <v>282.7</v>
      </c>
      <c r="I87" s="260"/>
      <c r="J87" s="256"/>
      <c r="K87" s="256"/>
      <c r="L87" s="261"/>
      <c r="M87" s="262"/>
      <c r="N87" s="263"/>
      <c r="O87" s="263"/>
      <c r="P87" s="263"/>
      <c r="Q87" s="263"/>
      <c r="R87" s="263"/>
      <c r="S87" s="263"/>
      <c r="T87" s="264"/>
      <c r="AT87" s="265" t="s">
        <v>152</v>
      </c>
      <c r="AU87" s="265" t="s">
        <v>82</v>
      </c>
      <c r="AV87" s="13" t="s">
        <v>150</v>
      </c>
      <c r="AW87" s="13" t="s">
        <v>35</v>
      </c>
      <c r="AX87" s="13" t="s">
        <v>80</v>
      </c>
      <c r="AY87" s="265" t="s">
        <v>143</v>
      </c>
    </row>
    <row r="88" spans="2:65" s="1" customFormat="1" ht="16.5" customHeight="1">
      <c r="B88" s="46"/>
      <c r="C88" s="221" t="s">
        <v>158</v>
      </c>
      <c r="D88" s="221" t="s">
        <v>145</v>
      </c>
      <c r="E88" s="222" t="s">
        <v>1422</v>
      </c>
      <c r="F88" s="223" t="s">
        <v>1423</v>
      </c>
      <c r="G88" s="224" t="s">
        <v>215</v>
      </c>
      <c r="H88" s="225">
        <v>1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43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150</v>
      </c>
      <c r="AT88" s="24" t="s">
        <v>145</v>
      </c>
      <c r="AU88" s="24" t="s">
        <v>82</v>
      </c>
      <c r="AY88" s="24" t="s">
        <v>143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80</v>
      </c>
      <c r="BK88" s="232">
        <f>ROUND(I88*H88,2)</f>
        <v>0</v>
      </c>
      <c r="BL88" s="24" t="s">
        <v>150</v>
      </c>
      <c r="BM88" s="24" t="s">
        <v>1424</v>
      </c>
    </row>
    <row r="89" spans="2:65" s="1" customFormat="1" ht="16.5" customHeight="1">
      <c r="B89" s="46"/>
      <c r="C89" s="221" t="s">
        <v>150</v>
      </c>
      <c r="D89" s="221" t="s">
        <v>145</v>
      </c>
      <c r="E89" s="222" t="s">
        <v>1425</v>
      </c>
      <c r="F89" s="223" t="s">
        <v>1426</v>
      </c>
      <c r="G89" s="224" t="s">
        <v>215</v>
      </c>
      <c r="H89" s="225">
        <v>6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88" t="s">
        <v>43</v>
      </c>
      <c r="O89" s="289"/>
      <c r="P89" s="290">
        <f>O89*H89</f>
        <v>0</v>
      </c>
      <c r="Q89" s="290">
        <v>0</v>
      </c>
      <c r="R89" s="290">
        <f>Q89*H89</f>
        <v>0</v>
      </c>
      <c r="S89" s="290">
        <v>0</v>
      </c>
      <c r="T89" s="291">
        <f>S89*H89</f>
        <v>0</v>
      </c>
      <c r="AR89" s="24" t="s">
        <v>150</v>
      </c>
      <c r="AT89" s="24" t="s">
        <v>145</v>
      </c>
      <c r="AU89" s="24" t="s">
        <v>82</v>
      </c>
      <c r="AY89" s="24" t="s">
        <v>143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80</v>
      </c>
      <c r="BK89" s="232">
        <f>ROUND(I89*H89,2)</f>
        <v>0</v>
      </c>
      <c r="BL89" s="24" t="s">
        <v>150</v>
      </c>
      <c r="BM89" s="24" t="s">
        <v>1427</v>
      </c>
    </row>
    <row r="90" spans="2:12" s="1" customFormat="1" ht="6.95" customHeight="1">
      <c r="B90" s="67"/>
      <c r="C90" s="68"/>
      <c r="D90" s="68"/>
      <c r="E90" s="68"/>
      <c r="F90" s="68"/>
      <c r="G90" s="68"/>
      <c r="H90" s="68"/>
      <c r="I90" s="166"/>
      <c r="J90" s="68"/>
      <c r="K90" s="68"/>
      <c r="L90" s="72"/>
    </row>
  </sheetData>
  <sheetProtection password="CC35" sheet="1" objects="1" scenarios="1" formatColumns="0" formatRows="0" autoFilter="0"/>
  <autoFilter ref="C78:K89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2" customWidth="1"/>
    <col min="2" max="2" width="1.66796875" style="292" customWidth="1"/>
    <col min="3" max="4" width="5" style="292" customWidth="1"/>
    <col min="5" max="5" width="11.66015625" style="292" customWidth="1"/>
    <col min="6" max="6" width="9.16015625" style="292" customWidth="1"/>
    <col min="7" max="7" width="5" style="292" customWidth="1"/>
    <col min="8" max="8" width="77.83203125" style="292" customWidth="1"/>
    <col min="9" max="10" width="20" style="292" customWidth="1"/>
    <col min="11" max="11" width="1.66796875" style="292" customWidth="1"/>
  </cols>
  <sheetData>
    <row r="1" ht="37.5" customHeight="1"/>
    <row r="2" spans="2:11" ht="7.5" customHeight="1">
      <c r="B2" s="293"/>
      <c r="C2" s="294"/>
      <c r="D2" s="294"/>
      <c r="E2" s="294"/>
      <c r="F2" s="294"/>
      <c r="G2" s="294"/>
      <c r="H2" s="294"/>
      <c r="I2" s="294"/>
      <c r="J2" s="294"/>
      <c r="K2" s="295"/>
    </row>
    <row r="3" spans="2:11" s="15" customFormat="1" ht="45" customHeight="1">
      <c r="B3" s="296"/>
      <c r="C3" s="297" t="s">
        <v>1428</v>
      </c>
      <c r="D3" s="297"/>
      <c r="E3" s="297"/>
      <c r="F3" s="297"/>
      <c r="G3" s="297"/>
      <c r="H3" s="297"/>
      <c r="I3" s="297"/>
      <c r="J3" s="297"/>
      <c r="K3" s="298"/>
    </row>
    <row r="4" spans="2:11" ht="25.5" customHeight="1">
      <c r="B4" s="299"/>
      <c r="C4" s="300" t="s">
        <v>1429</v>
      </c>
      <c r="D4" s="300"/>
      <c r="E4" s="300"/>
      <c r="F4" s="300"/>
      <c r="G4" s="300"/>
      <c r="H4" s="300"/>
      <c r="I4" s="300"/>
      <c r="J4" s="300"/>
      <c r="K4" s="301"/>
    </row>
    <row r="5" spans="2:11" ht="5.25" customHeight="1">
      <c r="B5" s="299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299"/>
      <c r="C6" s="303" t="s">
        <v>1430</v>
      </c>
      <c r="D6" s="303"/>
      <c r="E6" s="303"/>
      <c r="F6" s="303"/>
      <c r="G6" s="303"/>
      <c r="H6" s="303"/>
      <c r="I6" s="303"/>
      <c r="J6" s="303"/>
      <c r="K6" s="301"/>
    </row>
    <row r="7" spans="2:11" ht="15" customHeight="1">
      <c r="B7" s="304"/>
      <c r="C7" s="303" t="s">
        <v>1431</v>
      </c>
      <c r="D7" s="303"/>
      <c r="E7" s="303"/>
      <c r="F7" s="303"/>
      <c r="G7" s="303"/>
      <c r="H7" s="303"/>
      <c r="I7" s="303"/>
      <c r="J7" s="303"/>
      <c r="K7" s="301"/>
    </row>
    <row r="8" spans="2:1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ht="15" customHeight="1">
      <c r="B9" s="304"/>
      <c r="C9" s="303" t="s">
        <v>1432</v>
      </c>
      <c r="D9" s="303"/>
      <c r="E9" s="303"/>
      <c r="F9" s="303"/>
      <c r="G9" s="303"/>
      <c r="H9" s="303"/>
      <c r="I9" s="303"/>
      <c r="J9" s="303"/>
      <c r="K9" s="301"/>
    </row>
    <row r="10" spans="2:11" ht="15" customHeight="1">
      <c r="B10" s="304"/>
      <c r="C10" s="303"/>
      <c r="D10" s="303" t="s">
        <v>1433</v>
      </c>
      <c r="E10" s="303"/>
      <c r="F10" s="303"/>
      <c r="G10" s="303"/>
      <c r="H10" s="303"/>
      <c r="I10" s="303"/>
      <c r="J10" s="303"/>
      <c r="K10" s="301"/>
    </row>
    <row r="11" spans="2:11" ht="15" customHeight="1">
      <c r="B11" s="304"/>
      <c r="C11" s="305"/>
      <c r="D11" s="303" t="s">
        <v>1434</v>
      </c>
      <c r="E11" s="303"/>
      <c r="F11" s="303"/>
      <c r="G11" s="303"/>
      <c r="H11" s="303"/>
      <c r="I11" s="303"/>
      <c r="J11" s="303"/>
      <c r="K11" s="301"/>
    </row>
    <row r="12" spans="2:11" ht="12.7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1"/>
    </row>
    <row r="13" spans="2:11" ht="15" customHeight="1">
      <c r="B13" s="304"/>
      <c r="C13" s="305"/>
      <c r="D13" s="303" t="s">
        <v>1435</v>
      </c>
      <c r="E13" s="303"/>
      <c r="F13" s="303"/>
      <c r="G13" s="303"/>
      <c r="H13" s="303"/>
      <c r="I13" s="303"/>
      <c r="J13" s="303"/>
      <c r="K13" s="301"/>
    </row>
    <row r="14" spans="2:11" ht="15" customHeight="1">
      <c r="B14" s="304"/>
      <c r="C14" s="305"/>
      <c r="D14" s="303" t="s">
        <v>1436</v>
      </c>
      <c r="E14" s="303"/>
      <c r="F14" s="303"/>
      <c r="G14" s="303"/>
      <c r="H14" s="303"/>
      <c r="I14" s="303"/>
      <c r="J14" s="303"/>
      <c r="K14" s="301"/>
    </row>
    <row r="15" spans="2:11" ht="15" customHeight="1">
      <c r="B15" s="304"/>
      <c r="C15" s="305"/>
      <c r="D15" s="303" t="s">
        <v>1437</v>
      </c>
      <c r="E15" s="303"/>
      <c r="F15" s="303"/>
      <c r="G15" s="303"/>
      <c r="H15" s="303"/>
      <c r="I15" s="303"/>
      <c r="J15" s="303"/>
      <c r="K15" s="301"/>
    </row>
    <row r="16" spans="2:11" ht="15" customHeight="1">
      <c r="B16" s="304"/>
      <c r="C16" s="305"/>
      <c r="D16" s="305"/>
      <c r="E16" s="306" t="s">
        <v>79</v>
      </c>
      <c r="F16" s="303" t="s">
        <v>1438</v>
      </c>
      <c r="G16" s="303"/>
      <c r="H16" s="303"/>
      <c r="I16" s="303"/>
      <c r="J16" s="303"/>
      <c r="K16" s="301"/>
    </row>
    <row r="17" spans="2:11" ht="15" customHeight="1">
      <c r="B17" s="304"/>
      <c r="C17" s="305"/>
      <c r="D17" s="305"/>
      <c r="E17" s="306" t="s">
        <v>1439</v>
      </c>
      <c r="F17" s="303" t="s">
        <v>1440</v>
      </c>
      <c r="G17" s="303"/>
      <c r="H17" s="303"/>
      <c r="I17" s="303"/>
      <c r="J17" s="303"/>
      <c r="K17" s="301"/>
    </row>
    <row r="18" spans="2:11" ht="15" customHeight="1">
      <c r="B18" s="304"/>
      <c r="C18" s="305"/>
      <c r="D18" s="305"/>
      <c r="E18" s="306" t="s">
        <v>1441</v>
      </c>
      <c r="F18" s="303" t="s">
        <v>1442</v>
      </c>
      <c r="G18" s="303"/>
      <c r="H18" s="303"/>
      <c r="I18" s="303"/>
      <c r="J18" s="303"/>
      <c r="K18" s="301"/>
    </row>
    <row r="19" spans="2:11" ht="15" customHeight="1">
      <c r="B19" s="304"/>
      <c r="C19" s="305"/>
      <c r="D19" s="305"/>
      <c r="E19" s="306" t="s">
        <v>1443</v>
      </c>
      <c r="F19" s="303" t="s">
        <v>90</v>
      </c>
      <c r="G19" s="303"/>
      <c r="H19" s="303"/>
      <c r="I19" s="303"/>
      <c r="J19" s="303"/>
      <c r="K19" s="301"/>
    </row>
    <row r="20" spans="2:11" ht="15" customHeight="1">
      <c r="B20" s="304"/>
      <c r="C20" s="305"/>
      <c r="D20" s="305"/>
      <c r="E20" s="306" t="s">
        <v>1444</v>
      </c>
      <c r="F20" s="303" t="s">
        <v>1445</v>
      </c>
      <c r="G20" s="303"/>
      <c r="H20" s="303"/>
      <c r="I20" s="303"/>
      <c r="J20" s="303"/>
      <c r="K20" s="301"/>
    </row>
    <row r="21" spans="2:11" ht="15" customHeight="1">
      <c r="B21" s="304"/>
      <c r="C21" s="305"/>
      <c r="D21" s="305"/>
      <c r="E21" s="306" t="s">
        <v>1446</v>
      </c>
      <c r="F21" s="303" t="s">
        <v>1447</v>
      </c>
      <c r="G21" s="303"/>
      <c r="H21" s="303"/>
      <c r="I21" s="303"/>
      <c r="J21" s="303"/>
      <c r="K21" s="301"/>
    </row>
    <row r="22" spans="2:11" ht="12.75" customHeight="1">
      <c r="B22" s="304"/>
      <c r="C22" s="305"/>
      <c r="D22" s="305"/>
      <c r="E22" s="305"/>
      <c r="F22" s="305"/>
      <c r="G22" s="305"/>
      <c r="H22" s="305"/>
      <c r="I22" s="305"/>
      <c r="J22" s="305"/>
      <c r="K22" s="301"/>
    </row>
    <row r="23" spans="2:11" ht="15" customHeight="1">
      <c r="B23" s="304"/>
      <c r="C23" s="303" t="s">
        <v>1448</v>
      </c>
      <c r="D23" s="303"/>
      <c r="E23" s="303"/>
      <c r="F23" s="303"/>
      <c r="G23" s="303"/>
      <c r="H23" s="303"/>
      <c r="I23" s="303"/>
      <c r="J23" s="303"/>
      <c r="K23" s="301"/>
    </row>
    <row r="24" spans="2:11" ht="15" customHeight="1">
      <c r="B24" s="304"/>
      <c r="C24" s="303" t="s">
        <v>1449</v>
      </c>
      <c r="D24" s="303"/>
      <c r="E24" s="303"/>
      <c r="F24" s="303"/>
      <c r="G24" s="303"/>
      <c r="H24" s="303"/>
      <c r="I24" s="303"/>
      <c r="J24" s="303"/>
      <c r="K24" s="301"/>
    </row>
    <row r="25" spans="2:11" ht="15" customHeight="1">
      <c r="B25" s="304"/>
      <c r="C25" s="303"/>
      <c r="D25" s="303" t="s">
        <v>1450</v>
      </c>
      <c r="E25" s="303"/>
      <c r="F25" s="303"/>
      <c r="G25" s="303"/>
      <c r="H25" s="303"/>
      <c r="I25" s="303"/>
      <c r="J25" s="303"/>
      <c r="K25" s="301"/>
    </row>
    <row r="26" spans="2:11" ht="15" customHeight="1">
      <c r="B26" s="304"/>
      <c r="C26" s="305"/>
      <c r="D26" s="303" t="s">
        <v>1451</v>
      </c>
      <c r="E26" s="303"/>
      <c r="F26" s="303"/>
      <c r="G26" s="303"/>
      <c r="H26" s="303"/>
      <c r="I26" s="303"/>
      <c r="J26" s="303"/>
      <c r="K26" s="301"/>
    </row>
    <row r="27" spans="2:11" ht="12.7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1"/>
    </row>
    <row r="28" spans="2:11" ht="15" customHeight="1">
      <c r="B28" s="304"/>
      <c r="C28" s="305"/>
      <c r="D28" s="303" t="s">
        <v>1452</v>
      </c>
      <c r="E28" s="303"/>
      <c r="F28" s="303"/>
      <c r="G28" s="303"/>
      <c r="H28" s="303"/>
      <c r="I28" s="303"/>
      <c r="J28" s="303"/>
      <c r="K28" s="301"/>
    </row>
    <row r="29" spans="2:11" ht="15" customHeight="1">
      <c r="B29" s="304"/>
      <c r="C29" s="305"/>
      <c r="D29" s="303" t="s">
        <v>1453</v>
      </c>
      <c r="E29" s="303"/>
      <c r="F29" s="303"/>
      <c r="G29" s="303"/>
      <c r="H29" s="303"/>
      <c r="I29" s="303"/>
      <c r="J29" s="303"/>
      <c r="K29" s="301"/>
    </row>
    <row r="30" spans="2:11" ht="12.75" customHeight="1">
      <c r="B30" s="304"/>
      <c r="C30" s="305"/>
      <c r="D30" s="305"/>
      <c r="E30" s="305"/>
      <c r="F30" s="305"/>
      <c r="G30" s="305"/>
      <c r="H30" s="305"/>
      <c r="I30" s="305"/>
      <c r="J30" s="305"/>
      <c r="K30" s="301"/>
    </row>
    <row r="31" spans="2:11" ht="15" customHeight="1">
      <c r="B31" s="304"/>
      <c r="C31" s="305"/>
      <c r="D31" s="303" t="s">
        <v>1454</v>
      </c>
      <c r="E31" s="303"/>
      <c r="F31" s="303"/>
      <c r="G31" s="303"/>
      <c r="H31" s="303"/>
      <c r="I31" s="303"/>
      <c r="J31" s="303"/>
      <c r="K31" s="301"/>
    </row>
    <row r="32" spans="2:11" ht="15" customHeight="1">
      <c r="B32" s="304"/>
      <c r="C32" s="305"/>
      <c r="D32" s="303" t="s">
        <v>1455</v>
      </c>
      <c r="E32" s="303"/>
      <c r="F32" s="303"/>
      <c r="G32" s="303"/>
      <c r="H32" s="303"/>
      <c r="I32" s="303"/>
      <c r="J32" s="303"/>
      <c r="K32" s="301"/>
    </row>
    <row r="33" spans="2:11" ht="15" customHeight="1">
      <c r="B33" s="304"/>
      <c r="C33" s="305"/>
      <c r="D33" s="303" t="s">
        <v>1456</v>
      </c>
      <c r="E33" s="303"/>
      <c r="F33" s="303"/>
      <c r="G33" s="303"/>
      <c r="H33" s="303"/>
      <c r="I33" s="303"/>
      <c r="J33" s="303"/>
      <c r="K33" s="301"/>
    </row>
    <row r="34" spans="2:11" ht="15" customHeight="1">
      <c r="B34" s="304"/>
      <c r="C34" s="305"/>
      <c r="D34" s="303"/>
      <c r="E34" s="307" t="s">
        <v>128</v>
      </c>
      <c r="F34" s="303"/>
      <c r="G34" s="303" t="s">
        <v>1457</v>
      </c>
      <c r="H34" s="303"/>
      <c r="I34" s="303"/>
      <c r="J34" s="303"/>
      <c r="K34" s="301"/>
    </row>
    <row r="35" spans="2:11" ht="30.75" customHeight="1">
      <c r="B35" s="304"/>
      <c r="C35" s="305"/>
      <c r="D35" s="303"/>
      <c r="E35" s="307" t="s">
        <v>1458</v>
      </c>
      <c r="F35" s="303"/>
      <c r="G35" s="303" t="s">
        <v>1459</v>
      </c>
      <c r="H35" s="303"/>
      <c r="I35" s="303"/>
      <c r="J35" s="303"/>
      <c r="K35" s="301"/>
    </row>
    <row r="36" spans="2:11" ht="15" customHeight="1">
      <c r="B36" s="304"/>
      <c r="C36" s="305"/>
      <c r="D36" s="303"/>
      <c r="E36" s="307" t="s">
        <v>53</v>
      </c>
      <c r="F36" s="303"/>
      <c r="G36" s="303" t="s">
        <v>1460</v>
      </c>
      <c r="H36" s="303"/>
      <c r="I36" s="303"/>
      <c r="J36" s="303"/>
      <c r="K36" s="301"/>
    </row>
    <row r="37" spans="2:11" ht="15" customHeight="1">
      <c r="B37" s="304"/>
      <c r="C37" s="305"/>
      <c r="D37" s="303"/>
      <c r="E37" s="307" t="s">
        <v>129</v>
      </c>
      <c r="F37" s="303"/>
      <c r="G37" s="303" t="s">
        <v>1461</v>
      </c>
      <c r="H37" s="303"/>
      <c r="I37" s="303"/>
      <c r="J37" s="303"/>
      <c r="K37" s="301"/>
    </row>
    <row r="38" spans="2:11" ht="15" customHeight="1">
      <c r="B38" s="304"/>
      <c r="C38" s="305"/>
      <c r="D38" s="303"/>
      <c r="E38" s="307" t="s">
        <v>130</v>
      </c>
      <c r="F38" s="303"/>
      <c r="G38" s="303" t="s">
        <v>1462</v>
      </c>
      <c r="H38" s="303"/>
      <c r="I38" s="303"/>
      <c r="J38" s="303"/>
      <c r="K38" s="301"/>
    </row>
    <row r="39" spans="2:11" ht="15" customHeight="1">
      <c r="B39" s="304"/>
      <c r="C39" s="305"/>
      <c r="D39" s="303"/>
      <c r="E39" s="307" t="s">
        <v>131</v>
      </c>
      <c r="F39" s="303"/>
      <c r="G39" s="303" t="s">
        <v>1463</v>
      </c>
      <c r="H39" s="303"/>
      <c r="I39" s="303"/>
      <c r="J39" s="303"/>
      <c r="K39" s="301"/>
    </row>
    <row r="40" spans="2:11" ht="15" customHeight="1">
      <c r="B40" s="304"/>
      <c r="C40" s="305"/>
      <c r="D40" s="303"/>
      <c r="E40" s="307" t="s">
        <v>1464</v>
      </c>
      <c r="F40" s="303"/>
      <c r="G40" s="303" t="s">
        <v>1465</v>
      </c>
      <c r="H40" s="303"/>
      <c r="I40" s="303"/>
      <c r="J40" s="303"/>
      <c r="K40" s="301"/>
    </row>
    <row r="41" spans="2:11" ht="15" customHeight="1">
      <c r="B41" s="304"/>
      <c r="C41" s="305"/>
      <c r="D41" s="303"/>
      <c r="E41" s="307"/>
      <c r="F41" s="303"/>
      <c r="G41" s="303" t="s">
        <v>1466</v>
      </c>
      <c r="H41" s="303"/>
      <c r="I41" s="303"/>
      <c r="J41" s="303"/>
      <c r="K41" s="301"/>
    </row>
    <row r="42" spans="2:11" ht="15" customHeight="1">
      <c r="B42" s="304"/>
      <c r="C42" s="305"/>
      <c r="D42" s="303"/>
      <c r="E42" s="307" t="s">
        <v>1467</v>
      </c>
      <c r="F42" s="303"/>
      <c r="G42" s="303" t="s">
        <v>1468</v>
      </c>
      <c r="H42" s="303"/>
      <c r="I42" s="303"/>
      <c r="J42" s="303"/>
      <c r="K42" s="301"/>
    </row>
    <row r="43" spans="2:11" ht="15" customHeight="1">
      <c r="B43" s="304"/>
      <c r="C43" s="305"/>
      <c r="D43" s="303"/>
      <c r="E43" s="307" t="s">
        <v>133</v>
      </c>
      <c r="F43" s="303"/>
      <c r="G43" s="303" t="s">
        <v>1469</v>
      </c>
      <c r="H43" s="303"/>
      <c r="I43" s="303"/>
      <c r="J43" s="303"/>
      <c r="K43" s="301"/>
    </row>
    <row r="44" spans="2:11" ht="12.75" customHeight="1">
      <c r="B44" s="304"/>
      <c r="C44" s="305"/>
      <c r="D44" s="303"/>
      <c r="E44" s="303"/>
      <c r="F44" s="303"/>
      <c r="G44" s="303"/>
      <c r="H44" s="303"/>
      <c r="I44" s="303"/>
      <c r="J44" s="303"/>
      <c r="K44" s="301"/>
    </row>
    <row r="45" spans="2:11" ht="15" customHeight="1">
      <c r="B45" s="304"/>
      <c r="C45" s="305"/>
      <c r="D45" s="303" t="s">
        <v>1470</v>
      </c>
      <c r="E45" s="303"/>
      <c r="F45" s="303"/>
      <c r="G45" s="303"/>
      <c r="H45" s="303"/>
      <c r="I45" s="303"/>
      <c r="J45" s="303"/>
      <c r="K45" s="301"/>
    </row>
    <row r="46" spans="2:11" ht="15" customHeight="1">
      <c r="B46" s="304"/>
      <c r="C46" s="305"/>
      <c r="D46" s="305"/>
      <c r="E46" s="303" t="s">
        <v>1471</v>
      </c>
      <c r="F46" s="303"/>
      <c r="G46" s="303"/>
      <c r="H46" s="303"/>
      <c r="I46" s="303"/>
      <c r="J46" s="303"/>
      <c r="K46" s="301"/>
    </row>
    <row r="47" spans="2:11" ht="15" customHeight="1">
      <c r="B47" s="304"/>
      <c r="C47" s="305"/>
      <c r="D47" s="305"/>
      <c r="E47" s="303" t="s">
        <v>1472</v>
      </c>
      <c r="F47" s="303"/>
      <c r="G47" s="303"/>
      <c r="H47" s="303"/>
      <c r="I47" s="303"/>
      <c r="J47" s="303"/>
      <c r="K47" s="301"/>
    </row>
    <row r="48" spans="2:11" ht="15" customHeight="1">
      <c r="B48" s="304"/>
      <c r="C48" s="305"/>
      <c r="D48" s="305"/>
      <c r="E48" s="303" t="s">
        <v>1473</v>
      </c>
      <c r="F48" s="303"/>
      <c r="G48" s="303"/>
      <c r="H48" s="303"/>
      <c r="I48" s="303"/>
      <c r="J48" s="303"/>
      <c r="K48" s="301"/>
    </row>
    <row r="49" spans="2:11" ht="15" customHeight="1">
      <c r="B49" s="304"/>
      <c r="C49" s="305"/>
      <c r="D49" s="303" t="s">
        <v>1474</v>
      </c>
      <c r="E49" s="303"/>
      <c r="F49" s="303"/>
      <c r="G49" s="303"/>
      <c r="H49" s="303"/>
      <c r="I49" s="303"/>
      <c r="J49" s="303"/>
      <c r="K49" s="301"/>
    </row>
    <row r="50" spans="2:11" ht="25.5" customHeight="1">
      <c r="B50" s="299"/>
      <c r="C50" s="300" t="s">
        <v>1475</v>
      </c>
      <c r="D50" s="300"/>
      <c r="E50" s="300"/>
      <c r="F50" s="300"/>
      <c r="G50" s="300"/>
      <c r="H50" s="300"/>
      <c r="I50" s="300"/>
      <c r="J50" s="300"/>
      <c r="K50" s="301"/>
    </row>
    <row r="51" spans="2:11" ht="5.25" customHeight="1">
      <c r="B51" s="299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299"/>
      <c r="C52" s="303" t="s">
        <v>1476</v>
      </c>
      <c r="D52" s="303"/>
      <c r="E52" s="303"/>
      <c r="F52" s="303"/>
      <c r="G52" s="303"/>
      <c r="H52" s="303"/>
      <c r="I52" s="303"/>
      <c r="J52" s="303"/>
      <c r="K52" s="301"/>
    </row>
    <row r="53" spans="2:11" ht="15" customHeight="1">
      <c r="B53" s="299"/>
      <c r="C53" s="303" t="s">
        <v>1477</v>
      </c>
      <c r="D53" s="303"/>
      <c r="E53" s="303"/>
      <c r="F53" s="303"/>
      <c r="G53" s="303"/>
      <c r="H53" s="303"/>
      <c r="I53" s="303"/>
      <c r="J53" s="303"/>
      <c r="K53" s="301"/>
    </row>
    <row r="54" spans="2:11" ht="12.75" customHeight="1">
      <c r="B54" s="299"/>
      <c r="C54" s="303"/>
      <c r="D54" s="303"/>
      <c r="E54" s="303"/>
      <c r="F54" s="303"/>
      <c r="G54" s="303"/>
      <c r="H54" s="303"/>
      <c r="I54" s="303"/>
      <c r="J54" s="303"/>
      <c r="K54" s="301"/>
    </row>
    <row r="55" spans="2:11" ht="15" customHeight="1">
      <c r="B55" s="299"/>
      <c r="C55" s="303" t="s">
        <v>1478</v>
      </c>
      <c r="D55" s="303"/>
      <c r="E55" s="303"/>
      <c r="F55" s="303"/>
      <c r="G55" s="303"/>
      <c r="H55" s="303"/>
      <c r="I55" s="303"/>
      <c r="J55" s="303"/>
      <c r="K55" s="301"/>
    </row>
    <row r="56" spans="2:11" ht="15" customHeight="1">
      <c r="B56" s="299"/>
      <c r="C56" s="305"/>
      <c r="D56" s="303" t="s">
        <v>1479</v>
      </c>
      <c r="E56" s="303"/>
      <c r="F56" s="303"/>
      <c r="G56" s="303"/>
      <c r="H56" s="303"/>
      <c r="I56" s="303"/>
      <c r="J56" s="303"/>
      <c r="K56" s="301"/>
    </row>
    <row r="57" spans="2:11" ht="15" customHeight="1">
      <c r="B57" s="299"/>
      <c r="C57" s="305"/>
      <c r="D57" s="303" t="s">
        <v>1480</v>
      </c>
      <c r="E57" s="303"/>
      <c r="F57" s="303"/>
      <c r="G57" s="303"/>
      <c r="H57" s="303"/>
      <c r="I57" s="303"/>
      <c r="J57" s="303"/>
      <c r="K57" s="301"/>
    </row>
    <row r="58" spans="2:11" ht="15" customHeight="1">
      <c r="B58" s="299"/>
      <c r="C58" s="305"/>
      <c r="D58" s="303" t="s">
        <v>1481</v>
      </c>
      <c r="E58" s="303"/>
      <c r="F58" s="303"/>
      <c r="G58" s="303"/>
      <c r="H58" s="303"/>
      <c r="I58" s="303"/>
      <c r="J58" s="303"/>
      <c r="K58" s="301"/>
    </row>
    <row r="59" spans="2:11" ht="15" customHeight="1">
      <c r="B59" s="299"/>
      <c r="C59" s="305"/>
      <c r="D59" s="303" t="s">
        <v>1482</v>
      </c>
      <c r="E59" s="303"/>
      <c r="F59" s="303"/>
      <c r="G59" s="303"/>
      <c r="H59" s="303"/>
      <c r="I59" s="303"/>
      <c r="J59" s="303"/>
      <c r="K59" s="301"/>
    </row>
    <row r="60" spans="2:11" ht="15" customHeight="1">
      <c r="B60" s="299"/>
      <c r="C60" s="305"/>
      <c r="D60" s="308" t="s">
        <v>1483</v>
      </c>
      <c r="E60" s="308"/>
      <c r="F60" s="308"/>
      <c r="G60" s="308"/>
      <c r="H60" s="308"/>
      <c r="I60" s="308"/>
      <c r="J60" s="308"/>
      <c r="K60" s="301"/>
    </row>
    <row r="61" spans="2:11" ht="15" customHeight="1">
      <c r="B61" s="299"/>
      <c r="C61" s="305"/>
      <c r="D61" s="303" t="s">
        <v>1484</v>
      </c>
      <c r="E61" s="303"/>
      <c r="F61" s="303"/>
      <c r="G61" s="303"/>
      <c r="H61" s="303"/>
      <c r="I61" s="303"/>
      <c r="J61" s="303"/>
      <c r="K61" s="301"/>
    </row>
    <row r="62" spans="2:11" ht="12.75" customHeight="1">
      <c r="B62" s="299"/>
      <c r="C62" s="305"/>
      <c r="D62" s="305"/>
      <c r="E62" s="309"/>
      <c r="F62" s="305"/>
      <c r="G62" s="305"/>
      <c r="H62" s="305"/>
      <c r="I62" s="305"/>
      <c r="J62" s="305"/>
      <c r="K62" s="301"/>
    </row>
    <row r="63" spans="2:11" ht="15" customHeight="1">
      <c r="B63" s="299"/>
      <c r="C63" s="305"/>
      <c r="D63" s="303" t="s">
        <v>1485</v>
      </c>
      <c r="E63" s="303"/>
      <c r="F63" s="303"/>
      <c r="G63" s="303"/>
      <c r="H63" s="303"/>
      <c r="I63" s="303"/>
      <c r="J63" s="303"/>
      <c r="K63" s="301"/>
    </row>
    <row r="64" spans="2:11" ht="15" customHeight="1">
      <c r="B64" s="299"/>
      <c r="C64" s="305"/>
      <c r="D64" s="308" t="s">
        <v>1486</v>
      </c>
      <c r="E64" s="308"/>
      <c r="F64" s="308"/>
      <c r="G64" s="308"/>
      <c r="H64" s="308"/>
      <c r="I64" s="308"/>
      <c r="J64" s="308"/>
      <c r="K64" s="301"/>
    </row>
    <row r="65" spans="2:11" ht="15" customHeight="1">
      <c r="B65" s="299"/>
      <c r="C65" s="305"/>
      <c r="D65" s="303" t="s">
        <v>1487</v>
      </c>
      <c r="E65" s="303"/>
      <c r="F65" s="303"/>
      <c r="G65" s="303"/>
      <c r="H65" s="303"/>
      <c r="I65" s="303"/>
      <c r="J65" s="303"/>
      <c r="K65" s="301"/>
    </row>
    <row r="66" spans="2:11" ht="15" customHeight="1">
      <c r="B66" s="299"/>
      <c r="C66" s="305"/>
      <c r="D66" s="303" t="s">
        <v>1488</v>
      </c>
      <c r="E66" s="303"/>
      <c r="F66" s="303"/>
      <c r="G66" s="303"/>
      <c r="H66" s="303"/>
      <c r="I66" s="303"/>
      <c r="J66" s="303"/>
      <c r="K66" s="301"/>
    </row>
    <row r="67" spans="2:11" ht="15" customHeight="1">
      <c r="B67" s="299"/>
      <c r="C67" s="305"/>
      <c r="D67" s="303" t="s">
        <v>1489</v>
      </c>
      <c r="E67" s="303"/>
      <c r="F67" s="303"/>
      <c r="G67" s="303"/>
      <c r="H67" s="303"/>
      <c r="I67" s="303"/>
      <c r="J67" s="303"/>
      <c r="K67" s="301"/>
    </row>
    <row r="68" spans="2:11" ht="15" customHeight="1">
      <c r="B68" s="299"/>
      <c r="C68" s="305"/>
      <c r="D68" s="303" t="s">
        <v>1490</v>
      </c>
      <c r="E68" s="303"/>
      <c r="F68" s="303"/>
      <c r="G68" s="303"/>
      <c r="H68" s="303"/>
      <c r="I68" s="303"/>
      <c r="J68" s="303"/>
      <c r="K68" s="301"/>
    </row>
    <row r="69" spans="2:11" ht="12.75" customHeight="1">
      <c r="B69" s="310"/>
      <c r="C69" s="311"/>
      <c r="D69" s="311"/>
      <c r="E69" s="311"/>
      <c r="F69" s="311"/>
      <c r="G69" s="311"/>
      <c r="H69" s="311"/>
      <c r="I69" s="311"/>
      <c r="J69" s="311"/>
      <c r="K69" s="312"/>
    </row>
    <row r="70" spans="2:11" ht="18.75" customHeight="1">
      <c r="B70" s="313"/>
      <c r="C70" s="313"/>
      <c r="D70" s="313"/>
      <c r="E70" s="313"/>
      <c r="F70" s="313"/>
      <c r="G70" s="313"/>
      <c r="H70" s="313"/>
      <c r="I70" s="313"/>
      <c r="J70" s="313"/>
      <c r="K70" s="314"/>
    </row>
    <row r="71" spans="2:11" ht="18.75" customHeight="1">
      <c r="B71" s="314"/>
      <c r="C71" s="314"/>
      <c r="D71" s="314"/>
      <c r="E71" s="314"/>
      <c r="F71" s="314"/>
      <c r="G71" s="314"/>
      <c r="H71" s="314"/>
      <c r="I71" s="314"/>
      <c r="J71" s="314"/>
      <c r="K71" s="314"/>
    </row>
    <row r="72" spans="2:11" ht="7.5" customHeight="1">
      <c r="B72" s="315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ht="45" customHeight="1">
      <c r="B73" s="318"/>
      <c r="C73" s="319" t="s">
        <v>96</v>
      </c>
      <c r="D73" s="319"/>
      <c r="E73" s="319"/>
      <c r="F73" s="319"/>
      <c r="G73" s="319"/>
      <c r="H73" s="319"/>
      <c r="I73" s="319"/>
      <c r="J73" s="319"/>
      <c r="K73" s="320"/>
    </row>
    <row r="74" spans="2:11" ht="17.25" customHeight="1">
      <c r="B74" s="318"/>
      <c r="C74" s="321" t="s">
        <v>1491</v>
      </c>
      <c r="D74" s="321"/>
      <c r="E74" s="321"/>
      <c r="F74" s="321" t="s">
        <v>1492</v>
      </c>
      <c r="G74" s="322"/>
      <c r="H74" s="321" t="s">
        <v>129</v>
      </c>
      <c r="I74" s="321" t="s">
        <v>57</v>
      </c>
      <c r="J74" s="321" t="s">
        <v>1493</v>
      </c>
      <c r="K74" s="320"/>
    </row>
    <row r="75" spans="2:11" ht="17.25" customHeight="1">
      <c r="B75" s="318"/>
      <c r="C75" s="323" t="s">
        <v>1494</v>
      </c>
      <c r="D75" s="323"/>
      <c r="E75" s="323"/>
      <c r="F75" s="324" t="s">
        <v>1495</v>
      </c>
      <c r="G75" s="325"/>
      <c r="H75" s="323"/>
      <c r="I75" s="323"/>
      <c r="J75" s="323" t="s">
        <v>1496</v>
      </c>
      <c r="K75" s="320"/>
    </row>
    <row r="76" spans="2:11" ht="5.25" customHeight="1">
      <c r="B76" s="318"/>
      <c r="C76" s="326"/>
      <c r="D76" s="326"/>
      <c r="E76" s="326"/>
      <c r="F76" s="326"/>
      <c r="G76" s="327"/>
      <c r="H76" s="326"/>
      <c r="I76" s="326"/>
      <c r="J76" s="326"/>
      <c r="K76" s="320"/>
    </row>
    <row r="77" spans="2:11" ht="15" customHeight="1">
      <c r="B77" s="318"/>
      <c r="C77" s="307" t="s">
        <v>53</v>
      </c>
      <c r="D77" s="326"/>
      <c r="E77" s="326"/>
      <c r="F77" s="328" t="s">
        <v>1497</v>
      </c>
      <c r="G77" s="327"/>
      <c r="H77" s="307" t="s">
        <v>1498</v>
      </c>
      <c r="I77" s="307" t="s">
        <v>1499</v>
      </c>
      <c r="J77" s="307">
        <v>20</v>
      </c>
      <c r="K77" s="320"/>
    </row>
    <row r="78" spans="2:11" ht="15" customHeight="1">
      <c r="B78" s="318"/>
      <c r="C78" s="307" t="s">
        <v>1500</v>
      </c>
      <c r="D78" s="307"/>
      <c r="E78" s="307"/>
      <c r="F78" s="328" t="s">
        <v>1497</v>
      </c>
      <c r="G78" s="327"/>
      <c r="H78" s="307" t="s">
        <v>1501</v>
      </c>
      <c r="I78" s="307" t="s">
        <v>1499</v>
      </c>
      <c r="J78" s="307">
        <v>120</v>
      </c>
      <c r="K78" s="320"/>
    </row>
    <row r="79" spans="2:11" ht="15" customHeight="1">
      <c r="B79" s="329"/>
      <c r="C79" s="307" t="s">
        <v>1502</v>
      </c>
      <c r="D79" s="307"/>
      <c r="E79" s="307"/>
      <c r="F79" s="328" t="s">
        <v>1503</v>
      </c>
      <c r="G79" s="327"/>
      <c r="H79" s="307" t="s">
        <v>1504</v>
      </c>
      <c r="I79" s="307" t="s">
        <v>1499</v>
      </c>
      <c r="J79" s="307">
        <v>50</v>
      </c>
      <c r="K79" s="320"/>
    </row>
    <row r="80" spans="2:11" ht="15" customHeight="1">
      <c r="B80" s="329"/>
      <c r="C80" s="307" t="s">
        <v>1505</v>
      </c>
      <c r="D80" s="307"/>
      <c r="E80" s="307"/>
      <c r="F80" s="328" t="s">
        <v>1497</v>
      </c>
      <c r="G80" s="327"/>
      <c r="H80" s="307" t="s">
        <v>1506</v>
      </c>
      <c r="I80" s="307" t="s">
        <v>1507</v>
      </c>
      <c r="J80" s="307"/>
      <c r="K80" s="320"/>
    </row>
    <row r="81" spans="2:11" ht="15" customHeight="1">
      <c r="B81" s="329"/>
      <c r="C81" s="330" t="s">
        <v>1508</v>
      </c>
      <c r="D81" s="330"/>
      <c r="E81" s="330"/>
      <c r="F81" s="331" t="s">
        <v>1503</v>
      </c>
      <c r="G81" s="330"/>
      <c r="H81" s="330" t="s">
        <v>1509</v>
      </c>
      <c r="I81" s="330" t="s">
        <v>1499</v>
      </c>
      <c r="J81" s="330">
        <v>15</v>
      </c>
      <c r="K81" s="320"/>
    </row>
    <row r="82" spans="2:11" ht="15" customHeight="1">
      <c r="B82" s="329"/>
      <c r="C82" s="330" t="s">
        <v>1510</v>
      </c>
      <c r="D82" s="330"/>
      <c r="E82" s="330"/>
      <c r="F82" s="331" t="s">
        <v>1503</v>
      </c>
      <c r="G82" s="330"/>
      <c r="H82" s="330" t="s">
        <v>1511</v>
      </c>
      <c r="I82" s="330" t="s">
        <v>1499</v>
      </c>
      <c r="J82" s="330">
        <v>15</v>
      </c>
      <c r="K82" s="320"/>
    </row>
    <row r="83" spans="2:11" ht="15" customHeight="1">
      <c r="B83" s="329"/>
      <c r="C83" s="330" t="s">
        <v>1512</v>
      </c>
      <c r="D83" s="330"/>
      <c r="E83" s="330"/>
      <c r="F83" s="331" t="s">
        <v>1503</v>
      </c>
      <c r="G83" s="330"/>
      <c r="H83" s="330" t="s">
        <v>1513</v>
      </c>
      <c r="I83" s="330" t="s">
        <v>1499</v>
      </c>
      <c r="J83" s="330">
        <v>20</v>
      </c>
      <c r="K83" s="320"/>
    </row>
    <row r="84" spans="2:11" ht="15" customHeight="1">
      <c r="B84" s="329"/>
      <c r="C84" s="330" t="s">
        <v>1514</v>
      </c>
      <c r="D84" s="330"/>
      <c r="E84" s="330"/>
      <c r="F84" s="331" t="s">
        <v>1503</v>
      </c>
      <c r="G84" s="330"/>
      <c r="H84" s="330" t="s">
        <v>1515</v>
      </c>
      <c r="I84" s="330" t="s">
        <v>1499</v>
      </c>
      <c r="J84" s="330">
        <v>20</v>
      </c>
      <c r="K84" s="320"/>
    </row>
    <row r="85" spans="2:11" ht="15" customHeight="1">
      <c r="B85" s="329"/>
      <c r="C85" s="307" t="s">
        <v>1516</v>
      </c>
      <c r="D85" s="307"/>
      <c r="E85" s="307"/>
      <c r="F85" s="328" t="s">
        <v>1503</v>
      </c>
      <c r="G85" s="327"/>
      <c r="H85" s="307" t="s">
        <v>1517</v>
      </c>
      <c r="I85" s="307" t="s">
        <v>1499</v>
      </c>
      <c r="J85" s="307">
        <v>50</v>
      </c>
      <c r="K85" s="320"/>
    </row>
    <row r="86" spans="2:11" ht="15" customHeight="1">
      <c r="B86" s="329"/>
      <c r="C86" s="307" t="s">
        <v>1518</v>
      </c>
      <c r="D86" s="307"/>
      <c r="E86" s="307"/>
      <c r="F86" s="328" t="s">
        <v>1503</v>
      </c>
      <c r="G86" s="327"/>
      <c r="H86" s="307" t="s">
        <v>1519</v>
      </c>
      <c r="I86" s="307" t="s">
        <v>1499</v>
      </c>
      <c r="J86" s="307">
        <v>20</v>
      </c>
      <c r="K86" s="320"/>
    </row>
    <row r="87" spans="2:11" ht="15" customHeight="1">
      <c r="B87" s="329"/>
      <c r="C87" s="307" t="s">
        <v>1520</v>
      </c>
      <c r="D87" s="307"/>
      <c r="E87" s="307"/>
      <c r="F87" s="328" t="s">
        <v>1503</v>
      </c>
      <c r="G87" s="327"/>
      <c r="H87" s="307" t="s">
        <v>1521</v>
      </c>
      <c r="I87" s="307" t="s">
        <v>1499</v>
      </c>
      <c r="J87" s="307">
        <v>20</v>
      </c>
      <c r="K87" s="320"/>
    </row>
    <row r="88" spans="2:11" ht="15" customHeight="1">
      <c r="B88" s="329"/>
      <c r="C88" s="307" t="s">
        <v>1522</v>
      </c>
      <c r="D88" s="307"/>
      <c r="E88" s="307"/>
      <c r="F88" s="328" t="s">
        <v>1503</v>
      </c>
      <c r="G88" s="327"/>
      <c r="H88" s="307" t="s">
        <v>1523</v>
      </c>
      <c r="I88" s="307" t="s">
        <v>1499</v>
      </c>
      <c r="J88" s="307">
        <v>50</v>
      </c>
      <c r="K88" s="320"/>
    </row>
    <row r="89" spans="2:11" ht="15" customHeight="1">
      <c r="B89" s="329"/>
      <c r="C89" s="307" t="s">
        <v>1524</v>
      </c>
      <c r="D89" s="307"/>
      <c r="E89" s="307"/>
      <c r="F89" s="328" t="s">
        <v>1503</v>
      </c>
      <c r="G89" s="327"/>
      <c r="H89" s="307" t="s">
        <v>1524</v>
      </c>
      <c r="I89" s="307" t="s">
        <v>1499</v>
      </c>
      <c r="J89" s="307">
        <v>50</v>
      </c>
      <c r="K89" s="320"/>
    </row>
    <row r="90" spans="2:11" ht="15" customHeight="1">
      <c r="B90" s="329"/>
      <c r="C90" s="307" t="s">
        <v>134</v>
      </c>
      <c r="D90" s="307"/>
      <c r="E90" s="307"/>
      <c r="F90" s="328" t="s">
        <v>1503</v>
      </c>
      <c r="G90" s="327"/>
      <c r="H90" s="307" t="s">
        <v>1525</v>
      </c>
      <c r="I90" s="307" t="s">
        <v>1499</v>
      </c>
      <c r="J90" s="307">
        <v>255</v>
      </c>
      <c r="K90" s="320"/>
    </row>
    <row r="91" spans="2:11" ht="15" customHeight="1">
      <c r="B91" s="329"/>
      <c r="C91" s="307" t="s">
        <v>1526</v>
      </c>
      <c r="D91" s="307"/>
      <c r="E91" s="307"/>
      <c r="F91" s="328" t="s">
        <v>1497</v>
      </c>
      <c r="G91" s="327"/>
      <c r="H91" s="307" t="s">
        <v>1527</v>
      </c>
      <c r="I91" s="307" t="s">
        <v>1528</v>
      </c>
      <c r="J91" s="307"/>
      <c r="K91" s="320"/>
    </row>
    <row r="92" spans="2:11" ht="15" customHeight="1">
      <c r="B92" s="329"/>
      <c r="C92" s="307" t="s">
        <v>1529</v>
      </c>
      <c r="D92" s="307"/>
      <c r="E92" s="307"/>
      <c r="F92" s="328" t="s">
        <v>1497</v>
      </c>
      <c r="G92" s="327"/>
      <c r="H92" s="307" t="s">
        <v>1530</v>
      </c>
      <c r="I92" s="307" t="s">
        <v>1531</v>
      </c>
      <c r="J92" s="307"/>
      <c r="K92" s="320"/>
    </row>
    <row r="93" spans="2:11" ht="15" customHeight="1">
      <c r="B93" s="329"/>
      <c r="C93" s="307" t="s">
        <v>1532</v>
      </c>
      <c r="D93" s="307"/>
      <c r="E93" s="307"/>
      <c r="F93" s="328" t="s">
        <v>1497</v>
      </c>
      <c r="G93" s="327"/>
      <c r="H93" s="307" t="s">
        <v>1532</v>
      </c>
      <c r="I93" s="307" t="s">
        <v>1531</v>
      </c>
      <c r="J93" s="307"/>
      <c r="K93" s="320"/>
    </row>
    <row r="94" spans="2:11" ht="15" customHeight="1">
      <c r="B94" s="329"/>
      <c r="C94" s="307" t="s">
        <v>38</v>
      </c>
      <c r="D94" s="307"/>
      <c r="E94" s="307"/>
      <c r="F94" s="328" t="s">
        <v>1497</v>
      </c>
      <c r="G94" s="327"/>
      <c r="H94" s="307" t="s">
        <v>1533</v>
      </c>
      <c r="I94" s="307" t="s">
        <v>1531</v>
      </c>
      <c r="J94" s="307"/>
      <c r="K94" s="320"/>
    </row>
    <row r="95" spans="2:11" ht="15" customHeight="1">
      <c r="B95" s="329"/>
      <c r="C95" s="307" t="s">
        <v>48</v>
      </c>
      <c r="D95" s="307"/>
      <c r="E95" s="307"/>
      <c r="F95" s="328" t="s">
        <v>1497</v>
      </c>
      <c r="G95" s="327"/>
      <c r="H95" s="307" t="s">
        <v>1534</v>
      </c>
      <c r="I95" s="307" t="s">
        <v>1531</v>
      </c>
      <c r="J95" s="307"/>
      <c r="K95" s="320"/>
    </row>
    <row r="96" spans="2:11" ht="15" customHeight="1">
      <c r="B96" s="332"/>
      <c r="C96" s="333"/>
      <c r="D96" s="333"/>
      <c r="E96" s="333"/>
      <c r="F96" s="333"/>
      <c r="G96" s="333"/>
      <c r="H96" s="333"/>
      <c r="I96" s="333"/>
      <c r="J96" s="333"/>
      <c r="K96" s="334"/>
    </row>
    <row r="97" spans="2:11" ht="18.75" customHeight="1">
      <c r="B97" s="335"/>
      <c r="C97" s="336"/>
      <c r="D97" s="336"/>
      <c r="E97" s="336"/>
      <c r="F97" s="336"/>
      <c r="G97" s="336"/>
      <c r="H97" s="336"/>
      <c r="I97" s="336"/>
      <c r="J97" s="336"/>
      <c r="K97" s="335"/>
    </row>
    <row r="98" spans="2:11" ht="18.75" customHeight="1">
      <c r="B98" s="314"/>
      <c r="C98" s="314"/>
      <c r="D98" s="314"/>
      <c r="E98" s="314"/>
      <c r="F98" s="314"/>
      <c r="G98" s="314"/>
      <c r="H98" s="314"/>
      <c r="I98" s="314"/>
      <c r="J98" s="314"/>
      <c r="K98" s="314"/>
    </row>
    <row r="99" spans="2:11" ht="7.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7"/>
    </row>
    <row r="100" spans="2:11" ht="45" customHeight="1">
      <c r="B100" s="318"/>
      <c r="C100" s="319" t="s">
        <v>1535</v>
      </c>
      <c r="D100" s="319"/>
      <c r="E100" s="319"/>
      <c r="F100" s="319"/>
      <c r="G100" s="319"/>
      <c r="H100" s="319"/>
      <c r="I100" s="319"/>
      <c r="J100" s="319"/>
      <c r="K100" s="320"/>
    </row>
    <row r="101" spans="2:11" ht="17.25" customHeight="1">
      <c r="B101" s="318"/>
      <c r="C101" s="321" t="s">
        <v>1491</v>
      </c>
      <c r="D101" s="321"/>
      <c r="E101" s="321"/>
      <c r="F101" s="321" t="s">
        <v>1492</v>
      </c>
      <c r="G101" s="322"/>
      <c r="H101" s="321" t="s">
        <v>129</v>
      </c>
      <c r="I101" s="321" t="s">
        <v>57</v>
      </c>
      <c r="J101" s="321" t="s">
        <v>1493</v>
      </c>
      <c r="K101" s="320"/>
    </row>
    <row r="102" spans="2:11" ht="17.25" customHeight="1">
      <c r="B102" s="318"/>
      <c r="C102" s="323" t="s">
        <v>1494</v>
      </c>
      <c r="D102" s="323"/>
      <c r="E102" s="323"/>
      <c r="F102" s="324" t="s">
        <v>1495</v>
      </c>
      <c r="G102" s="325"/>
      <c r="H102" s="323"/>
      <c r="I102" s="323"/>
      <c r="J102" s="323" t="s">
        <v>1496</v>
      </c>
      <c r="K102" s="320"/>
    </row>
    <row r="103" spans="2:11" ht="5.25" customHeight="1">
      <c r="B103" s="318"/>
      <c r="C103" s="321"/>
      <c r="D103" s="321"/>
      <c r="E103" s="321"/>
      <c r="F103" s="321"/>
      <c r="G103" s="337"/>
      <c r="H103" s="321"/>
      <c r="I103" s="321"/>
      <c r="J103" s="321"/>
      <c r="K103" s="320"/>
    </row>
    <row r="104" spans="2:11" ht="15" customHeight="1">
      <c r="B104" s="318"/>
      <c r="C104" s="307" t="s">
        <v>53</v>
      </c>
      <c r="D104" s="326"/>
      <c r="E104" s="326"/>
      <c r="F104" s="328" t="s">
        <v>1497</v>
      </c>
      <c r="G104" s="337"/>
      <c r="H104" s="307" t="s">
        <v>1536</v>
      </c>
      <c r="I104" s="307" t="s">
        <v>1499</v>
      </c>
      <c r="J104" s="307">
        <v>20</v>
      </c>
      <c r="K104" s="320"/>
    </row>
    <row r="105" spans="2:11" ht="15" customHeight="1">
      <c r="B105" s="318"/>
      <c r="C105" s="307" t="s">
        <v>1500</v>
      </c>
      <c r="D105" s="307"/>
      <c r="E105" s="307"/>
      <c r="F105" s="328" t="s">
        <v>1497</v>
      </c>
      <c r="G105" s="307"/>
      <c r="H105" s="307" t="s">
        <v>1536</v>
      </c>
      <c r="I105" s="307" t="s">
        <v>1499</v>
      </c>
      <c r="J105" s="307">
        <v>120</v>
      </c>
      <c r="K105" s="320"/>
    </row>
    <row r="106" spans="2:11" ht="15" customHeight="1">
      <c r="B106" s="329"/>
      <c r="C106" s="307" t="s">
        <v>1502</v>
      </c>
      <c r="D106" s="307"/>
      <c r="E106" s="307"/>
      <c r="F106" s="328" t="s">
        <v>1503</v>
      </c>
      <c r="G106" s="307"/>
      <c r="H106" s="307" t="s">
        <v>1536</v>
      </c>
      <c r="I106" s="307" t="s">
        <v>1499</v>
      </c>
      <c r="J106" s="307">
        <v>50</v>
      </c>
      <c r="K106" s="320"/>
    </row>
    <row r="107" spans="2:11" ht="15" customHeight="1">
      <c r="B107" s="329"/>
      <c r="C107" s="307" t="s">
        <v>1505</v>
      </c>
      <c r="D107" s="307"/>
      <c r="E107" s="307"/>
      <c r="F107" s="328" t="s">
        <v>1497</v>
      </c>
      <c r="G107" s="307"/>
      <c r="H107" s="307" t="s">
        <v>1536</v>
      </c>
      <c r="I107" s="307" t="s">
        <v>1507</v>
      </c>
      <c r="J107" s="307"/>
      <c r="K107" s="320"/>
    </row>
    <row r="108" spans="2:11" ht="15" customHeight="1">
      <c r="B108" s="329"/>
      <c r="C108" s="307" t="s">
        <v>1516</v>
      </c>
      <c r="D108" s="307"/>
      <c r="E108" s="307"/>
      <c r="F108" s="328" t="s">
        <v>1503</v>
      </c>
      <c r="G108" s="307"/>
      <c r="H108" s="307" t="s">
        <v>1536</v>
      </c>
      <c r="I108" s="307" t="s">
        <v>1499</v>
      </c>
      <c r="J108" s="307">
        <v>50</v>
      </c>
      <c r="K108" s="320"/>
    </row>
    <row r="109" spans="2:11" ht="15" customHeight="1">
      <c r="B109" s="329"/>
      <c r="C109" s="307" t="s">
        <v>1524</v>
      </c>
      <c r="D109" s="307"/>
      <c r="E109" s="307"/>
      <c r="F109" s="328" t="s">
        <v>1503</v>
      </c>
      <c r="G109" s="307"/>
      <c r="H109" s="307" t="s">
        <v>1536</v>
      </c>
      <c r="I109" s="307" t="s">
        <v>1499</v>
      </c>
      <c r="J109" s="307">
        <v>50</v>
      </c>
      <c r="K109" s="320"/>
    </row>
    <row r="110" spans="2:11" ht="15" customHeight="1">
      <c r="B110" s="329"/>
      <c r="C110" s="307" t="s">
        <v>1522</v>
      </c>
      <c r="D110" s="307"/>
      <c r="E110" s="307"/>
      <c r="F110" s="328" t="s">
        <v>1503</v>
      </c>
      <c r="G110" s="307"/>
      <c r="H110" s="307" t="s">
        <v>1536</v>
      </c>
      <c r="I110" s="307" t="s">
        <v>1499</v>
      </c>
      <c r="J110" s="307">
        <v>50</v>
      </c>
      <c r="K110" s="320"/>
    </row>
    <row r="111" spans="2:11" ht="15" customHeight="1">
      <c r="B111" s="329"/>
      <c r="C111" s="307" t="s">
        <v>53</v>
      </c>
      <c r="D111" s="307"/>
      <c r="E111" s="307"/>
      <c r="F111" s="328" t="s">
        <v>1497</v>
      </c>
      <c r="G111" s="307"/>
      <c r="H111" s="307" t="s">
        <v>1537</v>
      </c>
      <c r="I111" s="307" t="s">
        <v>1499</v>
      </c>
      <c r="J111" s="307">
        <v>20</v>
      </c>
      <c r="K111" s="320"/>
    </row>
    <row r="112" spans="2:11" ht="15" customHeight="1">
      <c r="B112" s="329"/>
      <c r="C112" s="307" t="s">
        <v>1538</v>
      </c>
      <c r="D112" s="307"/>
      <c r="E112" s="307"/>
      <c r="F112" s="328" t="s">
        <v>1497</v>
      </c>
      <c r="G112" s="307"/>
      <c r="H112" s="307" t="s">
        <v>1539</v>
      </c>
      <c r="I112" s="307" t="s">
        <v>1499</v>
      </c>
      <c r="J112" s="307">
        <v>120</v>
      </c>
      <c r="K112" s="320"/>
    </row>
    <row r="113" spans="2:11" ht="15" customHeight="1">
      <c r="B113" s="329"/>
      <c r="C113" s="307" t="s">
        <v>38</v>
      </c>
      <c r="D113" s="307"/>
      <c r="E113" s="307"/>
      <c r="F113" s="328" t="s">
        <v>1497</v>
      </c>
      <c r="G113" s="307"/>
      <c r="H113" s="307" t="s">
        <v>1540</v>
      </c>
      <c r="I113" s="307" t="s">
        <v>1531</v>
      </c>
      <c r="J113" s="307"/>
      <c r="K113" s="320"/>
    </row>
    <row r="114" spans="2:11" ht="15" customHeight="1">
      <c r="B114" s="329"/>
      <c r="C114" s="307" t="s">
        <v>48</v>
      </c>
      <c r="D114" s="307"/>
      <c r="E114" s="307"/>
      <c r="F114" s="328" t="s">
        <v>1497</v>
      </c>
      <c r="G114" s="307"/>
      <c r="H114" s="307" t="s">
        <v>1541</v>
      </c>
      <c r="I114" s="307" t="s">
        <v>1531</v>
      </c>
      <c r="J114" s="307"/>
      <c r="K114" s="320"/>
    </row>
    <row r="115" spans="2:11" ht="15" customHeight="1">
      <c r="B115" s="329"/>
      <c r="C115" s="307" t="s">
        <v>57</v>
      </c>
      <c r="D115" s="307"/>
      <c r="E115" s="307"/>
      <c r="F115" s="328" t="s">
        <v>1497</v>
      </c>
      <c r="G115" s="307"/>
      <c r="H115" s="307" t="s">
        <v>1542</v>
      </c>
      <c r="I115" s="307" t="s">
        <v>1543</v>
      </c>
      <c r="J115" s="307"/>
      <c r="K115" s="320"/>
    </row>
    <row r="116" spans="2:11" ht="15" customHeight="1">
      <c r="B116" s="332"/>
      <c r="C116" s="338"/>
      <c r="D116" s="338"/>
      <c r="E116" s="338"/>
      <c r="F116" s="338"/>
      <c r="G116" s="338"/>
      <c r="H116" s="338"/>
      <c r="I116" s="338"/>
      <c r="J116" s="338"/>
      <c r="K116" s="334"/>
    </row>
    <row r="117" spans="2:11" ht="18.75" customHeight="1">
      <c r="B117" s="339"/>
      <c r="C117" s="303"/>
      <c r="D117" s="303"/>
      <c r="E117" s="303"/>
      <c r="F117" s="340"/>
      <c r="G117" s="303"/>
      <c r="H117" s="303"/>
      <c r="I117" s="303"/>
      <c r="J117" s="303"/>
      <c r="K117" s="339"/>
    </row>
    <row r="118" spans="2:11" ht="18.75" customHeight="1"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</row>
    <row r="119" spans="2:11" ht="7.5" customHeight="1">
      <c r="B119" s="341"/>
      <c r="C119" s="342"/>
      <c r="D119" s="342"/>
      <c r="E119" s="342"/>
      <c r="F119" s="342"/>
      <c r="G119" s="342"/>
      <c r="H119" s="342"/>
      <c r="I119" s="342"/>
      <c r="J119" s="342"/>
      <c r="K119" s="343"/>
    </row>
    <row r="120" spans="2:11" ht="45" customHeight="1">
      <c r="B120" s="344"/>
      <c r="C120" s="297" t="s">
        <v>1544</v>
      </c>
      <c r="D120" s="297"/>
      <c r="E120" s="297"/>
      <c r="F120" s="297"/>
      <c r="G120" s="297"/>
      <c r="H120" s="297"/>
      <c r="I120" s="297"/>
      <c r="J120" s="297"/>
      <c r="K120" s="345"/>
    </row>
    <row r="121" spans="2:11" ht="17.25" customHeight="1">
      <c r="B121" s="346"/>
      <c r="C121" s="321" t="s">
        <v>1491</v>
      </c>
      <c r="D121" s="321"/>
      <c r="E121" s="321"/>
      <c r="F121" s="321" t="s">
        <v>1492</v>
      </c>
      <c r="G121" s="322"/>
      <c r="H121" s="321" t="s">
        <v>129</v>
      </c>
      <c r="I121" s="321" t="s">
        <v>57</v>
      </c>
      <c r="J121" s="321" t="s">
        <v>1493</v>
      </c>
      <c r="K121" s="347"/>
    </row>
    <row r="122" spans="2:11" ht="17.25" customHeight="1">
      <c r="B122" s="346"/>
      <c r="C122" s="323" t="s">
        <v>1494</v>
      </c>
      <c r="D122" s="323"/>
      <c r="E122" s="323"/>
      <c r="F122" s="324" t="s">
        <v>1495</v>
      </c>
      <c r="G122" s="325"/>
      <c r="H122" s="323"/>
      <c r="I122" s="323"/>
      <c r="J122" s="323" t="s">
        <v>1496</v>
      </c>
      <c r="K122" s="347"/>
    </row>
    <row r="123" spans="2:11" ht="5.25" customHeight="1">
      <c r="B123" s="348"/>
      <c r="C123" s="326"/>
      <c r="D123" s="326"/>
      <c r="E123" s="326"/>
      <c r="F123" s="326"/>
      <c r="G123" s="307"/>
      <c r="H123" s="326"/>
      <c r="I123" s="326"/>
      <c r="J123" s="326"/>
      <c r="K123" s="349"/>
    </row>
    <row r="124" spans="2:11" ht="15" customHeight="1">
      <c r="B124" s="348"/>
      <c r="C124" s="307" t="s">
        <v>1500</v>
      </c>
      <c r="D124" s="326"/>
      <c r="E124" s="326"/>
      <c r="F124" s="328" t="s">
        <v>1497</v>
      </c>
      <c r="G124" s="307"/>
      <c r="H124" s="307" t="s">
        <v>1536</v>
      </c>
      <c r="I124" s="307" t="s">
        <v>1499</v>
      </c>
      <c r="J124" s="307">
        <v>120</v>
      </c>
      <c r="K124" s="350"/>
    </row>
    <row r="125" spans="2:11" ht="15" customHeight="1">
      <c r="B125" s="348"/>
      <c r="C125" s="307" t="s">
        <v>1545</v>
      </c>
      <c r="D125" s="307"/>
      <c r="E125" s="307"/>
      <c r="F125" s="328" t="s">
        <v>1497</v>
      </c>
      <c r="G125" s="307"/>
      <c r="H125" s="307" t="s">
        <v>1546</v>
      </c>
      <c r="I125" s="307" t="s">
        <v>1499</v>
      </c>
      <c r="J125" s="307" t="s">
        <v>1547</v>
      </c>
      <c r="K125" s="350"/>
    </row>
    <row r="126" spans="2:11" ht="15" customHeight="1">
      <c r="B126" s="348"/>
      <c r="C126" s="307" t="s">
        <v>1446</v>
      </c>
      <c r="D126" s="307"/>
      <c r="E126" s="307"/>
      <c r="F126" s="328" t="s">
        <v>1497</v>
      </c>
      <c r="G126" s="307"/>
      <c r="H126" s="307" t="s">
        <v>1548</v>
      </c>
      <c r="I126" s="307" t="s">
        <v>1499</v>
      </c>
      <c r="J126" s="307" t="s">
        <v>1547</v>
      </c>
      <c r="K126" s="350"/>
    </row>
    <row r="127" spans="2:11" ht="15" customHeight="1">
      <c r="B127" s="348"/>
      <c r="C127" s="307" t="s">
        <v>1508</v>
      </c>
      <c r="D127" s="307"/>
      <c r="E127" s="307"/>
      <c r="F127" s="328" t="s">
        <v>1503</v>
      </c>
      <c r="G127" s="307"/>
      <c r="H127" s="307" t="s">
        <v>1509</v>
      </c>
      <c r="I127" s="307" t="s">
        <v>1499</v>
      </c>
      <c r="J127" s="307">
        <v>15</v>
      </c>
      <c r="K127" s="350"/>
    </row>
    <row r="128" spans="2:11" ht="15" customHeight="1">
      <c r="B128" s="348"/>
      <c r="C128" s="330" t="s">
        <v>1510</v>
      </c>
      <c r="D128" s="330"/>
      <c r="E128" s="330"/>
      <c r="F128" s="331" t="s">
        <v>1503</v>
      </c>
      <c r="G128" s="330"/>
      <c r="H128" s="330" t="s">
        <v>1511</v>
      </c>
      <c r="I128" s="330" t="s">
        <v>1499</v>
      </c>
      <c r="J128" s="330">
        <v>15</v>
      </c>
      <c r="K128" s="350"/>
    </row>
    <row r="129" spans="2:11" ht="15" customHeight="1">
      <c r="B129" s="348"/>
      <c r="C129" s="330" t="s">
        <v>1512</v>
      </c>
      <c r="D129" s="330"/>
      <c r="E129" s="330"/>
      <c r="F129" s="331" t="s">
        <v>1503</v>
      </c>
      <c r="G129" s="330"/>
      <c r="H129" s="330" t="s">
        <v>1513</v>
      </c>
      <c r="I129" s="330" t="s">
        <v>1499</v>
      </c>
      <c r="J129" s="330">
        <v>20</v>
      </c>
      <c r="K129" s="350"/>
    </row>
    <row r="130" spans="2:11" ht="15" customHeight="1">
      <c r="B130" s="348"/>
      <c r="C130" s="330" t="s">
        <v>1514</v>
      </c>
      <c r="D130" s="330"/>
      <c r="E130" s="330"/>
      <c r="F130" s="331" t="s">
        <v>1503</v>
      </c>
      <c r="G130" s="330"/>
      <c r="H130" s="330" t="s">
        <v>1515</v>
      </c>
      <c r="I130" s="330" t="s">
        <v>1499</v>
      </c>
      <c r="J130" s="330">
        <v>20</v>
      </c>
      <c r="K130" s="350"/>
    </row>
    <row r="131" spans="2:11" ht="15" customHeight="1">
      <c r="B131" s="348"/>
      <c r="C131" s="307" t="s">
        <v>1502</v>
      </c>
      <c r="D131" s="307"/>
      <c r="E131" s="307"/>
      <c r="F131" s="328" t="s">
        <v>1503</v>
      </c>
      <c r="G131" s="307"/>
      <c r="H131" s="307" t="s">
        <v>1536</v>
      </c>
      <c r="I131" s="307" t="s">
        <v>1499</v>
      </c>
      <c r="J131" s="307">
        <v>50</v>
      </c>
      <c r="K131" s="350"/>
    </row>
    <row r="132" spans="2:11" ht="15" customHeight="1">
      <c r="B132" s="348"/>
      <c r="C132" s="307" t="s">
        <v>1516</v>
      </c>
      <c r="D132" s="307"/>
      <c r="E132" s="307"/>
      <c r="F132" s="328" t="s">
        <v>1503</v>
      </c>
      <c r="G132" s="307"/>
      <c r="H132" s="307" t="s">
        <v>1536</v>
      </c>
      <c r="I132" s="307" t="s">
        <v>1499</v>
      </c>
      <c r="J132" s="307">
        <v>50</v>
      </c>
      <c r="K132" s="350"/>
    </row>
    <row r="133" spans="2:11" ht="15" customHeight="1">
      <c r="B133" s="348"/>
      <c r="C133" s="307" t="s">
        <v>1522</v>
      </c>
      <c r="D133" s="307"/>
      <c r="E133" s="307"/>
      <c r="F133" s="328" t="s">
        <v>1503</v>
      </c>
      <c r="G133" s="307"/>
      <c r="H133" s="307" t="s">
        <v>1536</v>
      </c>
      <c r="I133" s="307" t="s">
        <v>1499</v>
      </c>
      <c r="J133" s="307">
        <v>50</v>
      </c>
      <c r="K133" s="350"/>
    </row>
    <row r="134" spans="2:11" ht="15" customHeight="1">
      <c r="B134" s="348"/>
      <c r="C134" s="307" t="s">
        <v>1524</v>
      </c>
      <c r="D134" s="307"/>
      <c r="E134" s="307"/>
      <c r="F134" s="328" t="s">
        <v>1503</v>
      </c>
      <c r="G134" s="307"/>
      <c r="H134" s="307" t="s">
        <v>1536</v>
      </c>
      <c r="I134" s="307" t="s">
        <v>1499</v>
      </c>
      <c r="J134" s="307">
        <v>50</v>
      </c>
      <c r="K134" s="350"/>
    </row>
    <row r="135" spans="2:11" ht="15" customHeight="1">
      <c r="B135" s="348"/>
      <c r="C135" s="307" t="s">
        <v>134</v>
      </c>
      <c r="D135" s="307"/>
      <c r="E135" s="307"/>
      <c r="F135" s="328" t="s">
        <v>1503</v>
      </c>
      <c r="G135" s="307"/>
      <c r="H135" s="307" t="s">
        <v>1549</v>
      </c>
      <c r="I135" s="307" t="s">
        <v>1499</v>
      </c>
      <c r="J135" s="307">
        <v>255</v>
      </c>
      <c r="K135" s="350"/>
    </row>
    <row r="136" spans="2:11" ht="15" customHeight="1">
      <c r="B136" s="348"/>
      <c r="C136" s="307" t="s">
        <v>1526</v>
      </c>
      <c r="D136" s="307"/>
      <c r="E136" s="307"/>
      <c r="F136" s="328" t="s">
        <v>1497</v>
      </c>
      <c r="G136" s="307"/>
      <c r="H136" s="307" t="s">
        <v>1550</v>
      </c>
      <c r="I136" s="307" t="s">
        <v>1528</v>
      </c>
      <c r="J136" s="307"/>
      <c r="K136" s="350"/>
    </row>
    <row r="137" spans="2:11" ht="15" customHeight="1">
      <c r="B137" s="348"/>
      <c r="C137" s="307" t="s">
        <v>1529</v>
      </c>
      <c r="D137" s="307"/>
      <c r="E137" s="307"/>
      <c r="F137" s="328" t="s">
        <v>1497</v>
      </c>
      <c r="G137" s="307"/>
      <c r="H137" s="307" t="s">
        <v>1551</v>
      </c>
      <c r="I137" s="307" t="s">
        <v>1531</v>
      </c>
      <c r="J137" s="307"/>
      <c r="K137" s="350"/>
    </row>
    <row r="138" spans="2:11" ht="15" customHeight="1">
      <c r="B138" s="348"/>
      <c r="C138" s="307" t="s">
        <v>1532</v>
      </c>
      <c r="D138" s="307"/>
      <c r="E138" s="307"/>
      <c r="F138" s="328" t="s">
        <v>1497</v>
      </c>
      <c r="G138" s="307"/>
      <c r="H138" s="307" t="s">
        <v>1532</v>
      </c>
      <c r="I138" s="307" t="s">
        <v>1531</v>
      </c>
      <c r="J138" s="307"/>
      <c r="K138" s="350"/>
    </row>
    <row r="139" spans="2:11" ht="15" customHeight="1">
      <c r="B139" s="348"/>
      <c r="C139" s="307" t="s">
        <v>38</v>
      </c>
      <c r="D139" s="307"/>
      <c r="E139" s="307"/>
      <c r="F139" s="328" t="s">
        <v>1497</v>
      </c>
      <c r="G139" s="307"/>
      <c r="H139" s="307" t="s">
        <v>1552</v>
      </c>
      <c r="I139" s="307" t="s">
        <v>1531</v>
      </c>
      <c r="J139" s="307"/>
      <c r="K139" s="350"/>
    </row>
    <row r="140" spans="2:11" ht="15" customHeight="1">
      <c r="B140" s="348"/>
      <c r="C140" s="307" t="s">
        <v>1553</v>
      </c>
      <c r="D140" s="307"/>
      <c r="E140" s="307"/>
      <c r="F140" s="328" t="s">
        <v>1497</v>
      </c>
      <c r="G140" s="307"/>
      <c r="H140" s="307" t="s">
        <v>1554</v>
      </c>
      <c r="I140" s="307" t="s">
        <v>1531</v>
      </c>
      <c r="J140" s="307"/>
      <c r="K140" s="350"/>
    </row>
    <row r="141" spans="2:11" ht="15" customHeight="1">
      <c r="B141" s="351"/>
      <c r="C141" s="352"/>
      <c r="D141" s="352"/>
      <c r="E141" s="352"/>
      <c r="F141" s="352"/>
      <c r="G141" s="352"/>
      <c r="H141" s="352"/>
      <c r="I141" s="352"/>
      <c r="J141" s="352"/>
      <c r="K141" s="353"/>
    </row>
    <row r="142" spans="2:11" ht="18.75" customHeight="1">
      <c r="B142" s="303"/>
      <c r="C142" s="303"/>
      <c r="D142" s="303"/>
      <c r="E142" s="303"/>
      <c r="F142" s="340"/>
      <c r="G142" s="303"/>
      <c r="H142" s="303"/>
      <c r="I142" s="303"/>
      <c r="J142" s="303"/>
      <c r="K142" s="303"/>
    </row>
    <row r="143" spans="2:11" ht="18.75" customHeight="1"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</row>
    <row r="144" spans="2:11" ht="7.5" customHeight="1">
      <c r="B144" s="315"/>
      <c r="C144" s="316"/>
      <c r="D144" s="316"/>
      <c r="E144" s="316"/>
      <c r="F144" s="316"/>
      <c r="G144" s="316"/>
      <c r="H144" s="316"/>
      <c r="I144" s="316"/>
      <c r="J144" s="316"/>
      <c r="K144" s="317"/>
    </row>
    <row r="145" spans="2:11" ht="45" customHeight="1">
      <c r="B145" s="318"/>
      <c r="C145" s="319" t="s">
        <v>1555</v>
      </c>
      <c r="D145" s="319"/>
      <c r="E145" s="319"/>
      <c r="F145" s="319"/>
      <c r="G145" s="319"/>
      <c r="H145" s="319"/>
      <c r="I145" s="319"/>
      <c r="J145" s="319"/>
      <c r="K145" s="320"/>
    </row>
    <row r="146" spans="2:11" ht="17.25" customHeight="1">
      <c r="B146" s="318"/>
      <c r="C146" s="321" t="s">
        <v>1491</v>
      </c>
      <c r="D146" s="321"/>
      <c r="E146" s="321"/>
      <c r="F146" s="321" t="s">
        <v>1492</v>
      </c>
      <c r="G146" s="322"/>
      <c r="H146" s="321" t="s">
        <v>129</v>
      </c>
      <c r="I146" s="321" t="s">
        <v>57</v>
      </c>
      <c r="J146" s="321" t="s">
        <v>1493</v>
      </c>
      <c r="K146" s="320"/>
    </row>
    <row r="147" spans="2:11" ht="17.25" customHeight="1">
      <c r="B147" s="318"/>
      <c r="C147" s="323" t="s">
        <v>1494</v>
      </c>
      <c r="D147" s="323"/>
      <c r="E147" s="323"/>
      <c r="F147" s="324" t="s">
        <v>1495</v>
      </c>
      <c r="G147" s="325"/>
      <c r="H147" s="323"/>
      <c r="I147" s="323"/>
      <c r="J147" s="323" t="s">
        <v>1496</v>
      </c>
      <c r="K147" s="320"/>
    </row>
    <row r="148" spans="2:11" ht="5.25" customHeight="1">
      <c r="B148" s="329"/>
      <c r="C148" s="326"/>
      <c r="D148" s="326"/>
      <c r="E148" s="326"/>
      <c r="F148" s="326"/>
      <c r="G148" s="327"/>
      <c r="H148" s="326"/>
      <c r="I148" s="326"/>
      <c r="J148" s="326"/>
      <c r="K148" s="350"/>
    </row>
    <row r="149" spans="2:11" ht="15" customHeight="1">
      <c r="B149" s="329"/>
      <c r="C149" s="354" t="s">
        <v>1500</v>
      </c>
      <c r="D149" s="307"/>
      <c r="E149" s="307"/>
      <c r="F149" s="355" t="s">
        <v>1497</v>
      </c>
      <c r="G149" s="307"/>
      <c r="H149" s="354" t="s">
        <v>1536</v>
      </c>
      <c r="I149" s="354" t="s">
        <v>1499</v>
      </c>
      <c r="J149" s="354">
        <v>120</v>
      </c>
      <c r="K149" s="350"/>
    </row>
    <row r="150" spans="2:11" ht="15" customHeight="1">
      <c r="B150" s="329"/>
      <c r="C150" s="354" t="s">
        <v>1545</v>
      </c>
      <c r="D150" s="307"/>
      <c r="E150" s="307"/>
      <c r="F150" s="355" t="s">
        <v>1497</v>
      </c>
      <c r="G150" s="307"/>
      <c r="H150" s="354" t="s">
        <v>1556</v>
      </c>
      <c r="I150" s="354" t="s">
        <v>1499</v>
      </c>
      <c r="J150" s="354" t="s">
        <v>1547</v>
      </c>
      <c r="K150" s="350"/>
    </row>
    <row r="151" spans="2:11" ht="15" customHeight="1">
      <c r="B151" s="329"/>
      <c r="C151" s="354" t="s">
        <v>1446</v>
      </c>
      <c r="D151" s="307"/>
      <c r="E151" s="307"/>
      <c r="F151" s="355" t="s">
        <v>1497</v>
      </c>
      <c r="G151" s="307"/>
      <c r="H151" s="354" t="s">
        <v>1557</v>
      </c>
      <c r="I151" s="354" t="s">
        <v>1499</v>
      </c>
      <c r="J151" s="354" t="s">
        <v>1547</v>
      </c>
      <c r="K151" s="350"/>
    </row>
    <row r="152" spans="2:11" ht="15" customHeight="1">
      <c r="B152" s="329"/>
      <c r="C152" s="354" t="s">
        <v>1502</v>
      </c>
      <c r="D152" s="307"/>
      <c r="E152" s="307"/>
      <c r="F152" s="355" t="s">
        <v>1503</v>
      </c>
      <c r="G152" s="307"/>
      <c r="H152" s="354" t="s">
        <v>1536</v>
      </c>
      <c r="I152" s="354" t="s">
        <v>1499</v>
      </c>
      <c r="J152" s="354">
        <v>50</v>
      </c>
      <c r="K152" s="350"/>
    </row>
    <row r="153" spans="2:11" ht="15" customHeight="1">
      <c r="B153" s="329"/>
      <c r="C153" s="354" t="s">
        <v>1505</v>
      </c>
      <c r="D153" s="307"/>
      <c r="E153" s="307"/>
      <c r="F153" s="355" t="s">
        <v>1497</v>
      </c>
      <c r="G153" s="307"/>
      <c r="H153" s="354" t="s">
        <v>1536</v>
      </c>
      <c r="I153" s="354" t="s">
        <v>1507</v>
      </c>
      <c r="J153" s="354"/>
      <c r="K153" s="350"/>
    </row>
    <row r="154" spans="2:11" ht="15" customHeight="1">
      <c r="B154" s="329"/>
      <c r="C154" s="354" t="s">
        <v>1516</v>
      </c>
      <c r="D154" s="307"/>
      <c r="E154" s="307"/>
      <c r="F154" s="355" t="s">
        <v>1503</v>
      </c>
      <c r="G154" s="307"/>
      <c r="H154" s="354" t="s">
        <v>1536</v>
      </c>
      <c r="I154" s="354" t="s">
        <v>1499</v>
      </c>
      <c r="J154" s="354">
        <v>50</v>
      </c>
      <c r="K154" s="350"/>
    </row>
    <row r="155" spans="2:11" ht="15" customHeight="1">
      <c r="B155" s="329"/>
      <c r="C155" s="354" t="s">
        <v>1524</v>
      </c>
      <c r="D155" s="307"/>
      <c r="E155" s="307"/>
      <c r="F155" s="355" t="s">
        <v>1503</v>
      </c>
      <c r="G155" s="307"/>
      <c r="H155" s="354" t="s">
        <v>1536</v>
      </c>
      <c r="I155" s="354" t="s">
        <v>1499</v>
      </c>
      <c r="J155" s="354">
        <v>50</v>
      </c>
      <c r="K155" s="350"/>
    </row>
    <row r="156" spans="2:11" ht="15" customHeight="1">
      <c r="B156" s="329"/>
      <c r="C156" s="354" t="s">
        <v>1522</v>
      </c>
      <c r="D156" s="307"/>
      <c r="E156" s="307"/>
      <c r="F156" s="355" t="s">
        <v>1503</v>
      </c>
      <c r="G156" s="307"/>
      <c r="H156" s="354" t="s">
        <v>1536</v>
      </c>
      <c r="I156" s="354" t="s">
        <v>1499</v>
      </c>
      <c r="J156" s="354">
        <v>50</v>
      </c>
      <c r="K156" s="350"/>
    </row>
    <row r="157" spans="2:11" ht="15" customHeight="1">
      <c r="B157" s="329"/>
      <c r="C157" s="354" t="s">
        <v>101</v>
      </c>
      <c r="D157" s="307"/>
      <c r="E157" s="307"/>
      <c r="F157" s="355" t="s">
        <v>1497</v>
      </c>
      <c r="G157" s="307"/>
      <c r="H157" s="354" t="s">
        <v>1558</v>
      </c>
      <c r="I157" s="354" t="s">
        <v>1499</v>
      </c>
      <c r="J157" s="354" t="s">
        <v>1559</v>
      </c>
      <c r="K157" s="350"/>
    </row>
    <row r="158" spans="2:11" ht="15" customHeight="1">
      <c r="B158" s="329"/>
      <c r="C158" s="354" t="s">
        <v>1560</v>
      </c>
      <c r="D158" s="307"/>
      <c r="E158" s="307"/>
      <c r="F158" s="355" t="s">
        <v>1497</v>
      </c>
      <c r="G158" s="307"/>
      <c r="H158" s="354" t="s">
        <v>1561</v>
      </c>
      <c r="I158" s="354" t="s">
        <v>1531</v>
      </c>
      <c r="J158" s="354"/>
      <c r="K158" s="350"/>
    </row>
    <row r="159" spans="2:11" ht="15" customHeight="1">
      <c r="B159" s="356"/>
      <c r="C159" s="338"/>
      <c r="D159" s="338"/>
      <c r="E159" s="338"/>
      <c r="F159" s="338"/>
      <c r="G159" s="338"/>
      <c r="H159" s="338"/>
      <c r="I159" s="338"/>
      <c r="J159" s="338"/>
      <c r="K159" s="357"/>
    </row>
    <row r="160" spans="2:11" ht="18.75" customHeight="1">
      <c r="B160" s="303"/>
      <c r="C160" s="307"/>
      <c r="D160" s="307"/>
      <c r="E160" s="307"/>
      <c r="F160" s="328"/>
      <c r="G160" s="307"/>
      <c r="H160" s="307"/>
      <c r="I160" s="307"/>
      <c r="J160" s="307"/>
      <c r="K160" s="303"/>
    </row>
    <row r="161" spans="2:11" ht="18.75" customHeight="1"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</row>
    <row r="162" spans="2:11" ht="7.5" customHeight="1">
      <c r="B162" s="293"/>
      <c r="C162" s="294"/>
      <c r="D162" s="294"/>
      <c r="E162" s="294"/>
      <c r="F162" s="294"/>
      <c r="G162" s="294"/>
      <c r="H162" s="294"/>
      <c r="I162" s="294"/>
      <c r="J162" s="294"/>
      <c r="K162" s="295"/>
    </row>
    <row r="163" spans="2:11" ht="45" customHeight="1">
      <c r="B163" s="296"/>
      <c r="C163" s="297" t="s">
        <v>1562</v>
      </c>
      <c r="D163" s="297"/>
      <c r="E163" s="297"/>
      <c r="F163" s="297"/>
      <c r="G163" s="297"/>
      <c r="H163" s="297"/>
      <c r="I163" s="297"/>
      <c r="J163" s="297"/>
      <c r="K163" s="298"/>
    </row>
    <row r="164" spans="2:11" ht="17.25" customHeight="1">
      <c r="B164" s="296"/>
      <c r="C164" s="321" t="s">
        <v>1491</v>
      </c>
      <c r="D164" s="321"/>
      <c r="E164" s="321"/>
      <c r="F164" s="321" t="s">
        <v>1492</v>
      </c>
      <c r="G164" s="358"/>
      <c r="H164" s="359" t="s">
        <v>129</v>
      </c>
      <c r="I164" s="359" t="s">
        <v>57</v>
      </c>
      <c r="J164" s="321" t="s">
        <v>1493</v>
      </c>
      <c r="K164" s="298"/>
    </row>
    <row r="165" spans="2:11" ht="17.25" customHeight="1">
      <c r="B165" s="299"/>
      <c r="C165" s="323" t="s">
        <v>1494</v>
      </c>
      <c r="D165" s="323"/>
      <c r="E165" s="323"/>
      <c r="F165" s="324" t="s">
        <v>1495</v>
      </c>
      <c r="G165" s="360"/>
      <c r="H165" s="361"/>
      <c r="I165" s="361"/>
      <c r="J165" s="323" t="s">
        <v>1496</v>
      </c>
      <c r="K165" s="301"/>
    </row>
    <row r="166" spans="2:11" ht="5.25" customHeight="1">
      <c r="B166" s="329"/>
      <c r="C166" s="326"/>
      <c r="D166" s="326"/>
      <c r="E166" s="326"/>
      <c r="F166" s="326"/>
      <c r="G166" s="327"/>
      <c r="H166" s="326"/>
      <c r="I166" s="326"/>
      <c r="J166" s="326"/>
      <c r="K166" s="350"/>
    </row>
    <row r="167" spans="2:11" ht="15" customHeight="1">
      <c r="B167" s="329"/>
      <c r="C167" s="307" t="s">
        <v>1500</v>
      </c>
      <c r="D167" s="307"/>
      <c r="E167" s="307"/>
      <c r="F167" s="328" t="s">
        <v>1497</v>
      </c>
      <c r="G167" s="307"/>
      <c r="H167" s="307" t="s">
        <v>1536</v>
      </c>
      <c r="I167" s="307" t="s">
        <v>1499</v>
      </c>
      <c r="J167" s="307">
        <v>120</v>
      </c>
      <c r="K167" s="350"/>
    </row>
    <row r="168" spans="2:11" ht="15" customHeight="1">
      <c r="B168" s="329"/>
      <c r="C168" s="307" t="s">
        <v>1545</v>
      </c>
      <c r="D168" s="307"/>
      <c r="E168" s="307"/>
      <c r="F168" s="328" t="s">
        <v>1497</v>
      </c>
      <c r="G168" s="307"/>
      <c r="H168" s="307" t="s">
        <v>1546</v>
      </c>
      <c r="I168" s="307" t="s">
        <v>1499</v>
      </c>
      <c r="J168" s="307" t="s">
        <v>1547</v>
      </c>
      <c r="K168" s="350"/>
    </row>
    <row r="169" spans="2:11" ht="15" customHeight="1">
      <c r="B169" s="329"/>
      <c r="C169" s="307" t="s">
        <v>1446</v>
      </c>
      <c r="D169" s="307"/>
      <c r="E169" s="307"/>
      <c r="F169" s="328" t="s">
        <v>1497</v>
      </c>
      <c r="G169" s="307"/>
      <c r="H169" s="307" t="s">
        <v>1563</v>
      </c>
      <c r="I169" s="307" t="s">
        <v>1499</v>
      </c>
      <c r="J169" s="307" t="s">
        <v>1547</v>
      </c>
      <c r="K169" s="350"/>
    </row>
    <row r="170" spans="2:11" ht="15" customHeight="1">
      <c r="B170" s="329"/>
      <c r="C170" s="307" t="s">
        <v>1502</v>
      </c>
      <c r="D170" s="307"/>
      <c r="E170" s="307"/>
      <c r="F170" s="328" t="s">
        <v>1503</v>
      </c>
      <c r="G170" s="307"/>
      <c r="H170" s="307" t="s">
        <v>1563</v>
      </c>
      <c r="I170" s="307" t="s">
        <v>1499</v>
      </c>
      <c r="J170" s="307">
        <v>50</v>
      </c>
      <c r="K170" s="350"/>
    </row>
    <row r="171" spans="2:11" ht="15" customHeight="1">
      <c r="B171" s="329"/>
      <c r="C171" s="307" t="s">
        <v>1505</v>
      </c>
      <c r="D171" s="307"/>
      <c r="E171" s="307"/>
      <c r="F171" s="328" t="s">
        <v>1497</v>
      </c>
      <c r="G171" s="307"/>
      <c r="H171" s="307" t="s">
        <v>1563</v>
      </c>
      <c r="I171" s="307" t="s">
        <v>1507</v>
      </c>
      <c r="J171" s="307"/>
      <c r="K171" s="350"/>
    </row>
    <row r="172" spans="2:11" ht="15" customHeight="1">
      <c r="B172" s="329"/>
      <c r="C172" s="307" t="s">
        <v>1516</v>
      </c>
      <c r="D172" s="307"/>
      <c r="E172" s="307"/>
      <c r="F172" s="328" t="s">
        <v>1503</v>
      </c>
      <c r="G172" s="307"/>
      <c r="H172" s="307" t="s">
        <v>1563</v>
      </c>
      <c r="I172" s="307" t="s">
        <v>1499</v>
      </c>
      <c r="J172" s="307">
        <v>50</v>
      </c>
      <c r="K172" s="350"/>
    </row>
    <row r="173" spans="2:11" ht="15" customHeight="1">
      <c r="B173" s="329"/>
      <c r="C173" s="307" t="s">
        <v>1524</v>
      </c>
      <c r="D173" s="307"/>
      <c r="E173" s="307"/>
      <c r="F173" s="328" t="s">
        <v>1503</v>
      </c>
      <c r="G173" s="307"/>
      <c r="H173" s="307" t="s">
        <v>1563</v>
      </c>
      <c r="I173" s="307" t="s">
        <v>1499</v>
      </c>
      <c r="J173" s="307">
        <v>50</v>
      </c>
      <c r="K173" s="350"/>
    </row>
    <row r="174" spans="2:11" ht="15" customHeight="1">
      <c r="B174" s="329"/>
      <c r="C174" s="307" t="s">
        <v>1522</v>
      </c>
      <c r="D174" s="307"/>
      <c r="E174" s="307"/>
      <c r="F174" s="328" t="s">
        <v>1503</v>
      </c>
      <c r="G174" s="307"/>
      <c r="H174" s="307" t="s">
        <v>1563</v>
      </c>
      <c r="I174" s="307" t="s">
        <v>1499</v>
      </c>
      <c r="J174" s="307">
        <v>50</v>
      </c>
      <c r="K174" s="350"/>
    </row>
    <row r="175" spans="2:11" ht="15" customHeight="1">
      <c r="B175" s="329"/>
      <c r="C175" s="307" t="s">
        <v>128</v>
      </c>
      <c r="D175" s="307"/>
      <c r="E175" s="307"/>
      <c r="F175" s="328" t="s">
        <v>1497</v>
      </c>
      <c r="G175" s="307"/>
      <c r="H175" s="307" t="s">
        <v>1564</v>
      </c>
      <c r="I175" s="307" t="s">
        <v>1565</v>
      </c>
      <c r="J175" s="307"/>
      <c r="K175" s="350"/>
    </row>
    <row r="176" spans="2:11" ht="15" customHeight="1">
      <c r="B176" s="329"/>
      <c r="C176" s="307" t="s">
        <v>57</v>
      </c>
      <c r="D176" s="307"/>
      <c r="E176" s="307"/>
      <c r="F176" s="328" t="s">
        <v>1497</v>
      </c>
      <c r="G176" s="307"/>
      <c r="H176" s="307" t="s">
        <v>1566</v>
      </c>
      <c r="I176" s="307" t="s">
        <v>1567</v>
      </c>
      <c r="J176" s="307">
        <v>1</v>
      </c>
      <c r="K176" s="350"/>
    </row>
    <row r="177" spans="2:11" ht="15" customHeight="1">
      <c r="B177" s="329"/>
      <c r="C177" s="307" t="s">
        <v>53</v>
      </c>
      <c r="D177" s="307"/>
      <c r="E177" s="307"/>
      <c r="F177" s="328" t="s">
        <v>1497</v>
      </c>
      <c r="G177" s="307"/>
      <c r="H177" s="307" t="s">
        <v>1568</v>
      </c>
      <c r="I177" s="307" t="s">
        <v>1499</v>
      </c>
      <c r="J177" s="307">
        <v>20</v>
      </c>
      <c r="K177" s="350"/>
    </row>
    <row r="178" spans="2:11" ht="15" customHeight="1">
      <c r="B178" s="329"/>
      <c r="C178" s="307" t="s">
        <v>129</v>
      </c>
      <c r="D178" s="307"/>
      <c r="E178" s="307"/>
      <c r="F178" s="328" t="s">
        <v>1497</v>
      </c>
      <c r="G178" s="307"/>
      <c r="H178" s="307" t="s">
        <v>1569</v>
      </c>
      <c r="I178" s="307" t="s">
        <v>1499</v>
      </c>
      <c r="J178" s="307">
        <v>255</v>
      </c>
      <c r="K178" s="350"/>
    </row>
    <row r="179" spans="2:11" ht="15" customHeight="1">
      <c r="B179" s="329"/>
      <c r="C179" s="307" t="s">
        <v>130</v>
      </c>
      <c r="D179" s="307"/>
      <c r="E179" s="307"/>
      <c r="F179" s="328" t="s">
        <v>1497</v>
      </c>
      <c r="G179" s="307"/>
      <c r="H179" s="307" t="s">
        <v>1462</v>
      </c>
      <c r="I179" s="307" t="s">
        <v>1499</v>
      </c>
      <c r="J179" s="307">
        <v>10</v>
      </c>
      <c r="K179" s="350"/>
    </row>
    <row r="180" spans="2:11" ht="15" customHeight="1">
      <c r="B180" s="329"/>
      <c r="C180" s="307" t="s">
        <v>131</v>
      </c>
      <c r="D180" s="307"/>
      <c r="E180" s="307"/>
      <c r="F180" s="328" t="s">
        <v>1497</v>
      </c>
      <c r="G180" s="307"/>
      <c r="H180" s="307" t="s">
        <v>1570</v>
      </c>
      <c r="I180" s="307" t="s">
        <v>1531</v>
      </c>
      <c r="J180" s="307"/>
      <c r="K180" s="350"/>
    </row>
    <row r="181" spans="2:11" ht="15" customHeight="1">
      <c r="B181" s="329"/>
      <c r="C181" s="307" t="s">
        <v>1571</v>
      </c>
      <c r="D181" s="307"/>
      <c r="E181" s="307"/>
      <c r="F181" s="328" t="s">
        <v>1497</v>
      </c>
      <c r="G181" s="307"/>
      <c r="H181" s="307" t="s">
        <v>1572</v>
      </c>
      <c r="I181" s="307" t="s">
        <v>1531</v>
      </c>
      <c r="J181" s="307"/>
      <c r="K181" s="350"/>
    </row>
    <row r="182" spans="2:11" ht="15" customHeight="1">
      <c r="B182" s="329"/>
      <c r="C182" s="307" t="s">
        <v>1560</v>
      </c>
      <c r="D182" s="307"/>
      <c r="E182" s="307"/>
      <c r="F182" s="328" t="s">
        <v>1497</v>
      </c>
      <c r="G182" s="307"/>
      <c r="H182" s="307" t="s">
        <v>1573</v>
      </c>
      <c r="I182" s="307" t="s">
        <v>1531</v>
      </c>
      <c r="J182" s="307"/>
      <c r="K182" s="350"/>
    </row>
    <row r="183" spans="2:11" ht="15" customHeight="1">
      <c r="B183" s="329"/>
      <c r="C183" s="307" t="s">
        <v>133</v>
      </c>
      <c r="D183" s="307"/>
      <c r="E183" s="307"/>
      <c r="F183" s="328" t="s">
        <v>1503</v>
      </c>
      <c r="G183" s="307"/>
      <c r="H183" s="307" t="s">
        <v>1574</v>
      </c>
      <c r="I183" s="307" t="s">
        <v>1499</v>
      </c>
      <c r="J183" s="307">
        <v>50</v>
      </c>
      <c r="K183" s="350"/>
    </row>
    <row r="184" spans="2:11" ht="15" customHeight="1">
      <c r="B184" s="329"/>
      <c r="C184" s="307" t="s">
        <v>1575</v>
      </c>
      <c r="D184" s="307"/>
      <c r="E184" s="307"/>
      <c r="F184" s="328" t="s">
        <v>1503</v>
      </c>
      <c r="G184" s="307"/>
      <c r="H184" s="307" t="s">
        <v>1576</v>
      </c>
      <c r="I184" s="307" t="s">
        <v>1577</v>
      </c>
      <c r="J184" s="307"/>
      <c r="K184" s="350"/>
    </row>
    <row r="185" spans="2:11" ht="15" customHeight="1">
      <c r="B185" s="329"/>
      <c r="C185" s="307" t="s">
        <v>1578</v>
      </c>
      <c r="D185" s="307"/>
      <c r="E185" s="307"/>
      <c r="F185" s="328" t="s">
        <v>1503</v>
      </c>
      <c r="G185" s="307"/>
      <c r="H185" s="307" t="s">
        <v>1579</v>
      </c>
      <c r="I185" s="307" t="s">
        <v>1577</v>
      </c>
      <c r="J185" s="307"/>
      <c r="K185" s="350"/>
    </row>
    <row r="186" spans="2:11" ht="15" customHeight="1">
      <c r="B186" s="329"/>
      <c r="C186" s="307" t="s">
        <v>1580</v>
      </c>
      <c r="D186" s="307"/>
      <c r="E186" s="307"/>
      <c r="F186" s="328" t="s">
        <v>1503</v>
      </c>
      <c r="G186" s="307"/>
      <c r="H186" s="307" t="s">
        <v>1581</v>
      </c>
      <c r="I186" s="307" t="s">
        <v>1577</v>
      </c>
      <c r="J186" s="307"/>
      <c r="K186" s="350"/>
    </row>
    <row r="187" spans="2:11" ht="15" customHeight="1">
      <c r="B187" s="329"/>
      <c r="C187" s="362" t="s">
        <v>1582</v>
      </c>
      <c r="D187" s="307"/>
      <c r="E187" s="307"/>
      <c r="F187" s="328" t="s">
        <v>1503</v>
      </c>
      <c r="G187" s="307"/>
      <c r="H187" s="307" t="s">
        <v>1583</v>
      </c>
      <c r="I187" s="307" t="s">
        <v>1584</v>
      </c>
      <c r="J187" s="363" t="s">
        <v>1585</v>
      </c>
      <c r="K187" s="350"/>
    </row>
    <row r="188" spans="2:11" ht="15" customHeight="1">
      <c r="B188" s="329"/>
      <c r="C188" s="313" t="s">
        <v>42</v>
      </c>
      <c r="D188" s="307"/>
      <c r="E188" s="307"/>
      <c r="F188" s="328" t="s">
        <v>1497</v>
      </c>
      <c r="G188" s="307"/>
      <c r="H188" s="303" t="s">
        <v>1586</v>
      </c>
      <c r="I188" s="307" t="s">
        <v>1587</v>
      </c>
      <c r="J188" s="307"/>
      <c r="K188" s="350"/>
    </row>
    <row r="189" spans="2:11" ht="15" customHeight="1">
      <c r="B189" s="329"/>
      <c r="C189" s="313" t="s">
        <v>1588</v>
      </c>
      <c r="D189" s="307"/>
      <c r="E189" s="307"/>
      <c r="F189" s="328" t="s">
        <v>1497</v>
      </c>
      <c r="G189" s="307"/>
      <c r="H189" s="307" t="s">
        <v>1589</v>
      </c>
      <c r="I189" s="307" t="s">
        <v>1531</v>
      </c>
      <c r="J189" s="307"/>
      <c r="K189" s="350"/>
    </row>
    <row r="190" spans="2:11" ht="15" customHeight="1">
      <c r="B190" s="329"/>
      <c r="C190" s="313" t="s">
        <v>1590</v>
      </c>
      <c r="D190" s="307"/>
      <c r="E190" s="307"/>
      <c r="F190" s="328" t="s">
        <v>1497</v>
      </c>
      <c r="G190" s="307"/>
      <c r="H190" s="307" t="s">
        <v>1591</v>
      </c>
      <c r="I190" s="307" t="s">
        <v>1531</v>
      </c>
      <c r="J190" s="307"/>
      <c r="K190" s="350"/>
    </row>
    <row r="191" spans="2:11" ht="15" customHeight="1">
      <c r="B191" s="329"/>
      <c r="C191" s="313" t="s">
        <v>1592</v>
      </c>
      <c r="D191" s="307"/>
      <c r="E191" s="307"/>
      <c r="F191" s="328" t="s">
        <v>1503</v>
      </c>
      <c r="G191" s="307"/>
      <c r="H191" s="307" t="s">
        <v>1593</v>
      </c>
      <c r="I191" s="307" t="s">
        <v>1531</v>
      </c>
      <c r="J191" s="307"/>
      <c r="K191" s="350"/>
    </row>
    <row r="192" spans="2:11" ht="15" customHeight="1">
      <c r="B192" s="356"/>
      <c r="C192" s="364"/>
      <c r="D192" s="338"/>
      <c r="E192" s="338"/>
      <c r="F192" s="338"/>
      <c r="G192" s="338"/>
      <c r="H192" s="338"/>
      <c r="I192" s="338"/>
      <c r="J192" s="338"/>
      <c r="K192" s="357"/>
    </row>
    <row r="193" spans="2:11" ht="18.75" customHeight="1">
      <c r="B193" s="303"/>
      <c r="C193" s="307"/>
      <c r="D193" s="307"/>
      <c r="E193" s="307"/>
      <c r="F193" s="328"/>
      <c r="G193" s="307"/>
      <c r="H193" s="307"/>
      <c r="I193" s="307"/>
      <c r="J193" s="307"/>
      <c r="K193" s="303"/>
    </row>
    <row r="194" spans="2:11" ht="18.75" customHeight="1">
      <c r="B194" s="303"/>
      <c r="C194" s="307"/>
      <c r="D194" s="307"/>
      <c r="E194" s="307"/>
      <c r="F194" s="328"/>
      <c r="G194" s="307"/>
      <c r="H194" s="307"/>
      <c r="I194" s="307"/>
      <c r="J194" s="307"/>
      <c r="K194" s="303"/>
    </row>
    <row r="195" spans="2:11" ht="18.75" customHeight="1">
      <c r="B195" s="314"/>
      <c r="C195" s="314"/>
      <c r="D195" s="314"/>
      <c r="E195" s="314"/>
      <c r="F195" s="314"/>
      <c r="G195" s="314"/>
      <c r="H195" s="314"/>
      <c r="I195" s="314"/>
      <c r="J195" s="314"/>
      <c r="K195" s="314"/>
    </row>
    <row r="196" spans="2:11" ht="13.5">
      <c r="B196" s="293"/>
      <c r="C196" s="294"/>
      <c r="D196" s="294"/>
      <c r="E196" s="294"/>
      <c r="F196" s="294"/>
      <c r="G196" s="294"/>
      <c r="H196" s="294"/>
      <c r="I196" s="294"/>
      <c r="J196" s="294"/>
      <c r="K196" s="295"/>
    </row>
    <row r="197" spans="2:11" ht="21">
      <c r="B197" s="296"/>
      <c r="C197" s="297" t="s">
        <v>1594</v>
      </c>
      <c r="D197" s="297"/>
      <c r="E197" s="297"/>
      <c r="F197" s="297"/>
      <c r="G197" s="297"/>
      <c r="H197" s="297"/>
      <c r="I197" s="297"/>
      <c r="J197" s="297"/>
      <c r="K197" s="298"/>
    </row>
    <row r="198" spans="2:11" ht="25.5" customHeight="1">
      <c r="B198" s="296"/>
      <c r="C198" s="365" t="s">
        <v>1595</v>
      </c>
      <c r="D198" s="365"/>
      <c r="E198" s="365"/>
      <c r="F198" s="365" t="s">
        <v>1596</v>
      </c>
      <c r="G198" s="366"/>
      <c r="H198" s="365" t="s">
        <v>1597</v>
      </c>
      <c r="I198" s="365"/>
      <c r="J198" s="365"/>
      <c r="K198" s="298"/>
    </row>
    <row r="199" spans="2:11" ht="5.25" customHeight="1">
      <c r="B199" s="329"/>
      <c r="C199" s="326"/>
      <c r="D199" s="326"/>
      <c r="E199" s="326"/>
      <c r="F199" s="326"/>
      <c r="G199" s="307"/>
      <c r="H199" s="326"/>
      <c r="I199" s="326"/>
      <c r="J199" s="326"/>
      <c r="K199" s="350"/>
    </row>
    <row r="200" spans="2:11" ht="15" customHeight="1">
      <c r="B200" s="329"/>
      <c r="C200" s="307" t="s">
        <v>1587</v>
      </c>
      <c r="D200" s="307"/>
      <c r="E200" s="307"/>
      <c r="F200" s="328" t="s">
        <v>43</v>
      </c>
      <c r="G200" s="307"/>
      <c r="H200" s="307" t="s">
        <v>1598</v>
      </c>
      <c r="I200" s="307"/>
      <c r="J200" s="307"/>
      <c r="K200" s="350"/>
    </row>
    <row r="201" spans="2:11" ht="15" customHeight="1">
      <c r="B201" s="329"/>
      <c r="C201" s="335"/>
      <c r="D201" s="307"/>
      <c r="E201" s="307"/>
      <c r="F201" s="328" t="s">
        <v>44</v>
      </c>
      <c r="G201" s="307"/>
      <c r="H201" s="307" t="s">
        <v>1599</v>
      </c>
      <c r="I201" s="307"/>
      <c r="J201" s="307"/>
      <c r="K201" s="350"/>
    </row>
    <row r="202" spans="2:11" ht="15" customHeight="1">
      <c r="B202" s="329"/>
      <c r="C202" s="335"/>
      <c r="D202" s="307"/>
      <c r="E202" s="307"/>
      <c r="F202" s="328" t="s">
        <v>47</v>
      </c>
      <c r="G202" s="307"/>
      <c r="H202" s="307" t="s">
        <v>1600</v>
      </c>
      <c r="I202" s="307"/>
      <c r="J202" s="307"/>
      <c r="K202" s="350"/>
    </row>
    <row r="203" spans="2:11" ht="15" customHeight="1">
      <c r="B203" s="329"/>
      <c r="C203" s="307"/>
      <c r="D203" s="307"/>
      <c r="E203" s="307"/>
      <c r="F203" s="328" t="s">
        <v>45</v>
      </c>
      <c r="G203" s="307"/>
      <c r="H203" s="307" t="s">
        <v>1601</v>
      </c>
      <c r="I203" s="307"/>
      <c r="J203" s="307"/>
      <c r="K203" s="350"/>
    </row>
    <row r="204" spans="2:11" ht="15" customHeight="1">
      <c r="B204" s="329"/>
      <c r="C204" s="307"/>
      <c r="D204" s="307"/>
      <c r="E204" s="307"/>
      <c r="F204" s="328" t="s">
        <v>46</v>
      </c>
      <c r="G204" s="307"/>
      <c r="H204" s="307" t="s">
        <v>1602</v>
      </c>
      <c r="I204" s="307"/>
      <c r="J204" s="307"/>
      <c r="K204" s="350"/>
    </row>
    <row r="205" spans="2:11" ht="15" customHeight="1">
      <c r="B205" s="329"/>
      <c r="C205" s="307"/>
      <c r="D205" s="307"/>
      <c r="E205" s="307"/>
      <c r="F205" s="328"/>
      <c r="G205" s="307"/>
      <c r="H205" s="307"/>
      <c r="I205" s="307"/>
      <c r="J205" s="307"/>
      <c r="K205" s="350"/>
    </row>
    <row r="206" spans="2:11" ht="15" customHeight="1">
      <c r="B206" s="329"/>
      <c r="C206" s="307" t="s">
        <v>1543</v>
      </c>
      <c r="D206" s="307"/>
      <c r="E206" s="307"/>
      <c r="F206" s="328" t="s">
        <v>79</v>
      </c>
      <c r="G206" s="307"/>
      <c r="H206" s="307" t="s">
        <v>1603</v>
      </c>
      <c r="I206" s="307"/>
      <c r="J206" s="307"/>
      <c r="K206" s="350"/>
    </row>
    <row r="207" spans="2:11" ht="15" customHeight="1">
      <c r="B207" s="329"/>
      <c r="C207" s="335"/>
      <c r="D207" s="307"/>
      <c r="E207" s="307"/>
      <c r="F207" s="328" t="s">
        <v>1441</v>
      </c>
      <c r="G207" s="307"/>
      <c r="H207" s="307" t="s">
        <v>1442</v>
      </c>
      <c r="I207" s="307"/>
      <c r="J207" s="307"/>
      <c r="K207" s="350"/>
    </row>
    <row r="208" spans="2:11" ht="15" customHeight="1">
      <c r="B208" s="329"/>
      <c r="C208" s="307"/>
      <c r="D208" s="307"/>
      <c r="E208" s="307"/>
      <c r="F208" s="328" t="s">
        <v>1439</v>
      </c>
      <c r="G208" s="307"/>
      <c r="H208" s="307" t="s">
        <v>1604</v>
      </c>
      <c r="I208" s="307"/>
      <c r="J208" s="307"/>
      <c r="K208" s="350"/>
    </row>
    <row r="209" spans="2:11" ht="15" customHeight="1">
      <c r="B209" s="367"/>
      <c r="C209" s="335"/>
      <c r="D209" s="335"/>
      <c r="E209" s="335"/>
      <c r="F209" s="328" t="s">
        <v>1443</v>
      </c>
      <c r="G209" s="313"/>
      <c r="H209" s="354" t="s">
        <v>90</v>
      </c>
      <c r="I209" s="354"/>
      <c r="J209" s="354"/>
      <c r="K209" s="368"/>
    </row>
    <row r="210" spans="2:11" ht="15" customHeight="1">
      <c r="B210" s="367"/>
      <c r="C210" s="335"/>
      <c r="D210" s="335"/>
      <c r="E210" s="335"/>
      <c r="F210" s="328" t="s">
        <v>1444</v>
      </c>
      <c r="G210" s="313"/>
      <c r="H210" s="354" t="s">
        <v>1416</v>
      </c>
      <c r="I210" s="354"/>
      <c r="J210" s="354"/>
      <c r="K210" s="368"/>
    </row>
    <row r="211" spans="2:11" ht="15" customHeight="1">
      <c r="B211" s="367"/>
      <c r="C211" s="335"/>
      <c r="D211" s="335"/>
      <c r="E211" s="335"/>
      <c r="F211" s="369"/>
      <c r="G211" s="313"/>
      <c r="H211" s="370"/>
      <c r="I211" s="370"/>
      <c r="J211" s="370"/>
      <c r="K211" s="368"/>
    </row>
    <row r="212" spans="2:11" ht="15" customHeight="1">
      <c r="B212" s="367"/>
      <c r="C212" s="307" t="s">
        <v>1567</v>
      </c>
      <c r="D212" s="335"/>
      <c r="E212" s="335"/>
      <c r="F212" s="328">
        <v>1</v>
      </c>
      <c r="G212" s="313"/>
      <c r="H212" s="354" t="s">
        <v>1605</v>
      </c>
      <c r="I212" s="354"/>
      <c r="J212" s="354"/>
      <c r="K212" s="368"/>
    </row>
    <row r="213" spans="2:11" ht="15" customHeight="1">
      <c r="B213" s="367"/>
      <c r="C213" s="335"/>
      <c r="D213" s="335"/>
      <c r="E213" s="335"/>
      <c r="F213" s="328">
        <v>2</v>
      </c>
      <c r="G213" s="313"/>
      <c r="H213" s="354" t="s">
        <v>1606</v>
      </c>
      <c r="I213" s="354"/>
      <c r="J213" s="354"/>
      <c r="K213" s="368"/>
    </row>
    <row r="214" spans="2:11" ht="15" customHeight="1">
      <c r="B214" s="367"/>
      <c r="C214" s="335"/>
      <c r="D214" s="335"/>
      <c r="E214" s="335"/>
      <c r="F214" s="328">
        <v>3</v>
      </c>
      <c r="G214" s="313"/>
      <c r="H214" s="354" t="s">
        <v>1607</v>
      </c>
      <c r="I214" s="354"/>
      <c r="J214" s="354"/>
      <c r="K214" s="368"/>
    </row>
    <row r="215" spans="2:11" ht="15" customHeight="1">
      <c r="B215" s="367"/>
      <c r="C215" s="335"/>
      <c r="D215" s="335"/>
      <c r="E215" s="335"/>
      <c r="F215" s="328">
        <v>4</v>
      </c>
      <c r="G215" s="313"/>
      <c r="H215" s="354" t="s">
        <v>1608</v>
      </c>
      <c r="I215" s="354"/>
      <c r="J215" s="354"/>
      <c r="K215" s="368"/>
    </row>
    <row r="216" spans="2:11" ht="12.75" customHeight="1">
      <c r="B216" s="371"/>
      <c r="C216" s="372"/>
      <c r="D216" s="372"/>
      <c r="E216" s="372"/>
      <c r="F216" s="372"/>
      <c r="G216" s="372"/>
      <c r="H216" s="372"/>
      <c r="I216" s="372"/>
      <c r="J216" s="372"/>
      <c r="K216" s="373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Wolfi-THINK\Wolfi</dc:creator>
  <cp:keywords/>
  <dc:description/>
  <cp:lastModifiedBy>Wolfi-THINK\Wolfi</cp:lastModifiedBy>
  <dcterms:created xsi:type="dcterms:W3CDTF">2018-01-11T11:24:54Z</dcterms:created>
  <dcterms:modified xsi:type="dcterms:W3CDTF">2018-01-11T11:25:03Z</dcterms:modified>
  <cp:category/>
  <cp:version/>
  <cp:contentType/>
  <cp:contentStatus/>
</cp:coreProperties>
</file>