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3915" windowHeight="6525" activeTab="0"/>
  </bookViews>
  <sheets>
    <sheet name="Rekapitulace stavby" sheetId="1" r:id="rId1"/>
    <sheet name="č. 00 - Objekt" sheetId="2" r:id="rId2"/>
    <sheet name="č. 01 - Zdravotně technic..." sheetId="3" r:id="rId3"/>
    <sheet name="č. 02 - Vytápění" sheetId="4" r:id="rId4"/>
    <sheet name="č. 03 - Vzduchotechnika" sheetId="5" r:id="rId5"/>
    <sheet name="č. 04 - Elektroistalace" sheetId="6" r:id="rId6"/>
    <sheet name="Příloha elektro" sheetId="16" r:id="rId7"/>
    <sheet name="č. 05 - Data + telefon" sheetId="7" r:id="rId8"/>
    <sheet name="č. 06 - Vyvolávací systém" sheetId="8" r:id="rId9"/>
    <sheet name="SO 02 - Komunikace" sheetId="9" r:id="rId10"/>
    <sheet name="SO 03 - Kanalizace" sheetId="10" r:id="rId11"/>
    <sheet name="SO 04 - Přípojka vodovodu" sheetId="11" r:id="rId12"/>
    <sheet name="SO 05 - Přeložka VO + dat..." sheetId="12" r:id="rId13"/>
    <sheet name="č. 01 - Propoj budov" sheetId="13" r:id="rId14"/>
    <sheet name="SO 06 - Ochrana rozvodů O2" sheetId="14" r:id="rId15"/>
    <sheet name="Pokyny pro vyplnění" sheetId="15" r:id="rId16"/>
  </sheets>
  <definedNames>
    <definedName name="_xlnm._FilterDatabase" localSheetId="1" hidden="1">'č. 00 - Objekt'!$C$107:$K$758</definedName>
    <definedName name="_xlnm._FilterDatabase" localSheetId="13" hidden="1">'č. 01 - Propoj budov'!$C$83:$K$126</definedName>
    <definedName name="_xlnm._FilterDatabase" localSheetId="2" hidden="1">'č. 01 - Zdravotně technic...'!$C$92:$K$236</definedName>
    <definedName name="_xlnm._FilterDatabase" localSheetId="3" hidden="1">'č. 02 - Vytápění'!$C$96:$K$284</definedName>
    <definedName name="_xlnm._FilterDatabase" localSheetId="4" hidden="1">'č. 03 - Vzduchotechnika'!$C$83:$K$126</definedName>
    <definedName name="_xlnm._FilterDatabase" localSheetId="5" hidden="1">'č. 04 - Elektroistalace'!$C$93:$K$159</definedName>
    <definedName name="_xlnm._FilterDatabase" localSheetId="7" hidden="1">'č. 05 - Data + telefon'!$C$84:$K$136</definedName>
    <definedName name="_xlnm._FilterDatabase" localSheetId="8" hidden="1">'č. 06 - Vyvolávací systém'!$C$82:$K$122</definedName>
    <definedName name="_xlnm._FilterDatabase" localSheetId="9" hidden="1">'SO 02 - Komunikace'!$C$85:$K$207</definedName>
    <definedName name="_xlnm._FilterDatabase" localSheetId="10" hidden="1">'SO 03 - Kanalizace'!$C$84:$K$173</definedName>
    <definedName name="_xlnm._FilterDatabase" localSheetId="11" hidden="1">'SO 04 - Přípojka vodovodu'!$C$83:$K$145</definedName>
    <definedName name="_xlnm._FilterDatabase" localSheetId="12" hidden="1">'SO 05 - Přeložka VO + dat...'!$C$93:$K$177</definedName>
    <definedName name="_xlnm._FilterDatabase" localSheetId="14" hidden="1">'SO 06 - Ochrana rozvodů O2'!$C$89:$K$135</definedName>
    <definedName name="_xlnm.Print_Area" localSheetId="1">'č. 00 - Objekt'!$C$4:$J$38,'č. 00 - Objekt'!$C$44:$J$87,'č. 00 - Objekt'!$C$93:$K$758</definedName>
    <definedName name="_xlnm.Print_Area" localSheetId="13">'č. 01 - Propoj budov'!$C$4:$J$38,'č. 01 - Propoj budov'!$C$44:$J$63,'č. 01 - Propoj budov'!$C$69:$K$126</definedName>
    <definedName name="_xlnm.Print_Area" localSheetId="2">'č. 01 - Zdravotně technic...'!$C$4:$J$38,'č. 01 - Zdravotně technic...'!$C$44:$J$72,'č. 01 - Zdravotně technic...'!$C$78:$K$236</definedName>
    <definedName name="_xlnm.Print_Area" localSheetId="3">'č. 02 - Vytápění'!$C$4:$J$38,'č. 02 - Vytápění'!$C$44:$J$76,'č. 02 - Vytápění'!$C$82:$K$284</definedName>
    <definedName name="_xlnm.Print_Area" localSheetId="4">'č. 03 - Vzduchotechnika'!$C$4:$J$38,'č. 03 - Vzduchotechnika'!$C$44:$J$63,'č. 03 - Vzduchotechnika'!$C$69:$K$126</definedName>
    <definedName name="_xlnm.Print_Area" localSheetId="5">'č. 04 - Elektroistalace'!$C$4:$J$38,'č. 04 - Elektroistalace'!$C$44:$J$73,'č. 04 - Elektroistalace'!$C$79:$K$159</definedName>
    <definedName name="_xlnm.Print_Area" localSheetId="7">'č. 05 - Data + telefon'!$C$4:$J$38,'č. 05 - Data + telefon'!$C$44:$J$64,'č. 05 - Data + telefon'!$C$70:$K$136</definedName>
    <definedName name="_xlnm.Print_Area" localSheetId="8">'č. 06 - Vyvolávací systém'!$C$4:$J$38,'č. 06 - Vyvolávací systém'!$C$44:$J$62,'č. 06 - Vyvolávací systém'!$C$68:$K$122</definedName>
    <definedName name="_xlnm.Print_Area" localSheetId="15">'Pokyny pro vyplnění'!$B$2:$K$69,'Pokyny pro vyplnění'!$B$72:$K$116,'Pokyny pro vyplnění'!$B$119:$K$188,'Pokyny pro vyplnění'!$B$196:$K$216</definedName>
    <definedName name="_xlnm.Print_Area" localSheetId="6">'Příloha elektro'!$B$1:$F$211</definedName>
    <definedName name="_xlnm.Print_Area" localSheetId="0">'Rekapitulace stavby'!$D$4:$AO$33,'Rekapitulace stavby'!$C$39:$AQ$67</definedName>
    <definedName name="_xlnm.Print_Area" localSheetId="9">'SO 02 - Komunikace'!$C$4:$J$36,'SO 02 - Komunikace'!$C$42:$J$67,'SO 02 - Komunikace'!$C$73:$K$207</definedName>
    <definedName name="_xlnm.Print_Area" localSheetId="10">'SO 03 - Kanalizace'!$C$4:$J$36,'SO 03 - Kanalizace'!$C$42:$J$66,'SO 03 - Kanalizace'!$C$72:$K$173</definedName>
    <definedName name="_xlnm.Print_Area" localSheetId="11">'SO 04 - Přípojka vodovodu'!$C$4:$J$36,'SO 04 - Přípojka vodovodu'!$C$42:$J$65,'SO 04 - Přípojka vodovodu'!$C$71:$K$145</definedName>
    <definedName name="_xlnm.Print_Area" localSheetId="12">'SO 05 - Přeložka VO + dat...'!$C$4:$J$36,'SO 05 - Přeložka VO + dat...'!$C$42:$J$75,'SO 05 - Přeložka VO + dat...'!$C$81:$K$177</definedName>
    <definedName name="_xlnm.Print_Area" localSheetId="14">'SO 06 - Ochrana rozvodů O2'!$C$4:$J$36,'SO 06 - Ochrana rozvodů O2'!$C$42:$J$71,'SO 06 - Ochrana rozvodů O2'!$C$77:$K$135</definedName>
    <definedName name="_xlnm.Print_Titles" localSheetId="0">'Rekapitulace stavby'!$49:$49</definedName>
    <definedName name="_xlnm.Print_Titles" localSheetId="1">'č. 00 - Objekt'!$107:$107</definedName>
    <definedName name="_xlnm.Print_Titles" localSheetId="2">'č. 01 - Zdravotně technic...'!$92:$92</definedName>
    <definedName name="_xlnm.Print_Titles" localSheetId="3">'č. 02 - Vytápění'!$96:$96</definedName>
    <definedName name="_xlnm.Print_Titles" localSheetId="4">'č. 03 - Vzduchotechnika'!$83:$83</definedName>
    <definedName name="_xlnm.Print_Titles" localSheetId="5">'č. 04 - Elektroistalace'!$93:$93</definedName>
    <definedName name="_xlnm.Print_Titles" localSheetId="7">'č. 05 - Data + telefon'!$84:$84</definedName>
    <definedName name="_xlnm.Print_Titles" localSheetId="8">'č. 06 - Vyvolávací systém'!$82:$82</definedName>
    <definedName name="_xlnm.Print_Titles" localSheetId="9">'SO 02 - Komunikace'!$85:$85</definedName>
    <definedName name="_xlnm.Print_Titles" localSheetId="10">'SO 03 - Kanalizace'!$84:$84</definedName>
    <definedName name="_xlnm.Print_Titles" localSheetId="11">'SO 04 - Přípojka vodovodu'!$83:$83</definedName>
    <definedName name="_xlnm.Print_Titles" localSheetId="12">'SO 05 - Přeložka VO + dat...'!$93:$93</definedName>
    <definedName name="_xlnm.Print_Titles" localSheetId="13">'č. 01 - Propoj budov'!$83:$83</definedName>
    <definedName name="_xlnm.Print_Titles" localSheetId="14">'SO 06 - Ochrana rozvodů O2'!$89:$89</definedName>
  </definedNames>
  <calcPr calcId="152511"/>
</workbook>
</file>

<file path=xl/sharedStrings.xml><?xml version="1.0" encoding="utf-8"?>
<sst xmlns="http://schemas.openxmlformats.org/spreadsheetml/2006/main" count="18180" uniqueCount="3150">
  <si>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</si>
  <si>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</si>
  <si>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</si>
  <si>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</si>
  <si>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</si>
  <si>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</si>
  <si>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</si>
  <si>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{78040ef2-6e08-4f18-a3da-d3a3af4a0fa7}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</si>
  <si>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</si>
  <si>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</si>
  <si>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</si>
  <si>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</si>
  <si>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</si>
  <si>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</si>
  <si>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</si>
  <si>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</si>
  <si>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15-46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</si>
  <si>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</si>
  <si>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</si>
  <si>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Rozšíření Úřadu práce Chomutov, Cihlářská ul. č.p. 4106</t>
  </si>
  <si>
    <t>0,1</t>
  </si>
  <si>
    <t>KSO:</t>
  </si>
  <si>
    <t/>
  </si>
  <si>
    <t>CC-CZ:</t>
  </si>
  <si>
    <t>1</t>
  </si>
  <si>
    <t>Místo:</t>
  </si>
  <si>
    <t>Chomutov</t>
  </si>
  <si>
    <t>Datum:</t>
  </si>
  <si>
    <t>29.2.2016</t>
  </si>
  <si>
    <t>10</t>
  </si>
  <si>
    <t>100</t>
  </si>
  <si>
    <t>Zadavatel:</t>
  </si>
  <si>
    <t>IČ:</t>
  </si>
  <si>
    <t>Úřad práce Chomutov</t>
  </si>
  <si>
    <t>DIČ:</t>
  </si>
  <si>
    <t>Uchazeč:</t>
  </si>
  <si>
    <t>Vyplň údaj</t>
  </si>
  <si>
    <t>Projektant:</t>
  </si>
  <si>
    <t>25494741</t>
  </si>
  <si>
    <t>SM - PROJEKT spol. s.r.o.</t>
  </si>
  <si>
    <t>CZ25494741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</si>
  <si>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</si>
  <si>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</si>
  <si>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</si>
  <si>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</si>
  <si>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</si>
  <si>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</si>
  <si>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</si>
  <si>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</si>
  <si>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</si>
  <si>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</si>
  <si>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</si>
  <si>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</si>
  <si>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</si>
  <si>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</si>
  <si>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</si>
  <si>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</si>
  <si>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</si>
  <si>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</si>
  <si>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</si>
  <si>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</si>
  <si>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</si>
  <si>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</si>
  <si>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</si>
  <si>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</si>
  <si>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</si>
  <si>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</si>
  <si>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</si>
  <si>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</si>
  <si>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</si>
  <si>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</si>
  <si>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</si>
  <si>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</si>
  <si>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</si>
  <si>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</si>
  <si>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</si>
  <si>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</si>
  <si>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</si>
  <si>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</si>
  <si>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</si>
  <si>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</si>
  <si>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</si>
  <si>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Objekt</t>
  </si>
  <si>
    <t>STA</t>
  </si>
  <si>
    <t>{a27bcd3f-60a5-4f32-9745-2a70c0d8dbfe}</t>
  </si>
  <si>
    <t>2</t>
  </si>
  <si>
    <t>/</t>
  </si>
  <si>
    <t>č. 00</t>
  </si>
  <si>
    <t>Soupis</t>
  </si>
  <si>
    <t>{055be366-778e-4a25-b69a-32391c43c12a}</t>
  </si>
  <si>
    <t>č. 01</t>
  </si>
  <si>
    <t>Zdravotně technické instalace</t>
  </si>
  <si>
    <t>{f8cf60f6-1cc1-4101-8230-f730d75f60e1}</t>
  </si>
  <si>
    <t>č. 02</t>
  </si>
  <si>
    <t>Vytápění</t>
  </si>
  <si>
    <t>{5baaf24d-e193-4d93-a44d-c31f1e3b4037}</t>
  </si>
  <si>
    <t>č. 03</t>
  </si>
  <si>
    <t>Vzduchotechnika</t>
  </si>
  <si>
    <t>{3f091c8c-3a64-4ba3-87bb-aef8932191f0}</t>
  </si>
  <si>
    <t>č. 04</t>
  </si>
  <si>
    <t>Elektroistalace</t>
  </si>
  <si>
    <t>{a80f015a-7766-429e-9651-a2af8993e05a}</t>
  </si>
  <si>
    <t>č. 05</t>
  </si>
  <si>
    <t>Data + telefon</t>
  </si>
  <si>
    <t>{8106aad1-dae0-4b55-a977-c9d43b980002}</t>
  </si>
  <si>
    <t>č. 06</t>
  </si>
  <si>
    <t>Vyvolávací systém</t>
  </si>
  <si>
    <t>{6537de52-cbda-476e-840a-1459c8099b84}</t>
  </si>
  <si>
    <t>SO 02</t>
  </si>
  <si>
    <t>Komunikace</t>
  </si>
  <si>
    <t>{80505496-fb4a-48cd-9950-6756ee94ebe6}</t>
  </si>
  <si>
    <t>SO 03</t>
  </si>
  <si>
    <t>Kanalizace</t>
  </si>
  <si>
    <t>{9aed5fba-323a-44e4-b831-1f669c4eda05}</t>
  </si>
  <si>
    <t>SO 04</t>
  </si>
  <si>
    <t>Přípojka vodovodu</t>
  </si>
  <si>
    <t>{cbf6e037-fd2c-49bf-9ee7-af0297f81231}</t>
  </si>
  <si>
    <t>SO 05</t>
  </si>
  <si>
    <t>Přeložka VO + datový propoj</t>
  </si>
  <si>
    <t>{6fe1b1bc-c222-4814-8afb-bcdf962590f3}</t>
  </si>
  <si>
    <t>###NOINSERT###</t>
  </si>
  <si>
    <t>Propoj budov</t>
  </si>
  <si>
    <t>{962c5e51-e248-49f2-b4ad-da50b8ebd8ab}</t>
  </si>
  <si>
    <t>SO 06</t>
  </si>
  <si>
    <t>Ochrana rozvodů O2</t>
  </si>
  <si>
    <t>{ff7d637a-7d43-4f1d-a236-80c2d2f5f789}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</si>
  <si>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</si>
  <si>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</si>
  <si>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</si>
  <si>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</si>
  <si>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</si>
  <si>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</si>
  <si>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</si>
  <si>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01 - Objekt</t>
  </si>
  <si>
    <t>Soupis:</t>
  </si>
  <si>
    <t>č. 00 - Objekt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</si>
  <si>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</si>
  <si>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</si>
  <si>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</si>
  <si>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</si>
  <si>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</si>
  <si>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</si>
  <si>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</si>
  <si>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</si>
  <si>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</si>
  <si>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</si>
  <si>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</si>
  <si>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</si>
  <si>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</si>
  <si>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</si>
  <si>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</si>
  <si>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</si>
  <si>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</si>
  <si>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</si>
  <si>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</si>
  <si>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</si>
  <si>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</si>
  <si>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</si>
  <si>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</si>
  <si>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</si>
  <si>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</si>
  <si>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</si>
  <si>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</si>
  <si>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</si>
  <si>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</si>
  <si>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</si>
  <si>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</si>
  <si>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</si>
  <si>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</si>
  <si>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</si>
  <si>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</si>
  <si>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</si>
  <si>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</si>
  <si>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</si>
  <si>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</si>
  <si>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</si>
  <si>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</si>
  <si>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</si>
  <si>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</si>
  <si>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</si>
  <si>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</si>
  <si>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</si>
  <si>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</si>
  <si>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</si>
  <si>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</si>
  <si>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</si>
  <si>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132201202</t>
  </si>
  <si>
    <t>Hloubení rýh š do 2000 mm v hornině tř. 3 objemu do 1000 m3</t>
  </si>
  <si>
    <t>m3</t>
  </si>
  <si>
    <t>CS ÚRS 2014 02</t>
  </si>
  <si>
    <t>4</t>
  </si>
  <si>
    <t>-1789833133</t>
  </si>
  <si>
    <t>PP</t>
  </si>
  <si>
    <t>Hloubení zapažených i nezapažených rýh šířky přes 600 do 2 000 mm s urovnáním dna do předepsaného profilu a spádu v hornině tř. 3 přes 100 do 1 000 m3</t>
  </si>
  <si>
    <t>VV</t>
  </si>
  <si>
    <t>125*1*0,8</t>
  </si>
  <si>
    <t>Součet</t>
  </si>
  <si>
    <t>132201209</t>
  </si>
  <si>
    <t>Příplatek za lepivost k hloubení rýh š do 2000 mm v hornině tř. 3</t>
  </si>
  <si>
    <t>CS ÚRS 2016 01</t>
  </si>
  <si>
    <t>-1026739034</t>
  </si>
  <si>
    <t>Hloubení zapažených i nezapažených rýh šířky přes 600 do 2 000 mm s urovnáním dna do předepsaného profilu a spádu v hornině tř. 3 Příplatek k cenám za lepivost horniny tř. 3</t>
  </si>
  <si>
    <t>3</t>
  </si>
  <si>
    <t>132212101</t>
  </si>
  <si>
    <t>Hloubení rýh š do 600 mm ručním nebo pneum nářadím v soudržných horninách tř. 3</t>
  </si>
  <si>
    <t>-517180905</t>
  </si>
  <si>
    <t>Hloubení zapažených i nezapažených rýh šířky do 600 mm ručním nebo pneumatickým nářadím s urovnáním dna do předepsaného profilu a spádu v horninách tř. 3 soudržných</t>
  </si>
  <si>
    <t>73,7*0,3</t>
  </si>
  <si>
    <t>132212109</t>
  </si>
  <si>
    <t>Příplatek za lepivost u hloubení rýh š do 600 mm ručním nebo pneum nářadím v hornině tř. 3</t>
  </si>
  <si>
    <t>59459480</t>
  </si>
  <si>
    <t>Hloubení zapažených i nezapažených rýh šířky do 600 mm ručním nebo pneumatickým nářadím s urovnáním dna do předepsaného profilu a spádu v horninách tř. 3 Příplatek k cenám za lepivost horniny tř. 3</t>
  </si>
  <si>
    <t>5</t>
  </si>
  <si>
    <t>162701105</t>
  </si>
  <si>
    <t>Vodorovné přemístění do 10000 m výkopku/sypaniny z horniny tř. 1 až 4</t>
  </si>
  <si>
    <t>-1495085614</t>
  </si>
  <si>
    <t>Vodorovné přemístění výkopku nebo sypaniny po suchu na obvyklém dopravním prostředku, bez naložení výkopku, avšak se složením bez rozhrnutí z horniny tř. 1 až 4 na vzdálenost přes 9 000 do 10 000 m</t>
  </si>
  <si>
    <t>6</t>
  </si>
  <si>
    <t>171201201</t>
  </si>
  <si>
    <t>Uložení sypaniny na skládky</t>
  </si>
  <si>
    <t>479091466</t>
  </si>
  <si>
    <t>7</t>
  </si>
  <si>
    <t>171201211</t>
  </si>
  <si>
    <t>Poplatek za uložení odpadu ze sypaniny na skládce (skládkovné)</t>
  </si>
  <si>
    <t>t</t>
  </si>
  <si>
    <t>-804712022</t>
  </si>
  <si>
    <t>Uložení sypaniny poplatek za uložení sypaniny na skládce (skládkovné)</t>
  </si>
  <si>
    <t>11,25*2,1</t>
  </si>
  <si>
    <t>8</t>
  </si>
  <si>
    <t>174101101</t>
  </si>
  <si>
    <t>Zásyp jam, šachet rýh nebo kolem objektů sypaninou se zhutněním</t>
  </si>
  <si>
    <t>-1478127954</t>
  </si>
  <si>
    <t>Zásyp sypaninou z jakékoliv horniny s uložením výkopku ve vrstvách se zhutněním jam, šachet, rýh nebo kolem objektů v těchto vykopávkách</t>
  </si>
  <si>
    <t>88,75</t>
  </si>
  <si>
    <t>Zakládání</t>
  </si>
  <si>
    <t>9</t>
  </si>
  <si>
    <t>R12755214</t>
  </si>
  <si>
    <t>Trativody z drenážních trubek plastových flexibilních D 100 mm lože ze štěrku, včetně geotextilie</t>
  </si>
  <si>
    <t>m</t>
  </si>
  <si>
    <t>801554098</t>
  </si>
  <si>
    <t>Trativody bez lože z drenážních trubek plastových flexibilních D 100 mm</t>
  </si>
  <si>
    <t>274313711</t>
  </si>
  <si>
    <t>Základové pásy z betonu tř. C 20/25</t>
  </si>
  <si>
    <t>-2136106993</t>
  </si>
  <si>
    <t>Základy z betonu prostého pasy betonu kamenem neprokládaného tř. C 20/25</t>
  </si>
  <si>
    <t>4,5*0,4*0,6</t>
  </si>
  <si>
    <t>5,25*0,4*0,6</t>
  </si>
  <si>
    <t>10,5*0,4*0,6</t>
  </si>
  <si>
    <t>7*0,55*1,55</t>
  </si>
  <si>
    <t>3,5*0,55*1,55</t>
  </si>
  <si>
    <t>21*0,3*1,15</t>
  </si>
  <si>
    <t>2,1*0,5*1,15</t>
  </si>
  <si>
    <t>11</t>
  </si>
  <si>
    <t>274361821</t>
  </si>
  <si>
    <t>Výztuž základových pásů betonářskou ocelí 10 505 (R)</t>
  </si>
  <si>
    <t>-1222122579</t>
  </si>
  <si>
    <t>Výztuž základů pasů z betonářské oceli 10 505 (R) nebo BSt 500</t>
  </si>
  <si>
    <t>120*0,001578*1,2</t>
  </si>
  <si>
    <t>768*0,000222*1,2</t>
  </si>
  <si>
    <t>12</t>
  </si>
  <si>
    <t>275313711</t>
  </si>
  <si>
    <t>Základové patky z betonu tř. C 20/25</t>
  </si>
  <si>
    <t>1172670476</t>
  </si>
  <si>
    <t>Základy z betonu prostého patky a bloky z betonu kamenem neprokládaného tř. C 20/25</t>
  </si>
  <si>
    <t>7*1*1*1,15</t>
  </si>
  <si>
    <t>13</t>
  </si>
  <si>
    <t>R5651621</t>
  </si>
  <si>
    <t xml:space="preserve">Broušení betonového schodiště </t>
  </si>
  <si>
    <t>kpl</t>
  </si>
  <si>
    <t>43362866</t>
  </si>
  <si>
    <t>Svislé a kompletní konstrukce</t>
  </si>
  <si>
    <t>14</t>
  </si>
  <si>
    <t>311238116</t>
  </si>
  <si>
    <t>Zdivo nosné vnitřní tl 300 mm pevnosti P 15 na MVC</t>
  </si>
  <si>
    <t>m2</t>
  </si>
  <si>
    <t>-682235993</t>
  </si>
  <si>
    <t>Zdivo nosné jednovrstvé z cihel děrovaných  vnitřní klasické, spojené na pero a drážku na maltu MVC, pevnost cihel P15, tl. zdiva 300 mm</t>
  </si>
  <si>
    <t>19,4*3,5*0,3</t>
  </si>
  <si>
    <t>-32*0,3</t>
  </si>
  <si>
    <t>311238314</t>
  </si>
  <si>
    <t>Zdivo nosné vnitřní  tl 200 mm pevnosti P 10 na MVC</t>
  </si>
  <si>
    <t>1939518752</t>
  </si>
  <si>
    <t>Zdivo nosné jednovrstvé z cihel děrovaných  vnitřní, spojené na pero a drážku klasické na maltu MVC, pevnost cihel P8, P10, tl. zdiva 200 mm</t>
  </si>
  <si>
    <t>19,6*3</t>
  </si>
  <si>
    <t>16</t>
  </si>
  <si>
    <t>311272123</t>
  </si>
  <si>
    <t>Zdivo nosné tl 200 mm z pórobetonových přesných hladkých tvárnic  hmotnosti 500 kg/m3</t>
  </si>
  <si>
    <t>-84435659</t>
  </si>
  <si>
    <t>Zdivo z pórobetonových přesných tvárnic nosné z tvárnic hladkých jakékoli pevnosti na tenké maltové lože, tloušťka zdiva 200 mm, objemová hmotnost 500 kg/m3</t>
  </si>
  <si>
    <t>(14,7)*0,2</t>
  </si>
  <si>
    <t>17</t>
  </si>
  <si>
    <t>311272223</t>
  </si>
  <si>
    <t>Zdivo nosné tl 250 mm z pórobetonových přesných hladkých tvárnic hmotnosti 500 kg/m3</t>
  </si>
  <si>
    <t>-310744578</t>
  </si>
  <si>
    <t>Zdivo z pórobetonových přesných tvárnic nosné z tvárnic hladkých jakékoli pevnosti na tenké maltové lože, tloušťka zdiva 250 mm, objemová hmotnost 500 kg/m3</t>
  </si>
  <si>
    <t>(2,94+0,72+0,48+1,89+1,89+0,63+0,63+2,7+2,8+2,73+1,8+1,02+0,4+0,63+2,64+21+1,05+1,89)*0,25</t>
  </si>
  <si>
    <t>18</t>
  </si>
  <si>
    <t>311272611</t>
  </si>
  <si>
    <t>Zdivo nosné tl 500 mm z pórobetonových přesných hladkých tvárnic  hmotnosti 300 kg/m3</t>
  </si>
  <si>
    <t>1800989826</t>
  </si>
  <si>
    <t>Zdivo z pórobetonových přesných tvárnic nosné z tvárnic hladkých jakékoli pevnosti na tenké maltové lože, tloušťka zdiva 500 mm, objemová hmotnost 300 kg/m3</t>
  </si>
  <si>
    <t>1,2*2,1*0,5</t>
  </si>
  <si>
    <t>19</t>
  </si>
  <si>
    <t>317168138</t>
  </si>
  <si>
    <t>Překlad keramický vysoký v 23,8 cm dl 300 cm</t>
  </si>
  <si>
    <t>kus</t>
  </si>
  <si>
    <t>524862560</t>
  </si>
  <si>
    <t>Překlady keramické (POROTHERM, HELUZ) vysoké osazené do maltového lože, šířky překladu 7 cm výšky 23,8 cm, délky 300 cm</t>
  </si>
  <si>
    <t>5*4</t>
  </si>
  <si>
    <t>20</t>
  </si>
  <si>
    <t>317168161</t>
  </si>
  <si>
    <t>Překlad keramický plochý š 17,5 cm dl 100 cm</t>
  </si>
  <si>
    <t>-1146664917</t>
  </si>
  <si>
    <t>Překlady keramické (POROTHERM, HELUZ) ploché osazené do maltového lože, výšky překladu 7,1 cm šířky 17,5 cm, délky 100 cm</t>
  </si>
  <si>
    <t>317168162</t>
  </si>
  <si>
    <t>Překlad keramický plochý š 17,5 cm dl 125 cm</t>
  </si>
  <si>
    <t>1101946989</t>
  </si>
  <si>
    <t>Překlady keramické (POROTHERM, HELUZ) ploché osazené do maltového lože, výšky překladu 7,1 cm šířky 17,5 cm, délky 125 cm</t>
  </si>
  <si>
    <t>22</t>
  </si>
  <si>
    <t>317941123</t>
  </si>
  <si>
    <t>Osazování ocelových válcovaných nosníků na zdivu I, IE, U, UE nebo L do č 22</t>
  </si>
  <si>
    <t>-262132405</t>
  </si>
  <si>
    <t>Osazování ocelových válcovaných nosníků na zdivu I nebo IE nebo U nebo UE nebo L č. 14 až 22 nebo výšky do 220 mm</t>
  </si>
  <si>
    <t>I120</t>
  </si>
  <si>
    <t>3*1,5*0,0111</t>
  </si>
  <si>
    <t>I140</t>
  </si>
  <si>
    <t>3*1,9*0,0143</t>
  </si>
  <si>
    <t>HEB 220</t>
  </si>
  <si>
    <t>12*0,0715</t>
  </si>
  <si>
    <t>23</t>
  </si>
  <si>
    <t>M</t>
  </si>
  <si>
    <t>130109820</t>
  </si>
  <si>
    <t>ocel profilová HE-B, v jakosti 11 375, h=220 mm</t>
  </si>
  <si>
    <t>1112087588</t>
  </si>
  <si>
    <t>Ocel profilová v jakosti 11 375 ocel profilová H ocel profilová HE-B h=220 mm</t>
  </si>
  <si>
    <t>24</t>
  </si>
  <si>
    <t>130107140</t>
  </si>
  <si>
    <t>ocel profilová IPN, v jakosti 11 375, h=120 mm</t>
  </si>
  <si>
    <t>-412941866</t>
  </si>
  <si>
    <t>Ocel profilová v jakosti 11 375 ocel profilová I IPN h=120 mm</t>
  </si>
  <si>
    <t>25</t>
  </si>
  <si>
    <t>130107160</t>
  </si>
  <si>
    <t>ocel profilová IPN, v jakosti 11 375, h=140 mm</t>
  </si>
  <si>
    <t>1577186844</t>
  </si>
  <si>
    <t>Ocel profilová v jakosti 11 375 ocel profilová I IPN h=140 mm</t>
  </si>
  <si>
    <t>26</t>
  </si>
  <si>
    <t>341272612</t>
  </si>
  <si>
    <t>Stěny nosné tl 200 mm z pórobetonových přesných hladkých tvárnic hmotnosti 500 kg/m3</t>
  </si>
  <si>
    <t>-1255601941</t>
  </si>
  <si>
    <t>Stěny z přesných pórobetonových tvárnic nosné hladkých jakékoli pevnosti na tenké maltové lože, tloušťka stěny 200 mm, objemová hmotnost 500 kg/m3</t>
  </si>
  <si>
    <t>4,5*3*2</t>
  </si>
  <si>
    <t>-3,2*2</t>
  </si>
  <si>
    <t>5,3*3*2</t>
  </si>
  <si>
    <t>Vodorovné konstrukce</t>
  </si>
  <si>
    <t>27</t>
  </si>
  <si>
    <t>411121121</t>
  </si>
  <si>
    <t>Montáž prefabrikovaných ŽB stropů ze stropních panelů š 1200 mm dl do 3800 mm</t>
  </si>
  <si>
    <t>1030882788</t>
  </si>
  <si>
    <t>Montáž prefabrikovaných železobetonových stropů se zalitím spár, včetně podpěrné konstrukce, na cementovou maltu ze stropních panelů šířky do 1200 mm a délky do 3800 mm</t>
  </si>
  <si>
    <t>28</t>
  </si>
  <si>
    <t>M93468610</t>
  </si>
  <si>
    <t>panel stropní předpjatý SPIROLL PPS.../200-6 + 0 100x119x20 cm</t>
  </si>
  <si>
    <t>-998797598</t>
  </si>
  <si>
    <t>Desky (prefabrikáty) stropní betonové a železobetonové desky (prefabrikáty) stropní z betonu předpjatého panely stropní předpjaté - SPIROLL B55 - výšky 20 cm PPS ...   /200 - 6 + 0      100 x 119 x 20</t>
  </si>
  <si>
    <t>29</t>
  </si>
  <si>
    <t>M93468600</t>
  </si>
  <si>
    <t>panel stropní předpjatý SPIROLL PPS.../165-4 + 0 100x119x16,5 cm</t>
  </si>
  <si>
    <t>-1952511306</t>
  </si>
  <si>
    <t>Desky (prefabrikáty) stropní betonové a železobetonové desky (prefabrikáty) stropní z betonu předpjatého panely stropní předpjaté - SPIROLL B55 - výšky 16,5 cm PPS ...   /165 - 4 + 0      100 x 119 x 16,5</t>
  </si>
  <si>
    <t>30</t>
  </si>
  <si>
    <t>411321515</t>
  </si>
  <si>
    <t>Stropy deskové ze ŽB tř. C 20/25</t>
  </si>
  <si>
    <t>1892776715</t>
  </si>
  <si>
    <t>Stropy z betonu železového (bez výztuže) stropů deskových, plochých střech, desek balkonových, desek hřibových stropů včetně hlavic hřibových sloupů tř. C 20/25</t>
  </si>
  <si>
    <t>5,3*0,25*0,2</t>
  </si>
  <si>
    <t>5,3*0,12*0,2</t>
  </si>
  <si>
    <t>5,3*0,15*0,2</t>
  </si>
  <si>
    <t>31</t>
  </si>
  <si>
    <t>411361821</t>
  </si>
  <si>
    <t>Výztuž stropů betonářskou ocelí 10 505</t>
  </si>
  <si>
    <t>-154091556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</si>
  <si>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</si>
  <si>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79,5*0,001208*1,2</t>
  </si>
  <si>
    <t>0,05</t>
  </si>
  <si>
    <t>32</t>
  </si>
  <si>
    <t>417321414</t>
  </si>
  <si>
    <t>Ztužující pásy a věnce ze ŽB tř. C 20/25</t>
  </si>
  <si>
    <t>1112770683</t>
  </si>
  <si>
    <t>Ztužující pásy a věnce z betonu železového (bez výztuže) tř. C 20/25</t>
  </si>
  <si>
    <t>2,35</t>
  </si>
  <si>
    <t>V1</t>
  </si>
  <si>
    <t>5,91</t>
  </si>
  <si>
    <t>V2</t>
  </si>
  <si>
    <t>15,957</t>
  </si>
  <si>
    <t>V3</t>
  </si>
  <si>
    <t>1,38</t>
  </si>
  <si>
    <t>V4</t>
  </si>
  <si>
    <t>0,45</t>
  </si>
  <si>
    <t>H1</t>
  </si>
  <si>
    <t>0,3</t>
  </si>
  <si>
    <t>H2</t>
  </si>
  <si>
    <t>1,4</t>
  </si>
  <si>
    <t>H3</t>
  </si>
  <si>
    <t>1,75</t>
  </si>
  <si>
    <t>H4</t>
  </si>
  <si>
    <t>0,38</t>
  </si>
  <si>
    <t>33</t>
  </si>
  <si>
    <t>417361821</t>
  </si>
  <si>
    <t>Výztuž ztužujících pásů a věnců betonářskou ocelí 10 505</t>
  </si>
  <si>
    <t>683616915</t>
  </si>
  <si>
    <t>Výztuž ztužujících pásů a věnců z betonářské oceli 10 505 (R) nebo BSt 500</t>
  </si>
  <si>
    <t>65*0,000617*1,2</t>
  </si>
  <si>
    <t>54*0,000222*1,2</t>
  </si>
  <si>
    <t>473*0,001208*1,2</t>
  </si>
  <si>
    <t>315,2*0,00128*2,1</t>
  </si>
  <si>
    <t>138*0,00128*1,2</t>
  </si>
  <si>
    <t>40*0,000888*1,2</t>
  </si>
  <si>
    <t>868*0,000395*1,2</t>
  </si>
  <si>
    <t>421,58*0,000395*1,2</t>
  </si>
  <si>
    <t>133*0,000222*1,2</t>
  </si>
  <si>
    <t>40,8*0,000395*1,2</t>
  </si>
  <si>
    <t>34</t>
  </si>
  <si>
    <t>417362021</t>
  </si>
  <si>
    <t>Výztuž ztužujících pásů a věnců svařovanými sítěmi Kari</t>
  </si>
  <si>
    <t>-801093296</t>
  </si>
  <si>
    <t>Výztuž ztužujících pásů a věnců ze svařovaných sítí z drátů typu KARI</t>
  </si>
  <si>
    <t>15,32*2*0,003033*1,5</t>
  </si>
  <si>
    <t>35</t>
  </si>
  <si>
    <t>R05161832</t>
  </si>
  <si>
    <t>Zalití spár žb stropů betonem</t>
  </si>
  <si>
    <t>-1581449278</t>
  </si>
  <si>
    <t>Úpravy povrchů, podlahy a osazování výplní</t>
  </si>
  <si>
    <t>36</t>
  </si>
  <si>
    <t>612321141</t>
  </si>
  <si>
    <t>Vápenocementová omítka štuková dvouvrstvá vnitřních stěn nanášená ručně</t>
  </si>
  <si>
    <t>1362475898</t>
  </si>
  <si>
    <t>Omítka vápenocementová vnitřních ploch nanášená ručně dvouvrstvá, tloušťky jádrové omítky do 10 mm a tloušťky štuku do 3 mm štuková svislých konstrukcí stěn</t>
  </si>
  <si>
    <t>202,8*3-89,2</t>
  </si>
  <si>
    <t>25,65</t>
  </si>
  <si>
    <t>37</t>
  </si>
  <si>
    <t>622211011</t>
  </si>
  <si>
    <t>Montáž kontaktního zateplení vnějších stěn z polystyrénových desek tl do 80 mm</t>
  </si>
  <si>
    <t>-1119616610</t>
  </si>
  <si>
    <t>Montáž kontaktního zateplení z polystyrenových desek nebo z kombinovaných desek na vnější stěny, tloušťky desek přes 40 do 80 mm</t>
  </si>
  <si>
    <t>23+22+17</t>
  </si>
  <si>
    <t>38</t>
  </si>
  <si>
    <t>283759460</t>
  </si>
  <si>
    <t>deska fasádní polystyrénová EPS 100 F 1000 x 500 x 60 mm</t>
  </si>
  <si>
    <t>116306825</t>
  </si>
  <si>
    <t>Desky z lehčených plastů desky polystyrénové fasádní typ EPS 100 F  stabilizovaný, samozhášivý objemová hmotnost 20 až 25 kg/m3 rozměr 1000 x 500 mm, lambda 0,036 W/m K 1000 x 500 x  60 mm</t>
  </si>
  <si>
    <t>62*1,02 'Přepočtené koeficientem množství</t>
  </si>
  <si>
    <t>39</t>
  </si>
  <si>
    <t>622211021</t>
  </si>
  <si>
    <t>Montáž kontaktního zateplení vnějších stěn z polystyrénových desek tl do 120 mm</t>
  </si>
  <si>
    <t>-1350245900</t>
  </si>
  <si>
    <t>Montáž kontaktního zateplení z polystyrenových desek nebo z kombinovaných desek na vnější stěny, tloušťky desek přes 80 do 120 mm</t>
  </si>
  <si>
    <t>25+45+178+178+22+8,1+14,8+12,6+4,7+2,7+36</t>
  </si>
  <si>
    <t>-7,3-3-6,8-7,5-92</t>
  </si>
  <si>
    <t>40</t>
  </si>
  <si>
    <t>283759800</t>
  </si>
  <si>
    <t>deska fasádní polystyrénová EPS 100 F 1000 x 500 x 120 mm</t>
  </si>
  <si>
    <t>1182810940</t>
  </si>
  <si>
    <t>Desky z lehčených plastů desky polystyrénové fasádní typ EPS 100 F  stabilizovaný, samozhášivý objemová hmotnost 20 až 25 kg/m3 rozměr 1000 x 500 mm, lambda 0,036 W/m K 1000 x 500 x 120 mm</t>
  </si>
  <si>
    <t>339,5*1,02 'Přepočtené koeficientem množství</t>
  </si>
  <si>
    <t>41</t>
  </si>
  <si>
    <t>M83764000</t>
  </si>
  <si>
    <t>polystyren extrudovaný 1250 x 600</t>
  </si>
  <si>
    <t>-1147709916</t>
  </si>
  <si>
    <t>Desky z lehčených plastů desky z extrudovaného polystyrenulambda 0,034 - 0,038 [W / m K]  1250 x 600 mm</t>
  </si>
  <si>
    <t>129*0,6*0,12*1,05</t>
  </si>
  <si>
    <t>9,752*1,2 'Přepočtené koeficientem množství</t>
  </si>
  <si>
    <t>42</t>
  </si>
  <si>
    <t>622212001</t>
  </si>
  <si>
    <t>Montáž kontaktního zateplení vnějšího ostění hl. špalety do 200 mm z polystyrenu tl do 40 mm</t>
  </si>
  <si>
    <t>638700192</t>
  </si>
  <si>
    <t>Montáž kontaktního zateplení vnějšího ostění nebo nadpraží z polystyrenových desek hloubky špalet do 200 mm, tloušťky desek do 40 mm</t>
  </si>
  <si>
    <t>36+36+264+36+36+32</t>
  </si>
  <si>
    <t>43</t>
  </si>
  <si>
    <t>283759440</t>
  </si>
  <si>
    <t>deska fasádní polystyrénová EPS 100 F 1000 x 500 x 40 mm</t>
  </si>
  <si>
    <t>-1053094850</t>
  </si>
  <si>
    <t>Desky z lehčených plastů desky polystyrénové fasádní typ EPS 100 F  stabilizovaný, samozhášivý objemová hmotnost 20 až 25 kg/m3 rozměr 1000 x 500 mm, lambda 0,036 W/m K 1000 x 500 x  40 mm</t>
  </si>
  <si>
    <t>440*0,2*1,1</t>
  </si>
  <si>
    <t>44</t>
  </si>
  <si>
    <t>622252001</t>
  </si>
  <si>
    <t>Montáž zakládacích soklových lišt kontaktního zateplení</t>
  </si>
  <si>
    <t>CS ÚRS 2017 01</t>
  </si>
  <si>
    <t>-1133786881</t>
  </si>
  <si>
    <t>Montáž lišt kontaktního zateplení zakládacích soklových připevněných hmoždinkami</t>
  </si>
  <si>
    <t>45</t>
  </si>
  <si>
    <t>590516430</t>
  </si>
  <si>
    <t>lišta soklová Al s okapničkou, zakládací U 06 cm, 0,7/200 cm</t>
  </si>
  <si>
    <t>1219536833</t>
  </si>
  <si>
    <t>21,9047619047619*1,05 'Přepočtené koeficientem množství</t>
  </si>
  <si>
    <t>46</t>
  </si>
  <si>
    <t>590516490</t>
  </si>
  <si>
    <t>lišta soklová Al s okapničkou, zakládací U 12 cm, 0,95/200 cm</t>
  </si>
  <si>
    <t>-1086642354</t>
  </si>
  <si>
    <t>119,047619047619*1,05 'Přepočtené koeficientem množství</t>
  </si>
  <si>
    <t>47</t>
  </si>
  <si>
    <t>622252002</t>
  </si>
  <si>
    <t>Montáž ostatních lišt kontaktního zateplení</t>
  </si>
  <si>
    <t>28027746</t>
  </si>
  <si>
    <t>Montáž lišt kontaktního zateplení ostatních stěnových, dilatačních apod. lepených do tmelu</t>
  </si>
  <si>
    <t>4,2*6</t>
  </si>
  <si>
    <t>1,8*73</t>
  </si>
  <si>
    <t>2,5*7</t>
  </si>
  <si>
    <t>144+72</t>
  </si>
  <si>
    <t>48</t>
  </si>
  <si>
    <t>590514800</t>
  </si>
  <si>
    <t>lišta rohová Al 10/10 cm s tkaninou bal. 2,5 m</t>
  </si>
  <si>
    <t>-489634856</t>
  </si>
  <si>
    <t>256,190476190476*1,05 'Přepočtené koeficientem množství</t>
  </si>
  <si>
    <t>49</t>
  </si>
  <si>
    <t>590515120</t>
  </si>
  <si>
    <t>profil parapetní - Thermospoj LPE plast 2 m</t>
  </si>
  <si>
    <t>1832936476</t>
  </si>
  <si>
    <t>profil parapetní se sklovláknitou armovací tkaninou PVC 2 m</t>
  </si>
  <si>
    <t>71,4285714285714*1,05 'Přepočtené koeficientem množství</t>
  </si>
  <si>
    <t>50</t>
  </si>
  <si>
    <t>590515100</t>
  </si>
  <si>
    <t>profil okenní s nepřiznanou okapnicí LTU plast 2,0 m</t>
  </si>
  <si>
    <t>610966865</t>
  </si>
  <si>
    <t>profil okenní s nepřiznanou podomítkovou okapnicí PVC 2,0 m</t>
  </si>
  <si>
    <t>51</t>
  </si>
  <si>
    <t>622511021</t>
  </si>
  <si>
    <t>Tenkovrstvá akrylátová zrnitá omítka tl. 2,0 mm včetně penetrace vnějších stěn</t>
  </si>
  <si>
    <t>11728938</t>
  </si>
  <si>
    <t>Omítka tenkovrstvá akrylátová vnějších ploch probarvená, včetně penetrace podkladu zrnitá, tloušťky 2,0 mm stěn</t>
  </si>
  <si>
    <t>bílá</t>
  </si>
  <si>
    <t>309,4+96,8+62</t>
  </si>
  <si>
    <t>šedá RAL 7036</t>
  </si>
  <si>
    <t>34,8</t>
  </si>
  <si>
    <t>52</t>
  </si>
  <si>
    <t>631311115</t>
  </si>
  <si>
    <t>Mazanina tl do 80 mm z betonu prostého bez zvýšených nároků na prostředí tř. C 20/25</t>
  </si>
  <si>
    <t>-1798571328</t>
  </si>
  <si>
    <t>Mazanina z betonu prostého bez zvýšených nároků na prostředí tl. přes 50 do 80 mm tř. C 20/25</t>
  </si>
  <si>
    <t>43,14*0,075</t>
  </si>
  <si>
    <t>53</t>
  </si>
  <si>
    <t>632450121</t>
  </si>
  <si>
    <t>Vyrovnávací cementový potěr tl do 20 mm ze suchých směsí provedený v pásu</t>
  </si>
  <si>
    <t>180232331</t>
  </si>
  <si>
    <t>Potěr cementový vyrovnávací ze suchých směsí v pásu o průměrné (střední) tl. od 10 do 20 mm</t>
  </si>
  <si>
    <t>A střecha</t>
  </si>
  <si>
    <t>480</t>
  </si>
  <si>
    <t>B střecha</t>
  </si>
  <si>
    <t>59+63</t>
  </si>
  <si>
    <t>54</t>
  </si>
  <si>
    <t>632450131</t>
  </si>
  <si>
    <t>Vyrovnávací cementový potěr tl do 20 mm ze suchých směsí provedený v ploše</t>
  </si>
  <si>
    <t>741941831</t>
  </si>
  <si>
    <t>Potěr cementový vyrovnávací ze suchých směsí v ploše o průměrné (střední) tl. od 10 do 20 mm</t>
  </si>
  <si>
    <t>P1</t>
  </si>
  <si>
    <t>6,85+36,29+59,21+23,95+22,82</t>
  </si>
  <si>
    <t>P2</t>
  </si>
  <si>
    <t>7,59+14,63+11,75+11,88+11,89+11,79+11,88+11,79+11,89+8,29+10,57+11,04+22,47+21,08+13,42+13,21+13,42+13,35+21,36</t>
  </si>
  <si>
    <t>P3</t>
  </si>
  <si>
    <t>4,18+38,79+12,87+1,49+13,34+13,18+26,52</t>
  </si>
  <si>
    <t>55</t>
  </si>
  <si>
    <t>632481213</t>
  </si>
  <si>
    <t>Separační vrstva z PE fólie</t>
  </si>
  <si>
    <t>-185609855</t>
  </si>
  <si>
    <t>Separační vrstva k oddělení podlahových vrstev z polyetylénové fólie</t>
  </si>
  <si>
    <t>43,14*2</t>
  </si>
  <si>
    <t>56</t>
  </si>
  <si>
    <t>637121112</t>
  </si>
  <si>
    <t>Okapový chodník z kačírku tl 150 mm s udusáním</t>
  </si>
  <si>
    <t>-100428489</t>
  </si>
  <si>
    <t>Okapový chodník z kameniva s udusáním a urovnáním povrchu z kačírku tl. 150 mm</t>
  </si>
  <si>
    <t>57</t>
  </si>
  <si>
    <t>642942221</t>
  </si>
  <si>
    <t>Osazování zárubní nebo rámů dveřních kovových do 4 m2 na MC</t>
  </si>
  <si>
    <t>-680683425</t>
  </si>
  <si>
    <t>Osazování zárubní nebo rámů kovových dveřních lisovaných nebo z úhelníků bez dveřních křídel, na cementovou maltu, o ploše otvoru přes 2,5 do 4,5 m2</t>
  </si>
  <si>
    <t>58</t>
  </si>
  <si>
    <t>553311240</t>
  </si>
  <si>
    <t>zárubeň ocelová pro běžné zdění H 110 1450 dvoukřídlá</t>
  </si>
  <si>
    <t>-635738501</t>
  </si>
  <si>
    <t>Zárubně kovové zárubně ocelové pro zdění H 110 1450 dvoukřídlá</t>
  </si>
  <si>
    <t>59</t>
  </si>
  <si>
    <t>642942111</t>
  </si>
  <si>
    <t>Osazování zárubní nebo rámů dveřních kovových do 2,5 m2 na MC</t>
  </si>
  <si>
    <t>-1806483806</t>
  </si>
  <si>
    <t>Osazování zárubní nebo rámů kovových dveřních lisovaných nebo z úhelníků bez dveřních křídel, na cementovou maltu, o ploše otvoru do 2,5 m2</t>
  </si>
  <si>
    <t>60</t>
  </si>
  <si>
    <t>553311190</t>
  </si>
  <si>
    <t>zárubeň ocelová pro běžné zdění H 110 900 L/P</t>
  </si>
  <si>
    <t>1337337360</t>
  </si>
  <si>
    <t>Zárubně kovové zárubně ocelové pro zdění H 110 900 L/P</t>
  </si>
  <si>
    <t>61</t>
  </si>
  <si>
    <t>553311170</t>
  </si>
  <si>
    <t>zárubeň ocelová pro běžné zdění H 110 800 L/P</t>
  </si>
  <si>
    <t>2145164687</t>
  </si>
  <si>
    <t>Zárubně kovové zárubně ocelové pro zdění H 110 800 L/P</t>
  </si>
  <si>
    <t>62</t>
  </si>
  <si>
    <t>553311130</t>
  </si>
  <si>
    <t>zárubeň ocelová pro běžné zdění H 110 600 L/P</t>
  </si>
  <si>
    <t>79631126</t>
  </si>
  <si>
    <t>Zárubně kovové zárubně ocelové pro zdění H 110 600 L/P</t>
  </si>
  <si>
    <t>Trubní vedení</t>
  </si>
  <si>
    <t>63</t>
  </si>
  <si>
    <t>R021651</t>
  </si>
  <si>
    <t xml:space="preserve">M+D Revizní a čistící šachta pro drenáž </t>
  </si>
  <si>
    <t>835330114</t>
  </si>
  <si>
    <t>Ostatní konstrukce a práce, bourání</t>
  </si>
  <si>
    <t>64</t>
  </si>
  <si>
    <t>916231213</t>
  </si>
  <si>
    <t>Osazení chodníkového obrubníku betonového stojatého s boční opěrou do lože z betonu prostého</t>
  </si>
  <si>
    <t>351610237</t>
  </si>
  <si>
    <t>Osazení chodníkového obrubníku betonového se zřízením lože, s vyplněním a zatřením spár cementovou maltou stojatého s boční opěrou z betonu prostého tř. C 12/15, do lože z betonu prostého téže značky</t>
  </si>
  <si>
    <t>65</t>
  </si>
  <si>
    <t>592173050</t>
  </si>
  <si>
    <t>obrubník betonový zahradní přírodní šedá ABO 5-20 50x5x25 cm</t>
  </si>
  <si>
    <t>1072184975</t>
  </si>
  <si>
    <t>Obrubníky betonové a železobetonové obrubníky zahradní ABO    5-20     50 x 5 x 25</t>
  </si>
  <si>
    <t>66</t>
  </si>
  <si>
    <t>941211111</t>
  </si>
  <si>
    <t>Montáž lešení řadového rámového lehkého zatížení do 200 kg/m2 š do 0,9 m v do 10 m</t>
  </si>
  <si>
    <t>-1546990496</t>
  </si>
  <si>
    <t>Montáž lešení řadového rámového lehkého pracovního s podlahami s provozním zatížením tř. 3 do 200 kg/m2 šířky tř. SW06 přes 0,6 do 0,9 m, výšky do 10 m</t>
  </si>
  <si>
    <t>67</t>
  </si>
  <si>
    <t>941211211</t>
  </si>
  <si>
    <t>Příplatek k lešení řadovému rámovému lehkému š 0,9 m v do 25 m za první a ZKD den použití</t>
  </si>
  <si>
    <t>-1291970556</t>
  </si>
  <si>
    <t>Montáž lešení řadového rámového lehkého pracovního s podlahami s provozním zatížením tř. 3 do 200 kg/m2 Příplatek za první a každý další den použití lešení k ceně -1111 nebo -1112</t>
  </si>
  <si>
    <t>650*30</t>
  </si>
  <si>
    <t>68</t>
  </si>
  <si>
    <t>941211811</t>
  </si>
  <si>
    <t>Demontáž lešení řadového rámového lehkého zatížení do 200 kg/m2 š do 0,9 m v do 10 m</t>
  </si>
  <si>
    <t>540791133</t>
  </si>
  <si>
    <t>Demontáž lešení řadového rámového lehkého pracovního s provozním zatížením tř. 3 do 200 kg/m2 šířky tř. SW06 přes 0,6 do 0,9 m, výšky do 10 m</t>
  </si>
  <si>
    <t>69</t>
  </si>
  <si>
    <t>949101111</t>
  </si>
  <si>
    <t>Lešení pomocné pro objekty pozemních staveb s lešeňovou podlahou v do 1,9 m zatížení do 150 kg/m2</t>
  </si>
  <si>
    <t>1096846372</t>
  </si>
  <si>
    <t>Lešení pomocné pracovní pro objekty pozemních staveb pro zatížení do 150 kg/m2, o výšce lešeňové podlahy do 1,9 m</t>
  </si>
  <si>
    <t>70</t>
  </si>
  <si>
    <t>949101112</t>
  </si>
  <si>
    <t>Lešení pomocné pro objekty pozemních staveb s lešeňovou podlahou v do 3,5 m zatížení do 150 kg/m2</t>
  </si>
  <si>
    <t>214552768</t>
  </si>
  <si>
    <t>Lešení pomocné pracovní pro objekty pozemních staveb pro zatížení do 150 kg/m2, o výšce lešeňové podlahy přes 1,9 do 3,5 m</t>
  </si>
  <si>
    <t>71</t>
  </si>
  <si>
    <t>961044111</t>
  </si>
  <si>
    <t>Bourání základů z betonu prostého</t>
  </si>
  <si>
    <t>-615136307</t>
  </si>
  <si>
    <t>Bourání základů z betonu prostého</t>
  </si>
  <si>
    <t>8*1,05*0,55</t>
  </si>
  <si>
    <t>10,5*0,55*1,55</t>
  </si>
  <si>
    <t>22,4*0,3*1,55</t>
  </si>
  <si>
    <t>13,9*0,45*1,55</t>
  </si>
  <si>
    <t>72</t>
  </si>
  <si>
    <t>962031136</t>
  </si>
  <si>
    <t>Bourání příček z tvárnic nebo příčkovek tl do 150 mm</t>
  </si>
  <si>
    <t>566116751</t>
  </si>
  <si>
    <t>Bourání příček z cihel, tvárnic nebo příčkovek z tvárnic nebo příčkovek pálených nebo nepálených na maltu vápennou nebo vápenocementovou, tl. do 150 mm</t>
  </si>
  <si>
    <t>B3 01</t>
  </si>
  <si>
    <t>160,6*3</t>
  </si>
  <si>
    <t>73</t>
  </si>
  <si>
    <t>962032231</t>
  </si>
  <si>
    <t>Bourání zdiva z cihel pálených nebo vápenopískových na MV nebo MVC přes 1 m3</t>
  </si>
  <si>
    <t>-1639260262</t>
  </si>
  <si>
    <t>Bourání zdiva nadzákladového z cihel nebo tvárnic z cihel pálených nebo vápenopískových, na maltu vápennou nebo vápenocementovou, objemu přes 1 m3</t>
  </si>
  <si>
    <t>17,28</t>
  </si>
  <si>
    <t>74</t>
  </si>
  <si>
    <t>963012520</t>
  </si>
  <si>
    <t>Bourání stropů z ŽB desek š přes 300 mm tl přes 140 mm</t>
  </si>
  <si>
    <t>-1571726244</t>
  </si>
  <si>
    <t>Bourání stropů z desek nebo panelů železobetonových prefabrikovaných s dutinami z panelů, š. přes 300 mm tl. přes 140 mm</t>
  </si>
  <si>
    <t>14+14</t>
  </si>
  <si>
    <t>75</t>
  </si>
  <si>
    <t>972054491</t>
  </si>
  <si>
    <t>Vybourání otvorů v ŽB stropech nebo klenbách pl do 1 m2 tl přes 80 mm</t>
  </si>
  <si>
    <t>-1938513530</t>
  </si>
  <si>
    <t>Vybourání otvorů ve stropech nebo klenbách železobetonových bez odstranění podlahy a násypu, plochy do 1 m2, tl. přes 80 mm</t>
  </si>
  <si>
    <t>0,3*0,4*2</t>
  </si>
  <si>
    <t>76</t>
  </si>
  <si>
    <t>974031143</t>
  </si>
  <si>
    <t>Vysekání rýh ve zdivu cihelném hl do 70 mm š do 100 mm</t>
  </si>
  <si>
    <t>-1070097970</t>
  </si>
  <si>
    <t>Vysekání rýh ve zdivu cihelném na maltu vápennou nebo vápenocementovou do hl. 70 mm a šířky do 100 mm</t>
  </si>
  <si>
    <t>77</t>
  </si>
  <si>
    <t>977151123</t>
  </si>
  <si>
    <t>Jádrové vrty diamantovými korunkami do D 150 mm do stavebních materiálů</t>
  </si>
  <si>
    <t>1652926869</t>
  </si>
  <si>
    <t>Jádrové vrty diamantovými korunkami do stavebních materiálů (železobetonu, betonu, cihel, obkladů, dlažeb, kamene) průměru přes 130 do 150 mm</t>
  </si>
  <si>
    <t>78</t>
  </si>
  <si>
    <t>977151128</t>
  </si>
  <si>
    <t>Jádrové vrty diamantovými korunkami do D 300 mm do stavebních materiálů</t>
  </si>
  <si>
    <t>1534573219</t>
  </si>
  <si>
    <t>Jádrové vrty diamantovými korunkami do stavebních materiálů (železobetonu, betonu, cihel, obkladů, dlažeb, kamene) průměru přes 250 do 300 mm</t>
  </si>
  <si>
    <t>79</t>
  </si>
  <si>
    <t>R084165168</t>
  </si>
  <si>
    <t>Odstranění vybavení a zařizovacích předmětů</t>
  </si>
  <si>
    <t>-2118364050</t>
  </si>
  <si>
    <t>80</t>
  </si>
  <si>
    <t>R08541853</t>
  </si>
  <si>
    <t>Generální klíč</t>
  </si>
  <si>
    <t>223606085</t>
  </si>
  <si>
    <t>81</t>
  </si>
  <si>
    <t>R98101141</t>
  </si>
  <si>
    <t>Demolice budov zděných na MC nebo z betonu podíl konstrukcí do 15 % postupným rozebíráním, včetně základových pasů</t>
  </si>
  <si>
    <t>-771370846</t>
  </si>
  <si>
    <t>Demolice budov postupným rozebíráním z cihel, kamene, tvárnic na maltu cementovou nebo z betonu prostého s podílem konstrukcí přes 10 do 15 %</t>
  </si>
  <si>
    <t>B1</t>
  </si>
  <si>
    <t>46*7,35</t>
  </si>
  <si>
    <t>B2</t>
  </si>
  <si>
    <t>70*3,4</t>
  </si>
  <si>
    <t>2.NP</t>
  </si>
  <si>
    <t>1404</t>
  </si>
  <si>
    <t>997</t>
  </si>
  <si>
    <t>Přesun sutě</t>
  </si>
  <si>
    <t>82</t>
  </si>
  <si>
    <t>997013801</t>
  </si>
  <si>
    <t>Poplatek za uložení stavebního betonového odpadu na skládce (skládkovné)</t>
  </si>
  <si>
    <t>1668311296</t>
  </si>
  <si>
    <t>Poplatek za uložení stavebního odpadu na skládce (skládkovné) betonového</t>
  </si>
  <si>
    <t>83</t>
  </si>
  <si>
    <t>R97013501</t>
  </si>
  <si>
    <t>Odvoz suti a vybouraných hmot na skládku nebo meziskládku do 10 km se složením</t>
  </si>
  <si>
    <t>735130369</t>
  </si>
  <si>
    <t>Odvoz suti a vybouraných hmot na skládku nebo meziskládku se složením, na vzdálenost do 10 km</t>
  </si>
  <si>
    <t>998</t>
  </si>
  <si>
    <t>Přesun hmot</t>
  </si>
  <si>
    <t>84</t>
  </si>
  <si>
    <t>998011001</t>
  </si>
  <si>
    <t>Přesun hmot pro budovy zděné v do 6 m</t>
  </si>
  <si>
    <t>2105630010</t>
  </si>
  <si>
    <t>Přesun hmot pro budovy občanské výstavby, bydlení, výrobu a služby s nosnou svislou konstrukcí zděnou z cihel, tvárnic nebo kamene vodorovná dopravní vzdálenost do 100 m pro budovy výšky do 6 m</t>
  </si>
  <si>
    <t>PSV</t>
  </si>
  <si>
    <t>Práce a dodávky PSV</t>
  </si>
  <si>
    <t>711</t>
  </si>
  <si>
    <t>Izolace proti vodě, vlhkosti a plynům</t>
  </si>
  <si>
    <t>85</t>
  </si>
  <si>
    <t>711111001</t>
  </si>
  <si>
    <t>Provedení izolace proti zemní vlhkosti vodorovné za studena nátěrem penetračním</t>
  </si>
  <si>
    <t>-1450390991</t>
  </si>
  <si>
    <t>Provedení izolace proti zemní vlhkosti natěradly a tmely za studena na ploše vodorovné V nátěrem penetračním</t>
  </si>
  <si>
    <t>Vstupní hala</t>
  </si>
  <si>
    <t>36,29</t>
  </si>
  <si>
    <t>zádveří</t>
  </si>
  <si>
    <t>6,85</t>
  </si>
  <si>
    <t>86</t>
  </si>
  <si>
    <t>111631500</t>
  </si>
  <si>
    <t>lak asfaltový (t) bal 9 kg</t>
  </si>
  <si>
    <t>2113250874</t>
  </si>
  <si>
    <t>Výrobky asfaltové izolační a zálivkové hmoty asfalty oxidované stavebně-izolační k penetraci suchých a očištěných podkladů pod asfaltové izolační krytiny a izolace  bal 9 kg</t>
  </si>
  <si>
    <t>43,14*0,0003 'Přepočtené koeficientem množství</t>
  </si>
  <si>
    <t>87</t>
  </si>
  <si>
    <t>711141559</t>
  </si>
  <si>
    <t>Provedení izolace proti zemní vlhkosti pásy přitavením vodorovné NAIP</t>
  </si>
  <si>
    <t>1158706475</t>
  </si>
  <si>
    <t>Provedení izolace proti zemní vlhkosti pásy přitavením NAIP na ploše vodorovné V</t>
  </si>
  <si>
    <t>88</t>
  </si>
  <si>
    <t>628321320</t>
  </si>
  <si>
    <t>pás těžký asfaltovaný MINERÁL</t>
  </si>
  <si>
    <t>-1136646657</t>
  </si>
  <si>
    <t>Pásy asfaltované těžké vložka skleněná rohož role 10 m2</t>
  </si>
  <si>
    <t>43,14*1,15 'Přepočtené koeficientem množství</t>
  </si>
  <si>
    <t>89</t>
  </si>
  <si>
    <t>711462103</t>
  </si>
  <si>
    <t>Provedení izolace proti tlakové vodě svislé fólií přilepenou v plné ploše</t>
  </si>
  <si>
    <t>1859844888</t>
  </si>
  <si>
    <t>Provedení izolace proti povrchové a podpovrchové tlakové vodě fóliemi na ploše svislé S přilepenou v plné ploše</t>
  </si>
  <si>
    <t xml:space="preserve">difuzní folie </t>
  </si>
  <si>
    <t>30,1</t>
  </si>
  <si>
    <t>90</t>
  </si>
  <si>
    <t>283292680</t>
  </si>
  <si>
    <t>folie difúzní 140 g/m2</t>
  </si>
  <si>
    <t>1799871916</t>
  </si>
  <si>
    <t>Fólie z plastů ostatních a speciálně upravené podstřešní a parotěsné folie - mikroperforované, nehořlavé, rozměr role: 1,5 x 50 m 140 g/m2</t>
  </si>
  <si>
    <t>30,1*1,2 'Přepočtené koeficientem množství</t>
  </si>
  <si>
    <t>91</t>
  </si>
  <si>
    <t>998711101</t>
  </si>
  <si>
    <t>Přesun hmot tonážní pro izolace proti vodě, vlhkosti a plynům v objektech výšky do 6 m</t>
  </si>
  <si>
    <t>2081542572</t>
  </si>
  <si>
    <t>Přesun hmot pro izolace proti vodě, vlhkosti a plynům stanovený z hmotnosti přesunovaného materiálu vodorovná dopravní vzdálenost do 50 m v objektech výšky do 6 m</t>
  </si>
  <si>
    <t>712</t>
  </si>
  <si>
    <t>Povlakové krytiny</t>
  </si>
  <si>
    <t>92</t>
  </si>
  <si>
    <t>712361702</t>
  </si>
  <si>
    <t>Provedení povlakové krytiny střech do 10° fólií přilepenou bodově</t>
  </si>
  <si>
    <t>592211148</t>
  </si>
  <si>
    <t>Provedení povlakové krytiny střech plochých do 10 st. fólií přilepenou bodově</t>
  </si>
  <si>
    <t>Střecha A</t>
  </si>
  <si>
    <t>Střecha B</t>
  </si>
  <si>
    <t>Střecha C</t>
  </si>
  <si>
    <t>93</t>
  </si>
  <si>
    <t>283292230</t>
  </si>
  <si>
    <t>fólie strukturovaná  1,5 x 30 m</t>
  </si>
  <si>
    <t>-1227476278</t>
  </si>
  <si>
    <t>fólie strukturovaná pod plechovou krytinu 1,5 x 30 m</t>
  </si>
  <si>
    <t>33*1,15</t>
  </si>
  <si>
    <t>94</t>
  </si>
  <si>
    <t>283220000</t>
  </si>
  <si>
    <t xml:space="preserve">fólie hydroizolační střešní tl 0,2 mm š 1200 mm </t>
  </si>
  <si>
    <t>1995769154</t>
  </si>
  <si>
    <t>-33</t>
  </si>
  <si>
    <t>569*1,15 'Přepočtené koeficientem množství</t>
  </si>
  <si>
    <t>95</t>
  </si>
  <si>
    <t>R12363411</t>
  </si>
  <si>
    <t>Provedení povlak krytiny mechanicky kotvenou do trapézu TI tl do 100mm vnitřní pole, budova v do 18m, včetně doplňkových výztužných plechových prvků a profilů</t>
  </si>
  <si>
    <t>-1149481102</t>
  </si>
  <si>
    <t>Provedení povlakové krytiny střech plochých do 10 st. s mechanicky kotvenou izolací včetně položení fólie a horkovzdušného svaření tl. tepelné izolace do 100 mm budovy výšky do 18 m, kotvené do trapézového plechu nebo do dřeva vnitřní plocha</t>
  </si>
  <si>
    <t>96</t>
  </si>
  <si>
    <t>283220410</t>
  </si>
  <si>
    <t>fólie střešní mPVC ke kotvení  1,5 mm</t>
  </si>
  <si>
    <t>-1491547585</t>
  </si>
  <si>
    <t>Fólie z měkčeného polyvinylchloridu a jednoduché výrobky z nich hydroizolační střešní fólie  (mPVC) fólie ke kotvení   šedá s PES výztuží,  šíře 1,05 - 1,6 - 2,1 m    1,5 mm</t>
  </si>
  <si>
    <t>602*1,15 'Přepočtené koeficientem množství</t>
  </si>
  <si>
    <t>97</t>
  </si>
  <si>
    <t>998712101</t>
  </si>
  <si>
    <t>Přesun hmot tonážní tonážní pro krytiny povlakové v objektech v do 6 m</t>
  </si>
  <si>
    <t>1157302985</t>
  </si>
  <si>
    <t>Přesun hmot pro povlakové krytiny stanovený z hmotnosti přesunovaného materiálu vodorovná dopravní vzdálenost do 50 m v objektech výšky do 6 m</t>
  </si>
  <si>
    <t>713</t>
  </si>
  <si>
    <t>Izolace tepelné</t>
  </si>
  <si>
    <t>98</t>
  </si>
  <si>
    <t>713121111</t>
  </si>
  <si>
    <t>Montáž izolace tepelné podlah volně kladenými rohožemi, pásy, dílci, deskami 1 vrstva</t>
  </si>
  <si>
    <t>1505100939</t>
  </si>
  <si>
    <t>Montáž tepelné izolace podlah rohožemi, pásy, deskami, dílci, bloky (izolační materiál ve specifikaci) kladenými volně jednovrstvá</t>
  </si>
  <si>
    <t>43,14</t>
  </si>
  <si>
    <t>99</t>
  </si>
  <si>
    <t>-193710243</t>
  </si>
  <si>
    <t>43,14*1,02 'Přepočtené koeficientem množství</t>
  </si>
  <si>
    <t>713141135</t>
  </si>
  <si>
    <t>Montáž izolace tepelné střech plochých lepené za studena bodově 1 vrstva rohoží, pásů, dílců, desek</t>
  </si>
  <si>
    <t>840730045</t>
  </si>
  <si>
    <t>Montáž tepelné izolace střech plochých rohožemi, pásy, deskami, dílci, bloky (izolační materiál ve specifikaci) přilepenými za studena bodově, jednovrstvá</t>
  </si>
  <si>
    <t>101</t>
  </si>
  <si>
    <t>283723190</t>
  </si>
  <si>
    <t>deska z pěnového polystyrenu EPS 100 S 1000 x 500 x 160 mm</t>
  </si>
  <si>
    <t>1527962871</t>
  </si>
  <si>
    <t>Desky z lehčených plastů desky z pěnového polystyrénu - samozhášivého typ EPS 100S stabil, objemová hmotnost 20 - 25 kg/m3 tepelně izolační desky pro izolace ploché střechy nebo podlahy rozměr 1000 x 500 mm, lambda 0,037 [W / m K] 160 mm</t>
  </si>
  <si>
    <t>602*1,02 'Přepočtené koeficientem množství</t>
  </si>
  <si>
    <t>102</t>
  </si>
  <si>
    <t>998713101</t>
  </si>
  <si>
    <t>Přesun hmot tonážní pro izolace tepelné v objektech v do 6 m</t>
  </si>
  <si>
    <t>377002216</t>
  </si>
  <si>
    <t>Přesun hmot pro izolace tepelné stanovený z hmotnosti přesunovaného materiálu vodorovná dopravní vzdálenost do 50 m v objektech výšky do 6 m</t>
  </si>
  <si>
    <t>103</t>
  </si>
  <si>
    <t>R8504981</t>
  </si>
  <si>
    <t xml:space="preserve">M+D Spádové desky z polystyrenu EPS 100S ve spádu 2% min. tl. 20mm </t>
  </si>
  <si>
    <t>-606034716</t>
  </si>
  <si>
    <t>střecha B</t>
  </si>
  <si>
    <t>762</t>
  </si>
  <si>
    <t>Konstrukce tesařské</t>
  </si>
  <si>
    <t>104</t>
  </si>
  <si>
    <t>762332132</t>
  </si>
  <si>
    <t>Montáž vázaných kcí krovů pravidelných z hraněného řeziva průřezové plochy do 224 cm2</t>
  </si>
  <si>
    <t>596629630</t>
  </si>
  <si>
    <t>Montáž vázaných konstrukcí krovů střech pultových, sedlových, valbových, stanových čtvercového nebo obdélníkového půdorysu, z řeziva hraněného průřezové plochy přes 120 do 224 cm2</t>
  </si>
  <si>
    <t>49*5,56*2</t>
  </si>
  <si>
    <t>40*3</t>
  </si>
  <si>
    <t>105</t>
  </si>
  <si>
    <t>605120110</t>
  </si>
  <si>
    <t>řezivo jehličnaté hranol jakost I nad 120 cm2</t>
  </si>
  <si>
    <t>-360216835</t>
  </si>
  <si>
    <t>Řezivo jehličnaté hraněné, neopracované (hranolky, hranoly) jehličnaté - hranoly nad 120 cm2 hranoly jakost I</t>
  </si>
  <si>
    <t>49*5,56*2*0,1*0,22*1,05</t>
  </si>
  <si>
    <t>40*3*0,1*0,22*1,05</t>
  </si>
  <si>
    <t>106</t>
  </si>
  <si>
    <t>762341027</t>
  </si>
  <si>
    <t>Bednění střech rovných z desek OSB tl 25 mm na pero a drážku šroubovaných na krokve</t>
  </si>
  <si>
    <t>1883311338</t>
  </si>
  <si>
    <t>Bednění a laťování bednění střech rovných sklonu do 60 st. s vyřezáním otvorů z dřevoštěpkových desek OSB šroubovaných na krokve 25 mm na pero a drážku, tloušťky desky</t>
  </si>
  <si>
    <t>107</t>
  </si>
  <si>
    <t>R08561682</t>
  </si>
  <si>
    <t>M+D Předsazená odvětrávaná fasáda s dřevěným laťovým roštem montovaný na dřevěnou konstrukci</t>
  </si>
  <si>
    <t>-1613378525</t>
  </si>
  <si>
    <t>108</t>
  </si>
  <si>
    <t>R62341026</t>
  </si>
  <si>
    <t>Bednění střech rovných z desek OSB tl 22 mm na pero a drážku šroubovaných na ocelovou kci</t>
  </si>
  <si>
    <t>1138267756</t>
  </si>
  <si>
    <t>Bednění a laťování bednění střech rovných sklonu do 60 st. s vyřezáním otvorů z dřevoštěpkových desek OSB šroubovaných na ocelovou kci 22 mm na pero a drážku, tloušťky desky</t>
  </si>
  <si>
    <t>109</t>
  </si>
  <si>
    <t>998762101</t>
  </si>
  <si>
    <t>Přesun hmot tonážní pro kce tesařské v objektech v do 6 m</t>
  </si>
  <si>
    <t>1040276095</t>
  </si>
  <si>
    <t>Přesun hmot pro konstrukce tesařské stanovený z hmotnosti přesunovaného materiálu vodorovná dopravní vzdálenost do 50 m v objektech výšky do 6 m</t>
  </si>
  <si>
    <t>763</t>
  </si>
  <si>
    <t>Konstrukce suché výstavby</t>
  </si>
  <si>
    <t>110</t>
  </si>
  <si>
    <t>763111424</t>
  </si>
  <si>
    <t>SDK příčka tl 125 mm profil CW+UW 75 desky 2xDF 12,5 TI 60 mm EI 90 Rw 53 dB</t>
  </si>
  <si>
    <t>-1289261288</t>
  </si>
  <si>
    <t>Příčka ze sádrokartonových desek s nosnou konstrukcí z jednoduchých ocelových profilů UW, CW dvojitě opláštěná deskami protipožárními DF tl. 2 x 12,5 mm, EI 90, příčka tl. 125 mm, profil 75 TI tl. 60 mm, Rw 53 dB</t>
  </si>
  <si>
    <t>4,35*3*6</t>
  </si>
  <si>
    <t>3,3*3*4</t>
  </si>
  <si>
    <t>4*3*3</t>
  </si>
  <si>
    <t>12,3*3</t>
  </si>
  <si>
    <t>8,2*3</t>
  </si>
  <si>
    <t>5,6*3</t>
  </si>
  <si>
    <t>4,8*3</t>
  </si>
  <si>
    <t>111</t>
  </si>
  <si>
    <t>763111431</t>
  </si>
  <si>
    <t>SDK příčka tl 100 mm profil CW+UW 50 desky 2xH2 12,5 TI 50 mm EI 60 Rw 50 dB</t>
  </si>
  <si>
    <t>820498957</t>
  </si>
  <si>
    <t>Příčka ze sádrokartonových desek s nosnou konstrukcí z jednoduchých ocelových profilů UW, CW dvojitě opláštěná deskami impregnovanými H2 tl. 2 x 12,5 mm, EI 60, příčka tl. 100 mm, profil 50 TI tl. 50 mm, Rw 50 dB</t>
  </si>
  <si>
    <t>4*3</t>
  </si>
  <si>
    <t>0,9*3</t>
  </si>
  <si>
    <t>4,4*3</t>
  </si>
  <si>
    <t>1,7*3</t>
  </si>
  <si>
    <t>2,5*3</t>
  </si>
  <si>
    <t>112</t>
  </si>
  <si>
    <t>763111437</t>
  </si>
  <si>
    <t>SDK příčka tl 150 mm profil CW+UW 100 desky 2xH2 12,5 TI 100 mm EI 60 Rw 55 DB</t>
  </si>
  <si>
    <t>-1159216995</t>
  </si>
  <si>
    <t>Příčka ze sádrokartonových desek s nosnou konstrukcí z jednoduchých ocelových profilů UW, CW dvojitě opláštěná deskami impregnovanými H2 tl. 2 x 12,5 mm, EI 60, příčka tl. 150 mm, profil 100 TI tl. 100 mm, Rw 55 dB</t>
  </si>
  <si>
    <t>4,9*3</t>
  </si>
  <si>
    <t>20,1*3</t>
  </si>
  <si>
    <t>113</t>
  </si>
  <si>
    <t>763111461</t>
  </si>
  <si>
    <t>SDK příčka tl 125 mm profil CW+UW 75 desky 2xakustické 12,5 TI 60 mm 40 kg/m3 EI 90 Rw 56 dB</t>
  </si>
  <si>
    <t>-901136538</t>
  </si>
  <si>
    <t>Příčka ze sádrokartonových desek s nosnou konstrukcí z jednoduchých ocelových profilů UW, CW dvojitě opláštěná deskami akustickými tl. 2 x 12,5 mm, EI 90, příčka tl. 125 mm, profil 75 TI tl. 60 mm 40 kg/m3, Rw 56 dB</t>
  </si>
  <si>
    <t>5,5*3,4</t>
  </si>
  <si>
    <t>114</t>
  </si>
  <si>
    <t>763111717</t>
  </si>
  <si>
    <t>SDK příčka základní penetrační nátěr</t>
  </si>
  <si>
    <t>-203039170</t>
  </si>
  <si>
    <t>Příčka ze sádrokartonových desek ostatní konstrukce a práce na příčkách ze sádrokartonových desek základní penetrační nátěr</t>
  </si>
  <si>
    <t>877,3</t>
  </si>
  <si>
    <t>115</t>
  </si>
  <si>
    <t>763111811</t>
  </si>
  <si>
    <t>Demontáž SDK příčky s jednoduchou ocelovou nosnou konstrukcí opláštění jednoduché</t>
  </si>
  <si>
    <t>-1595298399</t>
  </si>
  <si>
    <t>Demontáž příček ze sádrokartonových desek s nosnou konstrukcí z ocelových profilů jednoduchých, opláštění jednoduché</t>
  </si>
  <si>
    <t>35,4*3</t>
  </si>
  <si>
    <t>116</t>
  </si>
  <si>
    <t>763131421</t>
  </si>
  <si>
    <t>SDK podhled desky 2xA 12,5 bez TI dvouvrstvá spodní kce profil CD+UD</t>
  </si>
  <si>
    <t>183163932</t>
  </si>
  <si>
    <t>Podhled ze sádrokartonových desek dvouvrstvá zavěšená spodní konstrukce z ocelových profilů CD, UD dvojitě opláštěná deskami standardními A, tl. 2 x 12,5 mm, bez TI</t>
  </si>
  <si>
    <t>6,1+(1,25*12)</t>
  </si>
  <si>
    <t>117</t>
  </si>
  <si>
    <t>763131461</t>
  </si>
  <si>
    <t>SDK podhled desky 2xH2 12,5 bez TI dvouvrstvá spodní kce profil CD+UD</t>
  </si>
  <si>
    <t>145745078</t>
  </si>
  <si>
    <t>Podhled ze sádrokartonových desek dvouvrstvá zavěšená spodní konstrukce z ocelových profilů CD, UD dvojitě opláštěná deskami impregnovanou H2, tl. 2 x 12,5 mm, bez TI</t>
  </si>
  <si>
    <t>15,3+23+12,5</t>
  </si>
  <si>
    <t>118</t>
  </si>
  <si>
    <t>763431011</t>
  </si>
  <si>
    <t>Montáž minerálního podhledu s vyjímatelnými panely vel. do 0,36 m2 na zavěšený polozapuštěný rošt</t>
  </si>
  <si>
    <t>-1666759039</t>
  </si>
  <si>
    <t>Montáž podhledu minerálního včetně zavěšeného roštu polozapuštěného s panely vyjímatelnými, velikosti panelů do 0,36 m2</t>
  </si>
  <si>
    <t>49+117,5+90+150+35,5</t>
  </si>
  <si>
    <t>-0,36*40</t>
  </si>
  <si>
    <t>119</t>
  </si>
  <si>
    <t>M90360160</t>
  </si>
  <si>
    <t>panel akustický, bílá Frost, 600x600x20mm</t>
  </si>
  <si>
    <t>-2007435395</t>
  </si>
  <si>
    <t>Systémy akustických podhledů panely akustické  bílá Frost,  600x600x20 mm</t>
  </si>
  <si>
    <t>120</t>
  </si>
  <si>
    <t>998763301</t>
  </si>
  <si>
    <t>Přesun hmot tonážní pro sádrokartonové konstrukce v objektech v do 6 m</t>
  </si>
  <si>
    <t>1679454010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</si>
  <si>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</si>
  <si>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764</t>
  </si>
  <si>
    <t>Konstrukce klempířské</t>
  </si>
  <si>
    <t>121</t>
  </si>
  <si>
    <t>764141331</t>
  </si>
  <si>
    <t>Krytina střechy rovné drážkováním z tabulí z TiZn lesklého plechu sklonu do 30°</t>
  </si>
  <si>
    <t>1936062307</t>
  </si>
  <si>
    <t>Krytina ze svitků nebo tabulí z titanzinkového lesklého válcovaného plechu s úpravou u okapů, prostupů a výčnělků střechy rovné drážkováním z tabulí, velikosti 1000 x 2000 mm, sklon střechy do 30 st.</t>
  </si>
  <si>
    <t>122</t>
  </si>
  <si>
    <t>764246303</t>
  </si>
  <si>
    <t>Oplechování parapetů rovných mechanicky kotvené z TiZn lesklého plechu  rš 250 mm</t>
  </si>
  <si>
    <t>-347926330</t>
  </si>
  <si>
    <t>Oplechování parapetů z titanzinkového lesklého válcovaného plechu rovných mechanicky kotvené, bez rohů rš 250 mm</t>
  </si>
  <si>
    <t>123</t>
  </si>
  <si>
    <t>764541315</t>
  </si>
  <si>
    <t>Žlab podokapní hranatý z TiZn lesklého plechu rš 400 mm</t>
  </si>
  <si>
    <t>-434459930</t>
  </si>
  <si>
    <t>Žlab podokapní z titanzinkového lesklého válcovaného plechu včetně háků a čel hranatý rš 400 mm</t>
  </si>
  <si>
    <t>124</t>
  </si>
  <si>
    <t>764548323</t>
  </si>
  <si>
    <t>Svody kruhové včetně objímek, kolen, odskoků z TiZn lesklého plechu průměru 100 mm</t>
  </si>
  <si>
    <t>-1210668205</t>
  </si>
  <si>
    <t>Svod z titanzinkového lesklého válcovaného plechu včetně objímek, kolen a odskoků kruhový, průměru 100 mm</t>
  </si>
  <si>
    <t>125</t>
  </si>
  <si>
    <t>764548332</t>
  </si>
  <si>
    <t>Sklápěcí výpust vody z TiZn lesklého plechu kruhového svodu průměru 100 mm</t>
  </si>
  <si>
    <t>-1655810261</t>
  </si>
  <si>
    <t>Svod z titanzinkového lesklého válcovaného plechu včetně objímek, kolen a odskoků sběrač dešťové vody kruhového svodu, průměru 100 mm</t>
  </si>
  <si>
    <t>126</t>
  </si>
  <si>
    <t>R64244305</t>
  </si>
  <si>
    <t>Oplechování horních ploch a nadezdívek bez rohů z TiZn lesklého plechu kotvené rš 430 mm, včetně příponky á=400mm</t>
  </si>
  <si>
    <t>187648952</t>
  </si>
  <si>
    <t>Oplechování horních ploch zdí a nadezdívek (atik) z titanzinkového lesklého válcovaného plechu mechanicky kotvené rš 430 mm</t>
  </si>
  <si>
    <t>127</t>
  </si>
  <si>
    <t>R64244306</t>
  </si>
  <si>
    <t>Oplechování horních ploch a nadezdívek bez rohů z TiZn lesklého plechu kotvené rš 500 mm, včetně příponky á=400mm</t>
  </si>
  <si>
    <t>-272500582</t>
  </si>
  <si>
    <t>Oplechování horních ploch zdí a nadezdívek (atik) z titanzinkového lesklého válcovaného plechu mechanicky kotvené rš 500 mm</t>
  </si>
  <si>
    <t>128</t>
  </si>
  <si>
    <t>R64244307</t>
  </si>
  <si>
    <t>Oplechování horních ploch a nadezdívek bez rohů z TiZn lesklého plechu kotvené rš 610 mm, včetně příponky á 400mm</t>
  </si>
  <si>
    <t>-490538312</t>
  </si>
  <si>
    <t>Oplechování horních ploch zdí a nadezdívek (atik) z titanzinkového lesklého válcovaného plechu mechanicky kotvené rš 610 mm</t>
  </si>
  <si>
    <t>129</t>
  </si>
  <si>
    <t>998764101</t>
  </si>
  <si>
    <t>Přesun hmot tonážní pro konstrukce klempířské v objektech v do 6 m</t>
  </si>
  <si>
    <t>1537708520</t>
  </si>
  <si>
    <t>Přesun hmot pro konstrukce klempířské stanovený z hmotnosti přesunovaného materiálu vodorovná dopravní vzdálenost do 50 m v objektech výšky do 6 m</t>
  </si>
  <si>
    <t>766</t>
  </si>
  <si>
    <t>Konstrukce truhlářské</t>
  </si>
  <si>
    <t>130</t>
  </si>
  <si>
    <t>766622812</t>
  </si>
  <si>
    <t>Demontáž rámu jednoduchých oken dřevěných do 2m2 k opětovnému použití</t>
  </si>
  <si>
    <t>-2063058068</t>
  </si>
  <si>
    <t>Demontáž okenních konstrukcí k opětovnému použití rámu jednoduchých dřevěných, plochy otvoru přes 1 do 2 m2</t>
  </si>
  <si>
    <t>131</t>
  </si>
  <si>
    <t>766660001</t>
  </si>
  <si>
    <t>Montáž dveřních křídel otvíravých 1křídlových š do 0,8 m do ocelové zárubně</t>
  </si>
  <si>
    <t>-724332096</t>
  </si>
  <si>
    <t>Montáž dveřních křídel dřevěných nebo plastových otevíravých do ocelové zárubně povrchově upravených jednokřídlových, šířky do 800 mm</t>
  </si>
  <si>
    <t>132</t>
  </si>
  <si>
    <t>M005</t>
  </si>
  <si>
    <t>DT5 - Dřevěné dveře typové 800x1970mm, viz výkres č.A.12</t>
  </si>
  <si>
    <t>-762743485</t>
  </si>
  <si>
    <t>133</t>
  </si>
  <si>
    <t>M006</t>
  </si>
  <si>
    <t>DT6 - Dřevěné dveře typové 800x1970mm, viz výkres č.A.12</t>
  </si>
  <si>
    <t>-214162593</t>
  </si>
  <si>
    <t>134</t>
  </si>
  <si>
    <t>M007</t>
  </si>
  <si>
    <t>DT7 - Dřevěné dveře typové 800x1970mm, viz výkres č.A.12</t>
  </si>
  <si>
    <t>2114511950</t>
  </si>
  <si>
    <t>135</t>
  </si>
  <si>
    <t>M008</t>
  </si>
  <si>
    <t>DT8 - Dřevěné dveře typové 600x1970mm, viz výkres č.A.12</t>
  </si>
  <si>
    <t>-234874448</t>
  </si>
  <si>
    <t>136</t>
  </si>
  <si>
    <t>M009</t>
  </si>
  <si>
    <t>DT9 - Dřevěné dveře typové 600x1970mm, viz výkres č.A.12</t>
  </si>
  <si>
    <t>1220477482</t>
  </si>
  <si>
    <t>137</t>
  </si>
  <si>
    <t>766660002</t>
  </si>
  <si>
    <t>Montáž dveřních křídel otvíravých 1křídlových š přes 0,8 m do ocelové zárubně</t>
  </si>
  <si>
    <t>203654139</t>
  </si>
  <si>
    <t>Montáž dveřních křídel dřevěných nebo plastových otevíravých do ocelové zárubně povrchově upravených jednokřídlových, šířky přes 800 mm</t>
  </si>
  <si>
    <t>138</t>
  </si>
  <si>
    <t>M001</t>
  </si>
  <si>
    <t>DT1 - Dřevěné dveře typové 900x1970mm, viz výkres č.A.12</t>
  </si>
  <si>
    <t>925679380</t>
  </si>
  <si>
    <t>139</t>
  </si>
  <si>
    <t>M002</t>
  </si>
  <si>
    <t>DT2 - Dřevěné dveře typové 900x1970mm, viz výkres č.A.12</t>
  </si>
  <si>
    <t>1780099357</t>
  </si>
  <si>
    <t>140</t>
  </si>
  <si>
    <t>M003</t>
  </si>
  <si>
    <t>DT3 - Dřevěné dveře typové 900x1970mm, viz výkres č.A.12</t>
  </si>
  <si>
    <t>-1146442368</t>
  </si>
  <si>
    <t>141</t>
  </si>
  <si>
    <t>M004</t>
  </si>
  <si>
    <t>DT4 - Dřevěné dveře typové 900x1970mm, viz výkres č.A.12</t>
  </si>
  <si>
    <t>-831275485</t>
  </si>
  <si>
    <t>142</t>
  </si>
  <si>
    <t>K001</t>
  </si>
  <si>
    <t>M+D - A01 -VSTUPNÍ DVEŘE  V PROSKLENÉ STĚNĚ 1800x2100mm, UW max 1,2 W/Km2 - viz výkres č. A.12</t>
  </si>
  <si>
    <t>1611411382</t>
  </si>
  <si>
    <t>izolační dvosklo k=1,3W/m2k, vnitřní bezpečnostní sklo</t>
  </si>
  <si>
    <t>143</t>
  </si>
  <si>
    <t>K002</t>
  </si>
  <si>
    <t>M+D - A02 - VSTUPNÍ DVEŘE  V PROSKLENÉ STĚNĚ 1800x2100mm, UW max 1,2 W/Km2  - viz výkres č. A.12</t>
  </si>
  <si>
    <t>1383778302</t>
  </si>
  <si>
    <t>bezpečnostní sklo</t>
  </si>
  <si>
    <t>144</t>
  </si>
  <si>
    <t>K003</t>
  </si>
  <si>
    <t>M+D - A03 - DVEŘE V PROSKLENÉ STĚNĚ 900X1970mm, UW max 1,2 W/Km2  - viz výkres č. A.12</t>
  </si>
  <si>
    <t>2027245895</t>
  </si>
  <si>
    <t>145</t>
  </si>
  <si>
    <t>K004</t>
  </si>
  <si>
    <t>M+D - A04 - DVEŘE V PROSKLENÉ STĚNĚ 900X1970mm, UW max 1,2 W/Km2  - viz výkres č. A.12</t>
  </si>
  <si>
    <t>-1595597060</t>
  </si>
  <si>
    <t>146</t>
  </si>
  <si>
    <t>K005</t>
  </si>
  <si>
    <t>M+D - A05 - DVEŘE V PROSKLENÉ STĚNĚ 900X1970mm, UW max 1,2 W/Km2 - viz výkres č. A.12</t>
  </si>
  <si>
    <t>-346346443</t>
  </si>
  <si>
    <t>147</t>
  </si>
  <si>
    <t>K006</t>
  </si>
  <si>
    <t>M+D - A06 - HLINÍKOVÝ VÝKLADEC 2500X2600mm, UW max 1,2 W/Km2 - viz výkres č. A.12</t>
  </si>
  <si>
    <t>1722592978</t>
  </si>
  <si>
    <t>148</t>
  </si>
  <si>
    <t>K007</t>
  </si>
  <si>
    <t>M+D - A07 - PLASTOVÉ OKNO 2150X2100mm, UW max 1,2 W/Km2 - viz výkres č. A.12</t>
  </si>
  <si>
    <t>-623364239</t>
  </si>
  <si>
    <t xml:space="preserve">izolační dvosklo k=1,3W/m2k, </t>
  </si>
  <si>
    <t>149</t>
  </si>
  <si>
    <t>K008</t>
  </si>
  <si>
    <t>M+D - A08 - PLASTOVÉ OKNO 2150X1800mm, UW max 1,2 W/Km2 - viz výkres č. A.12</t>
  </si>
  <si>
    <t>-2101892419</t>
  </si>
  <si>
    <t>150</t>
  </si>
  <si>
    <t>K009</t>
  </si>
  <si>
    <t>M+D - A09 - PLASTOVÉ OKNO 1850X1800mm, UW max 1,2 W/Km2 - viz výkres č. A.12</t>
  </si>
  <si>
    <t>831592495</t>
  </si>
  <si>
    <t>151</t>
  </si>
  <si>
    <t>K010</t>
  </si>
  <si>
    <t>M+D - A10 - PLASTOVÉ OKNO 1550X2100mm, UW max 1,2 W/Km2 - viz výkres č. A.12</t>
  </si>
  <si>
    <t>-2032336877</t>
  </si>
  <si>
    <t>152</t>
  </si>
  <si>
    <t>K011</t>
  </si>
  <si>
    <t>M+D - A11 - PLASTOVÉ OKNO 1550X1800mm, UW max 1,2 W/Km2 - viz výkres č. A.12</t>
  </si>
  <si>
    <t>1756180007</t>
  </si>
  <si>
    <t>153</t>
  </si>
  <si>
    <t>K012</t>
  </si>
  <si>
    <t>M+D - A12 - PLASTOVÉ OKNO 1200X2100mm, UW max 1,2 W/Km2 - viz výkres č. A.12</t>
  </si>
  <si>
    <t>-1141354390</t>
  </si>
  <si>
    <t>154</t>
  </si>
  <si>
    <t>K013</t>
  </si>
  <si>
    <t>M+D - A13 - PLASTOVÉ OKNO 800X1800mm, UW max 1,2 W/Km2 - viz výkres č. A.12</t>
  </si>
  <si>
    <t>-297097522</t>
  </si>
  <si>
    <t>155</t>
  </si>
  <si>
    <t>K014</t>
  </si>
  <si>
    <t>M+D - A14 - PLASTOVÉ OKNO 750X2100mm, UW max 1,2 W/Km2 - viz výkres č. A.12</t>
  </si>
  <si>
    <t>-2115371500</t>
  </si>
  <si>
    <t>izolační dvosklo k=1,3W/m2k,</t>
  </si>
  <si>
    <t>156</t>
  </si>
  <si>
    <t>K015</t>
  </si>
  <si>
    <t>M+D - A15 - PLASTOVÉ OKNO 750X1800mm, UW max 1,2 W/Km2 - viz výkres č. A.12</t>
  </si>
  <si>
    <t>-1208392986</t>
  </si>
  <si>
    <t>157</t>
  </si>
  <si>
    <t>K016</t>
  </si>
  <si>
    <t>M+D - A16 - PLASTOVÉ OKNO 1200X400mm, UW max 1,2 W/Km2 - viz výkres č. A.12</t>
  </si>
  <si>
    <t>897318262</t>
  </si>
  <si>
    <t>158</t>
  </si>
  <si>
    <t>R08496518</t>
  </si>
  <si>
    <t>M+D Obklad fasády z mořených hoblovaných latí 50x50mm</t>
  </si>
  <si>
    <t>-1380190520</t>
  </si>
  <si>
    <t>159</t>
  </si>
  <si>
    <t>R09846462</t>
  </si>
  <si>
    <t>Demontáž dveří</t>
  </si>
  <si>
    <t>312328959</t>
  </si>
  <si>
    <t>160</t>
  </si>
  <si>
    <t>R09851654</t>
  </si>
  <si>
    <t>M+D T2 - Truhlářský kryt vstupního zařízení ÚT 800x750x2800mm, viz výkres č. A.15</t>
  </si>
  <si>
    <t>1509168702</t>
  </si>
  <si>
    <t>161</t>
  </si>
  <si>
    <t>R164562689</t>
  </si>
  <si>
    <t>M+D Vnitřní parapetní deska š. 500mm</t>
  </si>
  <si>
    <t>1424636062</t>
  </si>
  <si>
    <t xml:space="preserve">laminované desky s naklíženou hranou na celou šířku místnosti, mimo okno min. šířka 150mm, barva bříza </t>
  </si>
  <si>
    <t>162</t>
  </si>
  <si>
    <t>R22852356</t>
  </si>
  <si>
    <t>M+D T1 - Zabudované přepážkové pulty šířka 2500mm, viz výkres č. A.15</t>
  </si>
  <si>
    <t>14593638</t>
  </si>
  <si>
    <t>163</t>
  </si>
  <si>
    <t>R23052</t>
  </si>
  <si>
    <t>M+D KUCHYŇSKÁ LINKA TVAR L 180x180 cm</t>
  </si>
  <si>
    <t>-1875372450</t>
  </si>
  <si>
    <t>s dřezem, horní i dolní skříňky uzavřené
provedení - bříza
vybavení:
lednice - velká, 320l
mikrovlnná trouba</t>
  </si>
  <si>
    <t xml:space="preserve">Kuchyňská linka </t>
  </si>
  <si>
    <t xml:space="preserve">lednice 320l </t>
  </si>
  <si>
    <t xml:space="preserve">mikrovlná trouba </t>
  </si>
  <si>
    <t xml:space="preserve">montáž </t>
  </si>
  <si>
    <t>164</t>
  </si>
  <si>
    <t>998766101</t>
  </si>
  <si>
    <t>Přesun hmot tonážní pro konstrukce truhlářské v objektech v do 6 m</t>
  </si>
  <si>
    <t>-2146575179</t>
  </si>
  <si>
    <t>Přesun hmot pro konstrukce truhlářské stanovený z hmotnosti přesunovaného materiálu vodorovná dopravní vzdálenost do 50 m v objektech výšky do 6 m</t>
  </si>
  <si>
    <t>767</t>
  </si>
  <si>
    <t>Konstrukce zámečnické</t>
  </si>
  <si>
    <t>165</t>
  </si>
  <si>
    <t>767640222</t>
  </si>
  <si>
    <t>Montáž dveří ocelových vchodových dvoukřídlových s nadsvětlíkem</t>
  </si>
  <si>
    <t>-294214957</t>
  </si>
  <si>
    <t>Montáž dveří ocelových vchodových dvoukřídlové s nadsvětlíkem</t>
  </si>
  <si>
    <t>166</t>
  </si>
  <si>
    <t>M010</t>
  </si>
  <si>
    <t>K1 - Kovové vnější dveře 1400x2100mm, viz výkres č.A.12</t>
  </si>
  <si>
    <t>-2039140009</t>
  </si>
  <si>
    <t>167</t>
  </si>
  <si>
    <t>K017</t>
  </si>
  <si>
    <t>M+D Z1 - Zábradlí vstupní rampy, viz výkres č.A.13</t>
  </si>
  <si>
    <t>858397201</t>
  </si>
  <si>
    <t>výška 900mm, po obou stranách rampy, madlo a vodorovná zábrana - hranatá trubka 40x20mm, sloupky 40x40mm, syntetický nátěr- černý matný</t>
  </si>
  <si>
    <t>168</t>
  </si>
  <si>
    <t>K018</t>
  </si>
  <si>
    <t>M+D Z2- čistící zóna 1800x1900mm, viz výkres č.A.13</t>
  </si>
  <si>
    <t>1971157564</t>
  </si>
  <si>
    <t>vnitřní čistící zóna ze speciální textílie, zapuštěná v podlaze , včetně Alu rámečku</t>
  </si>
  <si>
    <t>169</t>
  </si>
  <si>
    <t>K019</t>
  </si>
  <si>
    <t>M+D Z3 - čistící rohož 1800x1000mm,viz výkres č.A.13</t>
  </si>
  <si>
    <t>-1201786563</t>
  </si>
  <si>
    <t>Hrubá venkovní čistící rohož, zapuštěná v ALu rámečku</t>
  </si>
  <si>
    <t>170</t>
  </si>
  <si>
    <t>K020</t>
  </si>
  <si>
    <t>M+D Z4 - nerez zábrana, viz výkres č.A.13</t>
  </si>
  <si>
    <t>-1291542241</t>
  </si>
  <si>
    <t>nerezová trubka 50mm, včetně připevňovacích konzol</t>
  </si>
  <si>
    <t>171</t>
  </si>
  <si>
    <t>K021</t>
  </si>
  <si>
    <t>M+D Z5 - ocelový žebřík, viz výkres č.A.13</t>
  </si>
  <si>
    <t>-75847484</t>
  </si>
  <si>
    <t>2x TR 60/6, příčle KUL 30mm, kotvit 4x chem. kotva do zdiva M16</t>
  </si>
  <si>
    <t>172</t>
  </si>
  <si>
    <t>K022</t>
  </si>
  <si>
    <t>M+D Z6 - ukončovací plech, viz výkres č.A.13</t>
  </si>
  <si>
    <t>-668451813</t>
  </si>
  <si>
    <t>Ocelový ohýbaný profil 3/100/200 - 5300mm, pozinkovat</t>
  </si>
  <si>
    <t>173</t>
  </si>
  <si>
    <t>R00916135</t>
  </si>
  <si>
    <t xml:space="preserve">M+D Osazení ocelové trámové botky pro uložení krokví </t>
  </si>
  <si>
    <t>-2015716688</t>
  </si>
  <si>
    <t>4*40</t>
  </si>
  <si>
    <t>174</t>
  </si>
  <si>
    <t>R08494165</t>
  </si>
  <si>
    <t xml:space="preserve">M+D Ocelový přístřešek 5700x5400mm z ocelových rámů HEB 120, viz výkres č. K.04, kotvený do základových patek přes patní plech 300/300mm tl. 20mm, mezi rámy vloženy dřevěné trámy 80/120mm mořeného, na trámy uložené bednení OSB 20mm </t>
  </si>
  <si>
    <t>-1721419722</t>
  </si>
  <si>
    <t>175</t>
  </si>
  <si>
    <t>R8461832</t>
  </si>
  <si>
    <t xml:space="preserve">Záchytný systém střechy </t>
  </si>
  <si>
    <t>-1036870192</t>
  </si>
  <si>
    <t>176</t>
  </si>
  <si>
    <t>998767101</t>
  </si>
  <si>
    <t>Přesun hmot tonážní pro zámečnické konstrukce v objektech v do 6 m</t>
  </si>
  <si>
    <t>-1526966870</t>
  </si>
  <si>
    <t>Přesun hmot pro zámečnické konstrukce stanovený z hmotnosti přesunovaného materiálu vodorovná dopravní vzdálenost do 50 m v objektech výšky do 6 m</t>
  </si>
  <si>
    <t>771</t>
  </si>
  <si>
    <t>Podlahy z dlaždic</t>
  </si>
  <si>
    <t>177</t>
  </si>
  <si>
    <t>771574112</t>
  </si>
  <si>
    <t>Montáž podlah keramických režných hladkých lepených flexibilním lepidlem do 9 ks/m2</t>
  </si>
  <si>
    <t>-1468887575</t>
  </si>
  <si>
    <t>Montáž podlah z dlaždic keramických lepených flexibilním lepidlem režných nebo glazovaných hladkých přes 6 do 9 ks/ m2</t>
  </si>
  <si>
    <t>178</t>
  </si>
  <si>
    <t>597611390</t>
  </si>
  <si>
    <t>dlaždice keramické 44,5 x 44,5 x  1 cm I. j.</t>
  </si>
  <si>
    <t>-1120491711</t>
  </si>
  <si>
    <t xml:space="preserve">Obkládačky a dlaždice keramické koupelny - dlaždice formát 44,5 x 44,5 x  1 cm  </t>
  </si>
  <si>
    <t>110,37*1,1 'Přepočtené koeficientem množství</t>
  </si>
  <si>
    <t>179</t>
  </si>
  <si>
    <t>998771101</t>
  </si>
  <si>
    <t>Přesun hmot tonážní pro podlahy z dlaždic v objektech v do 6 m</t>
  </si>
  <si>
    <t>-1380121755</t>
  </si>
  <si>
    <t>Přesun hmot pro podlahy z dlaždic stanovený z hmotnosti přesunovaného materiálu vodorovná dopravní vzdálenost do 50 m v objektech výšky do 6 m</t>
  </si>
  <si>
    <t>776</t>
  </si>
  <si>
    <t>Podlahy povlakové</t>
  </si>
  <si>
    <t>180</t>
  </si>
  <si>
    <t>776211121</t>
  </si>
  <si>
    <t>Lepení elektrostaticky vodivých textilních pásů</t>
  </si>
  <si>
    <t>315909336</t>
  </si>
  <si>
    <t>Montáž textilních podlahovin lepením pásů elektrostaticky vodivých</t>
  </si>
  <si>
    <t>181</t>
  </si>
  <si>
    <t>M97510570</t>
  </si>
  <si>
    <t>koberec v rolích š. 4m, střižená smyčka, vlákno 1100g/m2, zátěž 33, útlum 25dB, Bfl S1</t>
  </si>
  <si>
    <t>1149367232</t>
  </si>
  <si>
    <t>253,3*1,1 'Přepočtené koeficientem množství</t>
  </si>
  <si>
    <t>182</t>
  </si>
  <si>
    <t>776221121</t>
  </si>
  <si>
    <t>Lepení elektrostaticky vodivých pásů z PVC standardním lepidlem</t>
  </si>
  <si>
    <t>-1102291818</t>
  </si>
  <si>
    <t>Montáž podlahovin z PVC lepením standardním lepidlem z pásů elektrostaticky vodivých</t>
  </si>
  <si>
    <t>183</t>
  </si>
  <si>
    <t>607561100</t>
  </si>
  <si>
    <t>krytina podlahová Marmoleum Real, šířka 2 m, tl. 2 mm</t>
  </si>
  <si>
    <t>-467329247</t>
  </si>
  <si>
    <t>Desky z hmot na bázi dřeva krytina podlahová Marmoleum Marmoleum Real, šířka 2 m tl. 2 mm</t>
  </si>
  <si>
    <t>149,12*1,1 'Přepočtené koeficientem množství</t>
  </si>
  <si>
    <t>184</t>
  </si>
  <si>
    <t>776421111</t>
  </si>
  <si>
    <t>Montáž obvodových lišt lepením</t>
  </si>
  <si>
    <t>64004677</t>
  </si>
  <si>
    <t>Montáž lišt obvodových lepených</t>
  </si>
  <si>
    <t>185</t>
  </si>
  <si>
    <t>283421400</t>
  </si>
  <si>
    <t xml:space="preserve">lišty  délka 2,5 m </t>
  </si>
  <si>
    <t>-19375200</t>
  </si>
  <si>
    <t>Profily z měkčeného polyvinylchloridu lišty, délka 2,5 m</t>
  </si>
  <si>
    <t>145*1,02 'Přepočtené koeficientem množství</t>
  </si>
  <si>
    <t>186</t>
  </si>
  <si>
    <t>998776101</t>
  </si>
  <si>
    <t>Přesun hmot tonážní pro podlahy povlakové v objektech v do 6 m</t>
  </si>
  <si>
    <t>-336867747</t>
  </si>
  <si>
    <t>Přesun hmot pro podlahy povlakové stanovený z hmotnosti přesunovaného materiálu vodorovná dopravní vzdálenost do 50 m v objektech výšky do 6 m</t>
  </si>
  <si>
    <t>781</t>
  </si>
  <si>
    <t>Dokončovací práce - obklady</t>
  </si>
  <si>
    <t>187</t>
  </si>
  <si>
    <t>781474112</t>
  </si>
  <si>
    <t>Montáž obkladů vnitřních keramických hladkých do 12 ks/m2 lepených flexibilním lepidlem</t>
  </si>
  <si>
    <t>2058269234</t>
  </si>
  <si>
    <t>Montáž obkladů vnitřních stěn z dlaždic keramických lepených flexibilním lepidlem režných nebo glazovaných hladkých přes 6 do 12 ks/m2</t>
  </si>
  <si>
    <t>(5,5+5,8+5+5+12,4+5,2+5,2+13,8+7,8+5,2+6,4+8,2)*2,7</t>
  </si>
  <si>
    <t>188</t>
  </si>
  <si>
    <t>597610560</t>
  </si>
  <si>
    <t>obkládačky keramické  25 x 45 x 0,8 cm I. j.</t>
  </si>
  <si>
    <t>398059105</t>
  </si>
  <si>
    <t xml:space="preserve">Obkládačky a dlaždice keramické koupelny  obkládačky formát 25 x 45 x  0,8 cm </t>
  </si>
  <si>
    <t>230,85*1,1 'Přepočtené koeficientem množství</t>
  </si>
  <si>
    <t>189</t>
  </si>
  <si>
    <t>998781101</t>
  </si>
  <si>
    <t>Přesun hmot tonážní pro obklady keramické v objektech v do 6 m</t>
  </si>
  <si>
    <t>369759650</t>
  </si>
  <si>
    <t>Přesun hmot pro obklady keramické stanovený z hmotnosti přesunovaného materiálu vodorovná dopravní vzdálenost do 50 m v objektech výšky do 6 m</t>
  </si>
  <si>
    <t>784</t>
  </si>
  <si>
    <t>Dokončovací práce - malby a tapety</t>
  </si>
  <si>
    <t>190</t>
  </si>
  <si>
    <t>784211101</t>
  </si>
  <si>
    <t>Dvojnásobné bílé malby ze směsí za mokra výborně otěruvzdorných v místnostech výšky do 3,80 m</t>
  </si>
  <si>
    <t>1769361840</t>
  </si>
  <si>
    <t>Malby z malířských směsí otěruvzdorných za mokra dvojnásobné, bílé za mokra otěruvzdorné výborně v místnostech výšky do 3,80 m</t>
  </si>
  <si>
    <t>877,3+544,18</t>
  </si>
  <si>
    <t>VRN</t>
  </si>
  <si>
    <t>Vedlejší rozpočtové náklady</t>
  </si>
  <si>
    <t>VRN3</t>
  </si>
  <si>
    <t>Zařízení staveniště</t>
  </si>
  <si>
    <t>191</t>
  </si>
  <si>
    <t>030001000</t>
  </si>
  <si>
    <t>1024</t>
  </si>
  <si>
    <t>183468737</t>
  </si>
  <si>
    <t>Základní rozdělení průvodních činností a nákladů zařízení staveniště</t>
  </si>
  <si>
    <t>VRN9</t>
  </si>
  <si>
    <t>Ostatní náklady</t>
  </si>
  <si>
    <t>192</t>
  </si>
  <si>
    <t>090001000</t>
  </si>
  <si>
    <t>1668074559</t>
  </si>
  <si>
    <t>Základní rozdělení průvodních činností a nákladů ostatní náklady</t>
  </si>
  <si>
    <t>č. 01 - Zdravotně technické instalace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</si>
  <si>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</si>
  <si>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</si>
  <si>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</si>
  <si>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>CS ÚRS 2015 02</t>
  </si>
  <si>
    <t>-1151231389</t>
  </si>
  <si>
    <t>100,7*1*1,8</t>
  </si>
  <si>
    <t>-1720516944</t>
  </si>
  <si>
    <t>132212201</t>
  </si>
  <si>
    <t>Hloubení rýh š přes 600 do 2000 mm ručním nebo pneum nářadím v soudržných horninách tř. 3</t>
  </si>
  <si>
    <t>1376872022</t>
  </si>
  <si>
    <t>Hloubení zapažených i nezapažených rýh šířky přes 600 do 2 000 mm ručním nebo pneumatickým nářadím s urovnáním dna do předepsaného profilu a spádu v horninách tř. 3 soudržných</t>
  </si>
  <si>
    <t>132212209</t>
  </si>
  <si>
    <t>Příplatek za lepivost u hloubení rýh š do 2000 mm ručním nebo pneum nářadím v hornině tř. 3</t>
  </si>
  <si>
    <t>-1810092861</t>
  </si>
  <si>
    <t>Hloubení zapažených i nezapažených rýh šířky přes 600 do 2 000 mm ručním nebo pneumatickým nářadím s urovnáním dna do předepsaného profilu a spádu v horninách tř. 3 Příplatek k cenám za lepivost horniny tř. 3</t>
  </si>
  <si>
    <t>151101101</t>
  </si>
  <si>
    <t>Zřízení příložného pažení a rozepření stěn rýh hl do 2 m</t>
  </si>
  <si>
    <t>-955182649</t>
  </si>
  <si>
    <t>Zřízení pažení a rozepření stěn rýh pro podzemní vedení pro všechny šířky rýhy příložné pro jakoukoliv mezerovitost, hloubky do 2 m</t>
  </si>
  <si>
    <t>100,7*1,8*2</t>
  </si>
  <si>
    <t>151101111</t>
  </si>
  <si>
    <t>Odstranění příložného pažení a rozepření stěn rýh hl do 2 m</t>
  </si>
  <si>
    <t>-321699051</t>
  </si>
  <si>
    <t>Odstranění pažení a rozepření stěn rýh pro podzemní vedení s uložením materiálu na vzdálenost do 3 m od kraje výkopu příložné, hloubky do 2 m</t>
  </si>
  <si>
    <t>1840329661</t>
  </si>
  <si>
    <t>45,315</t>
  </si>
  <si>
    <t>-755571498</t>
  </si>
  <si>
    <t>-279807279</t>
  </si>
  <si>
    <t>45,315*2,1</t>
  </si>
  <si>
    <t>1954516755</t>
  </si>
  <si>
    <t>150,95</t>
  </si>
  <si>
    <t>175151101</t>
  </si>
  <si>
    <t>Obsypání potrubí strojně sypaninou bez prohození, uloženou do 3 m</t>
  </si>
  <si>
    <t>822075796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</si>
  <si>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</si>
  <si>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100,7*0,3*1</t>
  </si>
  <si>
    <t>583312000</t>
  </si>
  <si>
    <t>štěrkopísek netříděný zásypový materiál</t>
  </si>
  <si>
    <t>-90727545</t>
  </si>
  <si>
    <t>Kamenivo přírodní těžené pro stavební účely  PTK  (drobné, hrubé, štěrkopísky) kamenivo mimo normu frakce 0-2 štěrkopísek netříděný</t>
  </si>
  <si>
    <t>30,21</t>
  </si>
  <si>
    <t>30,21*2 'Přepočtené koeficientem množství</t>
  </si>
  <si>
    <t>451572111</t>
  </si>
  <si>
    <t>Lože pod potrubí otevřený výkop z kameniva drobného těženého</t>
  </si>
  <si>
    <t>716498672</t>
  </si>
  <si>
    <t>Lože pod potrubí, stoky a drobné objekty v otevřeném výkopu z kameniva drobného těženého 0 až 4 mm</t>
  </si>
  <si>
    <t>100,7*0,15*1</t>
  </si>
  <si>
    <t>899914112</t>
  </si>
  <si>
    <t>Montáž ocelové chráničky D 219 x 10 mm</t>
  </si>
  <si>
    <t>-2057654966</t>
  </si>
  <si>
    <t>Montáž ocelové chráničky v otevřeném výkopu vnějšího průměru D 219 x 10 mm</t>
  </si>
  <si>
    <t>140111060</t>
  </si>
  <si>
    <t>trubka ocelová bezešvá hladká jakost 11 353, 219 x 6,3 mm</t>
  </si>
  <si>
    <t>-256143183</t>
  </si>
  <si>
    <t>Trubky bezešvé hladké válcované za tepla v jakosti 11 353 vnější D x tloušťka stěny 219 x 6,3 mm</t>
  </si>
  <si>
    <t>43642081</t>
  </si>
  <si>
    <t>R85461832</t>
  </si>
  <si>
    <t>M+D Odkrytí a zpětné zakrytí kanálu</t>
  </si>
  <si>
    <t>2019302064</t>
  </si>
  <si>
    <t>721</t>
  </si>
  <si>
    <t>Zdravotechnika - vnitřní kanalizace</t>
  </si>
  <si>
    <t>721173401</t>
  </si>
  <si>
    <t>Potrubí kanalizační plastové svodné systém KG DN 100</t>
  </si>
  <si>
    <t>792508829</t>
  </si>
  <si>
    <t>Potrubí z plastových trub KG Systém (SN4) svodné (ležaté) DN 100</t>
  </si>
  <si>
    <t>721173402</t>
  </si>
  <si>
    <t>Potrubí kanalizační plastové svodné systém KG DN 125</t>
  </si>
  <si>
    <t>-231076703</t>
  </si>
  <si>
    <t>Potrubí z plastových trub KG Systém (SN4) svodné (ležaté) DN 125</t>
  </si>
  <si>
    <t>721173403</t>
  </si>
  <si>
    <t>Potrubí kanalizační plastové svodné systém KG DN 150</t>
  </si>
  <si>
    <t>2133418759</t>
  </si>
  <si>
    <t>Potrubí z plastových trub KG Systém (SN4) svodné (ležaté) DN 150</t>
  </si>
  <si>
    <t>721173704</t>
  </si>
  <si>
    <t>Potrubí kanalizační z PE odpadní DN 70</t>
  </si>
  <si>
    <t>578021205</t>
  </si>
  <si>
    <t>Potrubí z plastových trub polyetylenové (PE) svařované odpadní (svislé) DN 70</t>
  </si>
  <si>
    <t>721173706</t>
  </si>
  <si>
    <t>Potrubí kanalizační z PE odpadní DN 100</t>
  </si>
  <si>
    <t>1118733267</t>
  </si>
  <si>
    <t>Potrubí z plastových trub polyetylenové (PE) svařované odpadní (svislé) DN 100</t>
  </si>
  <si>
    <t>721173723</t>
  </si>
  <si>
    <t>Potrubí kanalizační z PE připojovací DN 50</t>
  </si>
  <si>
    <t>-1183203791</t>
  </si>
  <si>
    <t>Potrubí z plastových trub polyetylenové (PE) svařované připojovací DN 50</t>
  </si>
  <si>
    <t>721233112</t>
  </si>
  <si>
    <t>Střešní vtok polypropylen PP pro ploché střechy svislý odtok DN 110</t>
  </si>
  <si>
    <t>277533223</t>
  </si>
  <si>
    <t>Střešní vtoky (vpusti) polypropylenové (PP) pro ploché střechy s odtokem svislým DN 110 (HL 62)</t>
  </si>
  <si>
    <t>721273153</t>
  </si>
  <si>
    <t>Hlavice ventilační polypropylen PP DN 110</t>
  </si>
  <si>
    <t>-318062238</t>
  </si>
  <si>
    <t>Ventilační hlavice z polypropylenu (PP) DN 110 (HL 810)</t>
  </si>
  <si>
    <t>RR04</t>
  </si>
  <si>
    <t>M+D HTRE 100 a dvířka 150/300</t>
  </si>
  <si>
    <t>-100765867</t>
  </si>
  <si>
    <t>RR045</t>
  </si>
  <si>
    <t>M+D HTRE 70 a dvířka 150/300</t>
  </si>
  <si>
    <t>2135097492</t>
  </si>
  <si>
    <t>721290111</t>
  </si>
  <si>
    <t>Zkouška těsnosti potrubí kanalizace vodou do DN 125</t>
  </si>
  <si>
    <t>65989448</t>
  </si>
  <si>
    <t>Zkouška těsnosti kanalizace v objektech vodou do DN 125</t>
  </si>
  <si>
    <t>721290112</t>
  </si>
  <si>
    <t>Zkouška těsnosti potrubí kanalizace vodou do DN 200</t>
  </si>
  <si>
    <t>1986375117</t>
  </si>
  <si>
    <t>Zkouška těsnosti kanalizace v objektech vodou DN 150 nebo DN 200</t>
  </si>
  <si>
    <t>998721101</t>
  </si>
  <si>
    <t>Přesun hmot tonážní pro vnitřní kanalizace v objektech v do 6 m</t>
  </si>
  <si>
    <t>783977687</t>
  </si>
  <si>
    <t>Přesun hmot pro vnitřní kanalizace stanovený z hmotnosti přesunovaného materiálu vodorovná dopravní vzdálenost do 50 m v objektech výšky do 6 m</t>
  </si>
  <si>
    <t>722</t>
  </si>
  <si>
    <t>Zdravotechnika - vnitřní vodovod</t>
  </si>
  <si>
    <t>722130232</t>
  </si>
  <si>
    <t>Potrubí vodovodní ocelové závitové pozinkované svařované běžné DN 20</t>
  </si>
  <si>
    <t>-551029805</t>
  </si>
  <si>
    <t>Potrubí z ocelových trubek pozinkovaných závitových svařovaných běžných DN 20</t>
  </si>
  <si>
    <t>1,5+2</t>
  </si>
  <si>
    <t>722130233</t>
  </si>
  <si>
    <t>Potrubí vodovodní ocelové závitové pozinkované svařované běžné DN 25</t>
  </si>
  <si>
    <t>-140675550</t>
  </si>
  <si>
    <t>Potrubí z ocelových trubek pozinkovaných závitových svařovaných běžných DN 25</t>
  </si>
  <si>
    <t>1+0,2+0,2+2,8+5+0,85+1,5+2+1,9+1,85+1+2,7+1,85+0,6+2,8+6,5+5,2+1,25+1+2,3+0,2+5+2,6</t>
  </si>
  <si>
    <t>722130235</t>
  </si>
  <si>
    <t>Potrubí vodovodní ocelové závitové pozinkované svařované běžné DN 40</t>
  </si>
  <si>
    <t>1009568484</t>
  </si>
  <si>
    <t>Potrubí z ocelových trubek pozinkovaných závitových svařovaných běžných DN 40</t>
  </si>
  <si>
    <t>0,15+5,8+0,15+22,2+15,5+5,4+1,15+2+9,5</t>
  </si>
  <si>
    <t>722181232</t>
  </si>
  <si>
    <t>Ochrana vodovodního potrubí přilepenými tepelně izolačními trubicemi z PE tl do 15 mm DN do 42 mm</t>
  </si>
  <si>
    <t>-1248561436</t>
  </si>
  <si>
    <t>Ochrana potrubí tepelně izolačními trubicemi z pěnového polyetylenu PE přilepenými v příčných a podélných spojích, tloušťky izolace přes 10 do 15 mm, vnitřního průměru izolace DN přes 22 do 42 mm</t>
  </si>
  <si>
    <t>3,5+50,3+61,85</t>
  </si>
  <si>
    <t>722232043</t>
  </si>
  <si>
    <t>Kohout kulový přímý G 1/2 PN 42 do 185°C vnitřní závit</t>
  </si>
  <si>
    <t>-1274618809</t>
  </si>
  <si>
    <t>Armatury se dvěma závity kulové kohouty PN 42 do 185  st.C přímé vnitřní závit (R 250 D Giacomini) G 1/2</t>
  </si>
  <si>
    <t>722250143</t>
  </si>
  <si>
    <t>Hydrantový systém s tvarově stálou hadicí D 25 x 30 m prosklený</t>
  </si>
  <si>
    <t>soubor</t>
  </si>
  <si>
    <t>923236471</t>
  </si>
  <si>
    <t>Požární příslušenství a armatury hydrantový systém s tvarově stálou hadicí prosklený D 25 x 30 m</t>
  </si>
  <si>
    <t>R49324100</t>
  </si>
  <si>
    <t>přístroj hasicí ruční pěnový TEPOSTOP PP 6 LE</t>
  </si>
  <si>
    <t>-1681448051</t>
  </si>
  <si>
    <t>Přístroje hasicí ruční pěnové TEPOSTOP PP 6 LE</t>
  </si>
  <si>
    <t>722290215</t>
  </si>
  <si>
    <t>Zkouška těsnosti vodovodního potrubí hrdlového nebo přírubového do DN 100</t>
  </si>
  <si>
    <t>1048495550</t>
  </si>
  <si>
    <t>Zkoušky, proplach a desinfekce vodovodního potrubí zkoušky těsnosti vodovodního potrubí hrdlového nebo přírubového do DN 100</t>
  </si>
  <si>
    <t>998722101</t>
  </si>
  <si>
    <t>Přesun hmot tonážní pro vnitřní vodovod v objektech v do 6 m</t>
  </si>
  <si>
    <t>-1304481605</t>
  </si>
  <si>
    <t>Přesun hmot pro vnitřní vodovod stanovený z hmotnosti přesunovaného materiálu vodorovná dopravní vzdálenost do 50 m v objektech výšky do 6 m</t>
  </si>
  <si>
    <t>725</t>
  </si>
  <si>
    <t>Zdravotechnika - zařizovací předměty</t>
  </si>
  <si>
    <t>725112001</t>
  </si>
  <si>
    <t>Klozet keramický standardní samostatně stojící s hlubokým splachováním odpad vodorovný</t>
  </si>
  <si>
    <t>-1400546466</t>
  </si>
  <si>
    <t>Zařízení záchodů klozety keramické standardní samostatně stojící s hlubokým splachováním odpad vodorovný</t>
  </si>
  <si>
    <t>725112312</t>
  </si>
  <si>
    <t>Klozet nerezový s hlubokým splachováním závěsný senzorový tlakový</t>
  </si>
  <si>
    <t>541111289</t>
  </si>
  <si>
    <t>Zařízení záchodů klozety nerezové s hlubokým splachováním závěsné se senzorovým tlakovým splachováním</t>
  </si>
  <si>
    <t>725121511</t>
  </si>
  <si>
    <t>Pisoárový záchodek keramický bez splachovací nádrže s odsáváním a s vodorovným přívodem vody</t>
  </si>
  <si>
    <t>1113298462</t>
  </si>
  <si>
    <t>Pisoárové záchodky keramické bez splachovací nádrže urinál odsávací, přívod vody vnitřní vodorovný</t>
  </si>
  <si>
    <t>725121601</t>
  </si>
  <si>
    <t>Pisoárový záchodek nerezový se zadním vtokem</t>
  </si>
  <si>
    <t>799336774</t>
  </si>
  <si>
    <t>Pisoárové záchodky nerezové se zadním vtokem</t>
  </si>
  <si>
    <t>725211623</t>
  </si>
  <si>
    <t>Umyvadlo keramické připevněné na stěnu šrouby bílé se sloupem na sifon 600 mm</t>
  </si>
  <si>
    <t>530234631</t>
  </si>
  <si>
    <t>Umyvadla keramická bez výtokových armatur se zápachovou uzávěrkou připevněná na stěnu šrouby bílá se sloupem 600 mm</t>
  </si>
  <si>
    <t>725214114</t>
  </si>
  <si>
    <t>Umyvadlo nerezové automatické na stěnu 595x445 mm se zadní stěnou</t>
  </si>
  <si>
    <t>-1999708232</t>
  </si>
  <si>
    <t>Umyvadla umyvadla nerezová automatická na stěnu 595x445 mm se zadní stěnou</t>
  </si>
  <si>
    <t>725311121</t>
  </si>
  <si>
    <t>Dřez jednoduchý nerezový se zápachovou uzávěrkou s odkapávací plochou 560x480 mm a miskou</t>
  </si>
  <si>
    <t>608818883</t>
  </si>
  <si>
    <t>Dřezy bez výtokových armatur jednoduché se zápachovou uzávěrkou nerezové s odkapávací plochou 560x480 mm a miskou</t>
  </si>
  <si>
    <t>725331111</t>
  </si>
  <si>
    <t>Výlevka bez výtokových armatur keramická se sklopnou plastovou mřížkou 425 mm</t>
  </si>
  <si>
    <t>-96591313</t>
  </si>
  <si>
    <t>Výlevky bez výtokových armatur a splachovací nádrže keramické se sklopnou plastovou mřížkou 425 mm</t>
  </si>
  <si>
    <t>725531101</t>
  </si>
  <si>
    <t>Elektrický ohřívač zásobníkový přepadový beztlakový 5 l / 2 kW</t>
  </si>
  <si>
    <t>922119284</t>
  </si>
  <si>
    <t>Elektrické ohřívače zásobníkové beztlakové přepadové objem nádrže (příkon) 5 l (2,0 kW)</t>
  </si>
  <si>
    <t>725821311</t>
  </si>
  <si>
    <t>Baterie dřezové nástěnné pákové s otáčivým kulatým ústím a délkou ramínka 200 mm</t>
  </si>
  <si>
    <t>-80836251</t>
  </si>
  <si>
    <t>725821312</t>
  </si>
  <si>
    <t>Baterie dřezové nástěnné pákové s otáčivým kulatým ústím a délkou ramínka 300 mm</t>
  </si>
  <si>
    <t>1167714851</t>
  </si>
  <si>
    <t>725822612</t>
  </si>
  <si>
    <t>Baterie umyvadlové stojánkové pákové s výpustí</t>
  </si>
  <si>
    <t>1979028789</t>
  </si>
  <si>
    <t>725822641</t>
  </si>
  <si>
    <t>Baterie umyvadlové automatické senzorové s přívodem jedné vody</t>
  </si>
  <si>
    <t>560912138</t>
  </si>
  <si>
    <t>Baterie umyvadlové stojánkové automatické senzorové přívodem jedné vody</t>
  </si>
  <si>
    <t>R04984135</t>
  </si>
  <si>
    <t>Klozet invalidní keramický s hlubokým splachováním odpad vodorovný, se zápachovou uzávěrkou ve stěně</t>
  </si>
  <si>
    <t>-430058760</t>
  </si>
  <si>
    <t>R0651654</t>
  </si>
  <si>
    <t xml:space="preserve">Umyvadlo invalidní keramické </t>
  </si>
  <si>
    <t>1333601432</t>
  </si>
  <si>
    <t>R0849848</t>
  </si>
  <si>
    <t xml:space="preserve">Osoušeč rukou </t>
  </si>
  <si>
    <t>1004184547</t>
  </si>
  <si>
    <t>R08546512</t>
  </si>
  <si>
    <t>Osoušeč rukou ANTIVANDAL</t>
  </si>
  <si>
    <t>-126315680</t>
  </si>
  <si>
    <t>998725101</t>
  </si>
  <si>
    <t>Přesun hmot tonážní pro zařizovací předměty v objektech v do 6 m</t>
  </si>
  <si>
    <t>1640786198</t>
  </si>
  <si>
    <t>Přesun hmot pro zařizovací předměty stanovený z hmotnosti přesunovaného materiálu vodorovná dopravní vzdálenost do 50 m v objektech výšky do 6 m</t>
  </si>
  <si>
    <t>-2108719987</t>
  </si>
  <si>
    <t>-872899857</t>
  </si>
  <si>
    <t>č. 02 - Vytápění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</si>
  <si>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</si>
  <si>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</si>
  <si>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</si>
  <si>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</si>
  <si>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-1350871872</t>
  </si>
  <si>
    <t>7*1*1,5</t>
  </si>
  <si>
    <t>-216516101</t>
  </si>
  <si>
    <t>1439090741</t>
  </si>
  <si>
    <t>3,15</t>
  </si>
  <si>
    <t>553512247</t>
  </si>
  <si>
    <t>1814675250</t>
  </si>
  <si>
    <t>3,15*2,1</t>
  </si>
  <si>
    <t>-1607699212</t>
  </si>
  <si>
    <t>7,35</t>
  </si>
  <si>
    <t>-58397823</t>
  </si>
  <si>
    <t>7*0,3*1</t>
  </si>
  <si>
    <t>-1064379803</t>
  </si>
  <si>
    <t>2,1</t>
  </si>
  <si>
    <t>2,1*2 'Přepočtené koeficientem množství</t>
  </si>
  <si>
    <t>959872036</t>
  </si>
  <si>
    <t>7*0,15*1</t>
  </si>
  <si>
    <t>311231115</t>
  </si>
  <si>
    <t>Zdivo nosné z cihel dl 290 mm pevnosti P 7 až 15 na SMS 5 MPa</t>
  </si>
  <si>
    <t>1775472781</t>
  </si>
  <si>
    <t>Zdivo z cihel pálených nosné z cihel plných dl. 290 mm P 7 až 15, na maltu ze suché směsi 5 MPa</t>
  </si>
  <si>
    <t>0,95*0,7*0,2</t>
  </si>
  <si>
    <t>866171003</t>
  </si>
  <si>
    <t>Montáž potrubí předizolovaného ocelového DN 32  vnějšího průměru D 125 mm</t>
  </si>
  <si>
    <t>-20124436</t>
  </si>
  <si>
    <t>Montáž potrubí z trub ocelových předizolovaných DN 32, vnějšího průměru D 125 mm</t>
  </si>
  <si>
    <t>552711070</t>
  </si>
  <si>
    <t>potrubí předizolované PIP 130 provedení "B" , délka 6 m, DN 32/125 tl. izol. 39 mm</t>
  </si>
  <si>
    <t>1006738292</t>
  </si>
  <si>
    <t>Potrubí ocelová tepelně předizolovaná potrubí předizolovaná PIP 130 kompaktní systém, provedení "A",  "B", "C", délka 6 m trubka ocel, izolace PUR, chránička HD-PE DN 32/125   tl. izol. 39 mm "B"</t>
  </si>
  <si>
    <t>899721111</t>
  </si>
  <si>
    <t xml:space="preserve">Signalizační vodič DN do 150 mm na potrubí </t>
  </si>
  <si>
    <t>-1630643578</t>
  </si>
  <si>
    <t>Signalizační vodič na potrubí DN do 150 mm</t>
  </si>
  <si>
    <t>-2140902856</t>
  </si>
  <si>
    <t>971042341</t>
  </si>
  <si>
    <t>Vybourání otvorů v betonových příčkách a zdech pl do 0,09 m2 tl do 300 mm</t>
  </si>
  <si>
    <t>-1931273787</t>
  </si>
  <si>
    <t>Vybourání otvorů v betonových příčkách a zdech základových nebo nadzákladových plochy do 0,09 m2, tl. do 300 mm</t>
  </si>
  <si>
    <t>-1235212113</t>
  </si>
  <si>
    <t>-959222531</t>
  </si>
  <si>
    <t>-294361893</t>
  </si>
  <si>
    <t>713411111</t>
  </si>
  <si>
    <t>Montáž izolace tepelné potrubí pásy nebo rohožemi bez úpravy staženými drátem 1x</t>
  </si>
  <si>
    <t>-476170229</t>
  </si>
  <si>
    <t>Montáž izolace tepelné potrubí a ohybů pásy nebo rohožemi bez povrchové úpravy (izolační materiál ve specifikaci) ovinutými kolem potrubí a staženými ocelovým drátem potrubí jednovrstvá</t>
  </si>
  <si>
    <t>(Pi*(0,028+2*0,006+2*0)*318,2)</t>
  </si>
  <si>
    <t>631516720</t>
  </si>
  <si>
    <t>pás lamelový ORSTECH LSP H tl.60 mm</t>
  </si>
  <si>
    <t>1876140347</t>
  </si>
  <si>
    <t>Vlákno minerální a výrobky z něj (desky, skruže, pásy, rohože, vložkové pytle apod.) desky ISOVER sendvičové ISOVER - technické izolace lamelový pás ORSTECH LSP-H, pro izolaci horkovodů velkých průměrů, šířka 1000 mm tl. 60 mm</t>
  </si>
  <si>
    <t>39,986*1,1 'Přepočtené koeficientem množství</t>
  </si>
  <si>
    <t>732</t>
  </si>
  <si>
    <t>Ústřední vytápění - strojovny</t>
  </si>
  <si>
    <t>998732101</t>
  </si>
  <si>
    <t>Přesun hmot tonážní pro strojovny v objektech v do 6 m</t>
  </si>
  <si>
    <t>159621471</t>
  </si>
  <si>
    <t>Přesun hmot pro strojovny stanovený z hmotnosti přesunovaného materiálu vodorovná dopravní vzdálenost do 50 m v objektech výšky do 6 m</t>
  </si>
  <si>
    <t>R08951654</t>
  </si>
  <si>
    <t>Grundfos ALPHA2 15-40</t>
  </si>
  <si>
    <t>-619887987</t>
  </si>
  <si>
    <t>733</t>
  </si>
  <si>
    <t>Ústřední vytápění - rozvodné potrubí</t>
  </si>
  <si>
    <t>733110806</t>
  </si>
  <si>
    <t>Demontáž potrubí ocelového závitového do DN 32</t>
  </si>
  <si>
    <t>-1837837529</t>
  </si>
  <si>
    <t>Demontáž potrubí z trubek ocelových závitových DN přes 15 do 32</t>
  </si>
  <si>
    <t>733222101</t>
  </si>
  <si>
    <t>Potrubí měděné polotvrdé spojované měkkým pájením D 12x1</t>
  </si>
  <si>
    <t>-491146058</t>
  </si>
  <si>
    <t>Potrubí z trubek měděných polotvrdých spojovaných měkkým pájením D 12/1</t>
  </si>
  <si>
    <t>733222102</t>
  </si>
  <si>
    <t>Potrubí měděné polotvrdé spojované měkkým pájením D 15x1</t>
  </si>
  <si>
    <t>904120412</t>
  </si>
  <si>
    <t>Potrubí z trubek měděných polotvrdých spojovaných měkkým pájením D 15/1</t>
  </si>
  <si>
    <t>733222103</t>
  </si>
  <si>
    <t>Potrubí měděné polotvrdé spojované měkkým pájením D 18x1</t>
  </si>
  <si>
    <t>-643526143</t>
  </si>
  <si>
    <t>Potrubí z trubek měděných polotvrdých spojovaných měkkým pájením D 18/1</t>
  </si>
  <si>
    <t>733222104</t>
  </si>
  <si>
    <t>Potrubí měděné polotvrdé spojované měkkým pájením D 22x1</t>
  </si>
  <si>
    <t>993703354</t>
  </si>
  <si>
    <t>Potrubí z trubek měděných polotvrdých spojovaných měkkým pájením D 22/1,0</t>
  </si>
  <si>
    <t>733222105</t>
  </si>
  <si>
    <t>Potrubí měděné polotvrdé spojované měkkým pájením D 28x1,5</t>
  </si>
  <si>
    <t>-1981393174</t>
  </si>
  <si>
    <t>Potrubí z trubek měděných polotvrdých spojovaných měkkým pájením D 28/1,5</t>
  </si>
  <si>
    <t>733222106</t>
  </si>
  <si>
    <t>Potrubí měděné polotvrdé spojované měkkým pájením D 35x1,5</t>
  </si>
  <si>
    <t>175231997</t>
  </si>
  <si>
    <t>Potrubí z trubek měděných polotvrdých spojovaných měkkým pájením D 35/1,5</t>
  </si>
  <si>
    <t>R0498416</t>
  </si>
  <si>
    <t>Zaslepení potrubí</t>
  </si>
  <si>
    <t>544445149</t>
  </si>
  <si>
    <t>733291101</t>
  </si>
  <si>
    <t>Zkouška těsnosti potrubí měděné do D 35x1,5</t>
  </si>
  <si>
    <t>1992744927</t>
  </si>
  <si>
    <t>Zkoušky těsnosti potrubí z trubek měděných D do 35/1,5</t>
  </si>
  <si>
    <t>998733101</t>
  </si>
  <si>
    <t>Přesun hmot tonážní pro rozvody potrubí v objektech v do 6 m</t>
  </si>
  <si>
    <t>1161268928</t>
  </si>
  <si>
    <t>Přesun hmot pro rozvody potrubí stanovený z hmotnosti přesunovaného materiálu vodorovná dopravní vzdálenost do 50 m v objektech výšky do 6 m</t>
  </si>
  <si>
    <t>734</t>
  </si>
  <si>
    <t>Ústřední vytápění - armatury</t>
  </si>
  <si>
    <t>734100811</t>
  </si>
  <si>
    <t>Demontáž armatury přírubové se dvěma přírubami do DN 50</t>
  </si>
  <si>
    <t>-171125012</t>
  </si>
  <si>
    <t>Demontáž armatur přírubových se dvěma přírubami do DN 50</t>
  </si>
  <si>
    <t>998734101</t>
  </si>
  <si>
    <t>Přesun hmot tonážní pro armatury v objektech v do 6 m</t>
  </si>
  <si>
    <t>596789459</t>
  </si>
  <si>
    <t>Přesun hmot pro armatury stanovený z hmotnosti přesunovaného materiálu vodorovná dopravní vzdálenost do 50 m v objektech výšky do 6 m</t>
  </si>
  <si>
    <t>K048</t>
  </si>
  <si>
    <t>elektropohon Siemens SSC31</t>
  </si>
  <si>
    <t>505713447</t>
  </si>
  <si>
    <t>K049</t>
  </si>
  <si>
    <t>Týdenní regulátor Siemens REV 34 DC</t>
  </si>
  <si>
    <t>1013056659</t>
  </si>
  <si>
    <t>K050</t>
  </si>
  <si>
    <t>Elektropohon Siemens SSB31</t>
  </si>
  <si>
    <t>1211997192</t>
  </si>
  <si>
    <t>K051</t>
  </si>
  <si>
    <t>Kapilára Cu 6x1 s návarkem</t>
  </si>
  <si>
    <t>-1883703953</t>
  </si>
  <si>
    <t>K052</t>
  </si>
  <si>
    <t>Ultrazvukový měřič tepla Utraheat UH50, Qn 2,5</t>
  </si>
  <si>
    <t>1467959333</t>
  </si>
  <si>
    <t>K053</t>
  </si>
  <si>
    <t>Elektronické počítadlo Ultraheat</t>
  </si>
  <si>
    <t>544036858</t>
  </si>
  <si>
    <t>K054</t>
  </si>
  <si>
    <t>Teplovodní čidlo Pt 500, s kulovým kohoutem</t>
  </si>
  <si>
    <t>439774204</t>
  </si>
  <si>
    <t>K055</t>
  </si>
  <si>
    <t>Filtr závitový DN 15</t>
  </si>
  <si>
    <t>-1092816800</t>
  </si>
  <si>
    <t>K056</t>
  </si>
  <si>
    <t>Filtr závitový DN 32</t>
  </si>
  <si>
    <t>-1217715751</t>
  </si>
  <si>
    <t>K057</t>
  </si>
  <si>
    <t>Zpětný ventil DN 15</t>
  </si>
  <si>
    <t>103002431</t>
  </si>
  <si>
    <t>K058</t>
  </si>
  <si>
    <t>Kulový kohout DN 15</t>
  </si>
  <si>
    <t>1163586614</t>
  </si>
  <si>
    <t>K059</t>
  </si>
  <si>
    <t>Kulový kohout DN 25</t>
  </si>
  <si>
    <t>1910850814</t>
  </si>
  <si>
    <t>K060</t>
  </si>
  <si>
    <t>Kulový kohout DN 32</t>
  </si>
  <si>
    <t>1591978979</t>
  </si>
  <si>
    <t>K061</t>
  </si>
  <si>
    <t>Samoodzvdušňovací ventil</t>
  </si>
  <si>
    <t>-176724037</t>
  </si>
  <si>
    <t>K062</t>
  </si>
  <si>
    <t>vypouštěcí kohout DN 10</t>
  </si>
  <si>
    <t>-1400187846</t>
  </si>
  <si>
    <t>K063</t>
  </si>
  <si>
    <t>vypouštěcí kohout DN 15</t>
  </si>
  <si>
    <t>-992602451</t>
  </si>
  <si>
    <t>K064</t>
  </si>
  <si>
    <t>Přivařovací kulový kohout DN 32/PN 16</t>
  </si>
  <si>
    <t>687601015</t>
  </si>
  <si>
    <t>735</t>
  </si>
  <si>
    <t>Ústřední vytápění - otopná tělesa</t>
  </si>
  <si>
    <t>735111810</t>
  </si>
  <si>
    <t>Demontáž otopného tělesa litinového článkového</t>
  </si>
  <si>
    <t>1105488571</t>
  </si>
  <si>
    <t>Demontáž otopných těles litinových článkových</t>
  </si>
  <si>
    <t>998735101</t>
  </si>
  <si>
    <t>Přesun hmot tonážní pro otopná tělesa v objektech v do 6 m</t>
  </si>
  <si>
    <t>-1690220914</t>
  </si>
  <si>
    <t>Přesun hmot pro otopná tělesa stanovený z hmotnosti přesunovaného materiálu vodorovná dopravní vzdálenost do 50 m v objektech výšky do 6 m</t>
  </si>
  <si>
    <t>K038</t>
  </si>
  <si>
    <t>VK DN15 - T provedení</t>
  </si>
  <si>
    <t>-2088194518</t>
  </si>
  <si>
    <t>K039</t>
  </si>
  <si>
    <t>DANFOSS RA-N *R</t>
  </si>
  <si>
    <t>-1717287804</t>
  </si>
  <si>
    <t>K040</t>
  </si>
  <si>
    <t>DANFOSS RLV*R DN10</t>
  </si>
  <si>
    <t>1428178707</t>
  </si>
  <si>
    <t>K041</t>
  </si>
  <si>
    <t>DANFOSS RLV*R DN15</t>
  </si>
  <si>
    <t>1616610572</t>
  </si>
  <si>
    <t>K042</t>
  </si>
  <si>
    <t>DANFOSS RLV*R DN20</t>
  </si>
  <si>
    <t>-986483864</t>
  </si>
  <si>
    <t>K043</t>
  </si>
  <si>
    <t>Hydronic Systems DA 516 DN 32</t>
  </si>
  <si>
    <t>-243009465</t>
  </si>
  <si>
    <t>K044</t>
  </si>
  <si>
    <t>Hydronic Systems D931 DN 25</t>
  </si>
  <si>
    <t>507351872</t>
  </si>
  <si>
    <t>K045</t>
  </si>
  <si>
    <t>IMI - TA STAD  DN 10</t>
  </si>
  <si>
    <t>1743580075</t>
  </si>
  <si>
    <t>K046</t>
  </si>
  <si>
    <t>SIEMENS2015 VVP 45 DN 25</t>
  </si>
  <si>
    <t>582734546</t>
  </si>
  <si>
    <t>K047</t>
  </si>
  <si>
    <t>SIEMENS2015 VXP 45 DN 10/2</t>
  </si>
  <si>
    <t>-917240267</t>
  </si>
  <si>
    <t>K023</t>
  </si>
  <si>
    <t>HENRAD Premium P20/5080</t>
  </si>
  <si>
    <t>1613813125</t>
  </si>
  <si>
    <t>K024</t>
  </si>
  <si>
    <t>HENRAD Premium P20/5090</t>
  </si>
  <si>
    <t>558531008</t>
  </si>
  <si>
    <t>K025</t>
  </si>
  <si>
    <t>HENRAD Premium P20/6120</t>
  </si>
  <si>
    <t>2130463928</t>
  </si>
  <si>
    <t>K026</t>
  </si>
  <si>
    <t>HENRAD Premium P21/5090</t>
  </si>
  <si>
    <t>-534669509</t>
  </si>
  <si>
    <t>K027</t>
  </si>
  <si>
    <t>HENRAD Premium P21/5120</t>
  </si>
  <si>
    <t>-1678914156</t>
  </si>
  <si>
    <t>K028</t>
  </si>
  <si>
    <t>HENRAD Premium P22/4070</t>
  </si>
  <si>
    <t>-1948404673</t>
  </si>
  <si>
    <t>K029</t>
  </si>
  <si>
    <t>HENRAD Premium P22/4090</t>
  </si>
  <si>
    <t>1794491362</t>
  </si>
  <si>
    <t>K030</t>
  </si>
  <si>
    <t>HENRAD Premium P22/4100</t>
  </si>
  <si>
    <t>122857537</t>
  </si>
  <si>
    <t>K031</t>
  </si>
  <si>
    <t>HENRAD Premium P22/4120</t>
  </si>
  <si>
    <t>-64817754</t>
  </si>
  <si>
    <t>K032</t>
  </si>
  <si>
    <t>HENRAD Premium P22/5070</t>
  </si>
  <si>
    <t>-1680878116</t>
  </si>
  <si>
    <t>K033</t>
  </si>
  <si>
    <t>HENRAD Premium P22/5080</t>
  </si>
  <si>
    <t>1504703709</t>
  </si>
  <si>
    <t>K034</t>
  </si>
  <si>
    <t>HENRAD Premium P22/5160</t>
  </si>
  <si>
    <t>-346734867</t>
  </si>
  <si>
    <t>K035</t>
  </si>
  <si>
    <t>HENRAD Premium P22-200.3000</t>
  </si>
  <si>
    <t>175620753</t>
  </si>
  <si>
    <t>K036</t>
  </si>
  <si>
    <t>KORADO tělesa 2015 KLM 900.450</t>
  </si>
  <si>
    <t>-190773860</t>
  </si>
  <si>
    <t>K037</t>
  </si>
  <si>
    <t>KORADO tělesa 2015 KLM 900.600</t>
  </si>
  <si>
    <t>-1894612769</t>
  </si>
  <si>
    <t>-1071927665</t>
  </si>
  <si>
    <t>236732150</t>
  </si>
  <si>
    <t>č. 03 - Vzduchotechnika</t>
  </si>
  <si>
    <t xml:space="preserve">    751 - Vzduchotechnika</t>
  </si>
  <si>
    <t>751</t>
  </si>
  <si>
    <t>M011</t>
  </si>
  <si>
    <t>KOMPAKTNÍ VZT JEDNOTKA splňující Nařízení komise EU č.1253/2014</t>
  </si>
  <si>
    <t>1974426946</t>
  </si>
  <si>
    <t>KOMPAKTNÍ VZT JEDNOTKA splňující Nařízení komise EU č.1253/2014 , ve složení - Přívod: uzavírací klapka se servopohonem, kapsový filtr F7, deskový výměník ZZT se suchou účinností min. 87%, radiální ventilátor s volným oběžným kolem, vodní ohřívač. Odvod: uzavírací klapka se servopohonem, kapsový filtr M5, výměník ZZT, radiální ventilátor s volným oběžným kolem.
Příslušenství: kompletní regulace s nastavitelným časovým programem, sifon kondenzátu, pružné vložky, základový rám (180mm), stříška, servisní vypínač včetně prokabelování s motory. Obslužná strana: LEVÁ od směru přívodu vzduchu. Technické a výkonové parametry viz příloha TZ - Tabulka výkonů zařízení</t>
  </si>
  <si>
    <t>M012</t>
  </si>
  <si>
    <t>PODPŮRNÝ MODULÁRNÍ SYSTÉM pod větrací jednotku tvořený ocelovými profily s žárově zinkovanou povrchovou úpravou, patkami s nastavitelným úhlem náklonu pro vyrovnání sklonu střechy, protiskluzovou antivibrační podložkou</t>
  </si>
  <si>
    <t>253867414</t>
  </si>
  <si>
    <t>M013</t>
  </si>
  <si>
    <t>VLOŽKA KULISOVÉHO TLUMIČE HLUKU 200 x 195 x 1000</t>
  </si>
  <si>
    <t>-1032048510</t>
  </si>
  <si>
    <t>M014</t>
  </si>
  <si>
    <t xml:space="preserve">REGULAČNÍ KLAPKA RUČNÍ 200 x 125
</t>
  </si>
  <si>
    <t>1757154467</t>
  </si>
  <si>
    <t xml:space="preserve">REGULAČNÍ KLAPKA RUČNÍ 200 x 125
</t>
  </si>
  <si>
    <t>M015</t>
  </si>
  <si>
    <t>OBDÉLNÍKOVÁ VYÚSTKA DVOUŘADÁ s regulací a nastavitelnými lamelami, skryté uchycení pružinou v rámečku. Povrchová úprava dle požadavků architekta. 325 x 225</t>
  </si>
  <si>
    <t>992524644</t>
  </si>
  <si>
    <t>M016</t>
  </si>
  <si>
    <t>OBDÉLNÍKOVÁ VYÚSTKA DVOUŘADÁ s regulací a nastavitelnými lamelami, skryté uchycení pružinou v rámečku. Povrchová úprava dle požadavků architekta. 425 x 125</t>
  </si>
  <si>
    <t>1176996726</t>
  </si>
  <si>
    <t>M017</t>
  </si>
  <si>
    <t>OBDÉLNÍKOVÁ VYÚSTKA JEDNOŘADÁ s regulací, skryté uchycení pružinou v rámečku. Povrchová úprava dle požadavků architekta. 425 x 125</t>
  </si>
  <si>
    <t>1871418160</t>
  </si>
  <si>
    <t>M018</t>
  </si>
  <si>
    <t>TALÍŘOVÝ VENTIL PRO ODVOD VZDUCHU Ø 160</t>
  </si>
  <si>
    <t>1095391083</t>
  </si>
  <si>
    <t>M019</t>
  </si>
  <si>
    <t>TALÍŘOVÝ VENTIL PRO ODVOD VZDUCHU Ø 125</t>
  </si>
  <si>
    <t>-171876356</t>
  </si>
  <si>
    <t>M020</t>
  </si>
  <si>
    <t>ČTYŘHRANNÉ POTRUBÍ SKUPINY I., včetně tvarovek</t>
  </si>
  <si>
    <t>172687587</t>
  </si>
  <si>
    <t>M021</t>
  </si>
  <si>
    <t>IZOLACE NA POTRUBÍ akustická</t>
  </si>
  <si>
    <t>624312519</t>
  </si>
  <si>
    <t>K065</t>
  </si>
  <si>
    <t>Montáž</t>
  </si>
  <si>
    <t>2014970264</t>
  </si>
  <si>
    <t>M066</t>
  </si>
  <si>
    <t>Montážní materiál</t>
  </si>
  <si>
    <t>-113081791</t>
  </si>
  <si>
    <t>K067</t>
  </si>
  <si>
    <t>Doprava</t>
  </si>
  <si>
    <t>-1980867681</t>
  </si>
  <si>
    <t>K068</t>
  </si>
  <si>
    <t>Autorizované měření hluku</t>
  </si>
  <si>
    <t>-1611597427</t>
  </si>
  <si>
    <t>K069</t>
  </si>
  <si>
    <t>"Měření výkonových parametrů a</t>
  </si>
  <si>
    <t>-1738086866</t>
  </si>
  <si>
    <t>K070</t>
  </si>
  <si>
    <t>zaregulování VZT zařízení"</t>
  </si>
  <si>
    <t>-2101638544</t>
  </si>
  <si>
    <t>K071</t>
  </si>
  <si>
    <t>Komplexní vyzkoušení a uvedení do provozu</t>
  </si>
  <si>
    <t>862089584</t>
  </si>
  <si>
    <t>K072</t>
  </si>
  <si>
    <t>Zkušební provoz</t>
  </si>
  <si>
    <t>1381433209</t>
  </si>
  <si>
    <t>K073</t>
  </si>
  <si>
    <t>Dokumentace nutná k předání zařízení uživateli</t>
  </si>
  <si>
    <t>-1329753748</t>
  </si>
  <si>
    <t>č. 04 - Elektroistalace</t>
  </si>
  <si>
    <t xml:space="preserve"> </t>
  </si>
  <si>
    <t>HSV -  HSV</t>
  </si>
  <si>
    <t xml:space="preserve">    9 -  Ostatní konstrukce a práce-bourání</t>
  </si>
  <si>
    <t xml:space="preserve">      99 -  Přesun hmot</t>
  </si>
  <si>
    <t>PSV -  Práce a dodávky PSV</t>
  </si>
  <si>
    <t xml:space="preserve">    743 -  Elektromontáže</t>
  </si>
  <si>
    <t>M -  Práce a dodávky M</t>
  </si>
  <si>
    <t xml:space="preserve">    21-M -  Elektromontáže</t>
  </si>
  <si>
    <t xml:space="preserve">    22-M -  Montáže oznam. a zabezp. zařízení</t>
  </si>
  <si>
    <t xml:space="preserve">    46-M -  Zemní práce při extr.mont.pracích</t>
  </si>
  <si>
    <t>HZS -  Hodinové zúčtovací sazby</t>
  </si>
  <si>
    <t>VRN -  Vedlejší rozpočtové náklady</t>
  </si>
  <si>
    <t xml:space="preserve">    0 -  Vedlejší rozpočtové náklady</t>
  </si>
  <si>
    <t xml:space="preserve"> HSV</t>
  </si>
  <si>
    <t>999100001</t>
  </si>
  <si>
    <t>ODST. 1.1 - ROZVADĚČE</t>
  </si>
  <si>
    <t>1797221574</t>
  </si>
  <si>
    <t>999100002</t>
  </si>
  <si>
    <t>ODST. 1.2 - SVÍTIDLA</t>
  </si>
  <si>
    <t>-331640844</t>
  </si>
  <si>
    <t>999100003</t>
  </si>
  <si>
    <t xml:space="preserve"> ODST 2.1 - ZÁS.,OVL.,KR,MOTORY,LIŠTY</t>
  </si>
  <si>
    <t>17776101</t>
  </si>
  <si>
    <t>999100004</t>
  </si>
  <si>
    <t>ODST. 2.2 - KABELY,VODIČE</t>
  </si>
  <si>
    <t>1357582851</t>
  </si>
  <si>
    <t>999100005</t>
  </si>
  <si>
    <t>ODST. 2.3 - BLESKOSVOD</t>
  </si>
  <si>
    <t>2078995732</t>
  </si>
  <si>
    <t>999100006</t>
  </si>
  <si>
    <t>ODST. 2.4 - OBVODOVÝ ZEMNIČ</t>
  </si>
  <si>
    <t>202925262</t>
  </si>
  <si>
    <t>999100007</t>
  </si>
  <si>
    <t>ODST. 2.5 - SLABOPROUD</t>
  </si>
  <si>
    <t>1860414309</t>
  </si>
  <si>
    <t xml:space="preserve"> Ostatní konstrukce a práce-bourání</t>
  </si>
  <si>
    <t xml:space="preserve"> Přesun hmot</t>
  </si>
  <si>
    <t>1324222569</t>
  </si>
  <si>
    <t xml:space="preserve"> Práce a dodávky PSV</t>
  </si>
  <si>
    <t>743</t>
  </si>
  <si>
    <t xml:space="preserve"> Elektromontáže</t>
  </si>
  <si>
    <t>743311300</t>
  </si>
  <si>
    <t>Montáž lišta a kanálek protahovací šířky do 60 mm</t>
  </si>
  <si>
    <t>1382045523</t>
  </si>
  <si>
    <t>743411111</t>
  </si>
  <si>
    <t>Montáž krabice zapuštěná plastová kruhová typ KU68/2-1902, KO125</t>
  </si>
  <si>
    <t>1917461090</t>
  </si>
  <si>
    <t>743414311</t>
  </si>
  <si>
    <t>Montáž rozvodka nástěnná plastová kruhová typ KU68/2-1903, KR97</t>
  </si>
  <si>
    <t>-1177887577</t>
  </si>
  <si>
    <t>743541221</t>
  </si>
  <si>
    <t>Montáž rošt a lávka typová ostatní šířky do 400 mm</t>
  </si>
  <si>
    <t>1813554485</t>
  </si>
  <si>
    <t>743541222</t>
  </si>
  <si>
    <t>Montáž rošt a lávka typová ostatní šířky do 600 mm</t>
  </si>
  <si>
    <t>1838681851</t>
  </si>
  <si>
    <t>743552311</t>
  </si>
  <si>
    <t>Montáž žlab Elektrovod šířky do 170 mm s víkem</t>
  </si>
  <si>
    <t>-986996126</t>
  </si>
  <si>
    <t xml:space="preserve"> Práce a dodávky M</t>
  </si>
  <si>
    <t>21-M</t>
  </si>
  <si>
    <t>210100151</t>
  </si>
  <si>
    <t>Ukončení kabelů smršťovací záklopkou nebo páskou se zapojením bez letování žíly do 4x16 mm2</t>
  </si>
  <si>
    <t>-110193736</t>
  </si>
  <si>
    <t>210100188</t>
  </si>
  <si>
    <t>Ukončení kabelů smršťovací záklopkou nebo páskou se zapojením bez letování žíly do 3x70+50 mm2</t>
  </si>
  <si>
    <t>812507554</t>
  </si>
  <si>
    <t>210100235</t>
  </si>
  <si>
    <t>Ukončení šňůr se zapojením počtu a průřezu žil do 5x4 mm2</t>
  </si>
  <si>
    <t>1913625689</t>
  </si>
  <si>
    <t>210110001</t>
  </si>
  <si>
    <t>Montáž nástěnný vypínač nn jednopólový pro prostředí základní nebo vlhké</t>
  </si>
  <si>
    <t>-435352644</t>
  </si>
  <si>
    <t>210110003</t>
  </si>
  <si>
    <t>Montáž nástěnný přepínač nn 5-sériový pro prostředí základní nebo vlhké</t>
  </si>
  <si>
    <t>1243212716</t>
  </si>
  <si>
    <t>210110019</t>
  </si>
  <si>
    <t>Montáž nástěnných čidel pohybu pro prostředí základní nebo vlhké</t>
  </si>
  <si>
    <t>-1340953476</t>
  </si>
  <si>
    <t>210110081</t>
  </si>
  <si>
    <t>Montáž spínač nn přípojkasporáková s doutnavkou se zapojením vodičů</t>
  </si>
  <si>
    <t>-1142472285</t>
  </si>
  <si>
    <t>210111042</t>
  </si>
  <si>
    <t>Montáž zásuvka (polo)zapuštěná bezšroubové připojení 2P+PE dvojí zapojení - průběžná</t>
  </si>
  <si>
    <t>1702505814</t>
  </si>
  <si>
    <t>210111108</t>
  </si>
  <si>
    <t>Montáž zásuvek průmyslových spojovacích provedení IP 67 3P+N+PE 63 A</t>
  </si>
  <si>
    <t>183514254</t>
  </si>
  <si>
    <t>210190003</t>
  </si>
  <si>
    <t>Montáž rozvodnic běžných oceloplechových nebo plastových do 100 kg</t>
  </si>
  <si>
    <t>-2002705137</t>
  </si>
  <si>
    <t>210190006</t>
  </si>
  <si>
    <t>Montáž rozvodnic běžných oceloplechových nebo plastových do 300 kg</t>
  </si>
  <si>
    <t>1968165284</t>
  </si>
  <si>
    <t>210201025</t>
  </si>
  <si>
    <t>Montáž svítidel zářivkových bytových stropních přisazených 2 zdroje s krytem</t>
  </si>
  <si>
    <t>-615466670</t>
  </si>
  <si>
    <t>210220001</t>
  </si>
  <si>
    <t>Montáž uzemňovacího vedení vodičů FeZn pomocí svorek na povrchu páskou do 120 mm2</t>
  </si>
  <si>
    <t>-15482504</t>
  </si>
  <si>
    <t>210220101</t>
  </si>
  <si>
    <t>Montáž hromosvodného vedení svodových vodičů s podpěrami průměru do 10 mm</t>
  </si>
  <si>
    <t>592139739</t>
  </si>
  <si>
    <t>210220201</t>
  </si>
  <si>
    <t>Montáž tyčí jímacích délky do 3 m na střešní hřeben</t>
  </si>
  <si>
    <t>775833896</t>
  </si>
  <si>
    <t>210220302</t>
  </si>
  <si>
    <t>Montáž svorek hromosvodných typu ST, SJ, SK, SZ, SR 01, 02 se 3 a více šrouby</t>
  </si>
  <si>
    <t>966150961</t>
  </si>
  <si>
    <t>210220361</t>
  </si>
  <si>
    <t>Montáž tyčí zemnicích délky do 2 m</t>
  </si>
  <si>
    <t>1578008209</t>
  </si>
  <si>
    <t>210280003</t>
  </si>
  <si>
    <t>Zkoušky a prohlídky el rozvodů a zařízení celková prohlídka pro objem mtž prací do 1 000 000 Kč</t>
  </si>
  <si>
    <t>-767087184</t>
  </si>
  <si>
    <t>210280010</t>
  </si>
  <si>
    <t>Příplatek k celkové prohlídce za dalších i započatých 500 000 Kč přes 1 000 000 Kč</t>
  </si>
  <si>
    <t>-251754458</t>
  </si>
  <si>
    <t>210280712</t>
  </si>
  <si>
    <t>Měření intenzity osvětlení na pracovišti do 50 svítidel</t>
  </si>
  <si>
    <t>548437485</t>
  </si>
  <si>
    <t>210800116</t>
  </si>
  <si>
    <t>Montáž měděných kabelů CYKY,CYBY,CYMY,NYM,CYKYLS,CYKYLo 5x2,5 mm2 uložených pod omítku ve stěně</t>
  </si>
  <si>
    <t>-1980395141</t>
  </si>
  <si>
    <t>210810109</t>
  </si>
  <si>
    <t>Montáž měděných kabelů CYKY, NYM, NYY, YSLY 1 kV 4x25 mm2 uložených pevně</t>
  </si>
  <si>
    <t>-226505139</t>
  </si>
  <si>
    <t>210810112</t>
  </si>
  <si>
    <t>Montáž měděných kabelů CYKY, NYM, NYY, YSLY 1 kV 3x70+50mm2 uložených pevně</t>
  </si>
  <si>
    <t>1947012266</t>
  </si>
  <si>
    <t>22-M</t>
  </si>
  <si>
    <t xml:space="preserve"> Montáže oznam. a zabezp. zařízení</t>
  </si>
  <si>
    <t>220280222</t>
  </si>
  <si>
    <t>Montáž kabely bytové uložené pod omítku SYKFY 10 x 2 x 0,5 mm</t>
  </si>
  <si>
    <t>96689505</t>
  </si>
  <si>
    <t>46-M</t>
  </si>
  <si>
    <t xml:space="preserve"> Zemní práce při extr.mont.pracích</t>
  </si>
  <si>
    <t>460600061</t>
  </si>
  <si>
    <t>Odvoz suti a vybouraných hmot do 1 km</t>
  </si>
  <si>
    <t>-423703750</t>
  </si>
  <si>
    <t>460600071</t>
  </si>
  <si>
    <t>Příplatek k odvozu suti a vybouraných hmot za každý další 1 km</t>
  </si>
  <si>
    <t>-479387027</t>
  </si>
  <si>
    <t>460680112</t>
  </si>
  <si>
    <t>Vybourání otvorů ve zdivu z lehkých betonů plochy do 0,25 m2, tloušťky do 30 cm</t>
  </si>
  <si>
    <t>284980239</t>
  </si>
  <si>
    <t>460680401</t>
  </si>
  <si>
    <t>Vysekání kapes a výklenků ve zdivu z lehkých betonů, dutých cihel a tvárnic pro krabice 7x7x5 cm</t>
  </si>
  <si>
    <t>-756278250</t>
  </si>
  <si>
    <t>460680485</t>
  </si>
  <si>
    <t>Vysekání kapes a výklenků ve zdivu cihelném pro elinstalační zařízení plochy přes 0,25 m2</t>
  </si>
  <si>
    <t>170333199</t>
  </si>
  <si>
    <t>460680612</t>
  </si>
  <si>
    <t>Vysekání rýh pro montáž trubek a kabelů v omítce vápenné a vápenocementové stěn šířky do 5 cm</t>
  </si>
  <si>
    <t>-334338692</t>
  </si>
  <si>
    <t>460680615</t>
  </si>
  <si>
    <t>Vysekání rýh pro montáž trubek a kabelů v omítce vápenné a vápenocementové stěn šířky do 15 cm</t>
  </si>
  <si>
    <t>1544920329</t>
  </si>
  <si>
    <t>HZS</t>
  </si>
  <si>
    <t xml:space="preserve"> Hodinové zúčtovací sazby</t>
  </si>
  <si>
    <t>HZS2221</t>
  </si>
  <si>
    <t>Hodinová zúčtovací sazba elektrikář-demontáž stávající el.inst.</t>
  </si>
  <si>
    <t>hod</t>
  </si>
  <si>
    <t>512</t>
  </si>
  <si>
    <t>878595764</t>
  </si>
  <si>
    <t>HZS2222</t>
  </si>
  <si>
    <t>Hodinová zúčtovací sazba elektrikář odborný-ostatní práce jinde nespecifikované</t>
  </si>
  <si>
    <t>1248285938</t>
  </si>
  <si>
    <t>HZS3222</t>
  </si>
  <si>
    <t>Hodinová zúčtovací sazba montér slaboproudých zařízení odborný-montáž slaboproudých rozvodů</t>
  </si>
  <si>
    <t>1346169486</t>
  </si>
  <si>
    <t xml:space="preserve"> Vedlejší rozpočtové náklady</t>
  </si>
  <si>
    <t>013254000</t>
  </si>
  <si>
    <t>Dokumentace skutečného provedení stavby</t>
  </si>
  <si>
    <t>Kč</t>
  </si>
  <si>
    <t>89561508</t>
  </si>
  <si>
    <t>045002000</t>
  </si>
  <si>
    <t>Kompletační a koordinační činnost</t>
  </si>
  <si>
    <t>910265817</t>
  </si>
  <si>
    <t>065002000</t>
  </si>
  <si>
    <t>Mimostaveništní doprava materiálů</t>
  </si>
  <si>
    <t>295001256</t>
  </si>
  <si>
    <t>081002000</t>
  </si>
  <si>
    <t>Doprava zaměstnanců na staveniště</t>
  </si>
  <si>
    <t>-308498697</t>
  </si>
  <si>
    <t>091002000</t>
  </si>
  <si>
    <t>Ostatní náklady související s objektem</t>
  </si>
  <si>
    <t>262144</t>
  </si>
  <si>
    <t>-1304164838</t>
  </si>
  <si>
    <t>č. 05 - Data + telefon</t>
  </si>
  <si>
    <t>D1 - Rozvaděč - místnost 1.22</t>
  </si>
  <si>
    <t>D2 - kabeláž</t>
  </si>
  <si>
    <t>D3 - montážní práce</t>
  </si>
  <si>
    <t>D1</t>
  </si>
  <si>
    <t>Rozvaděč - místnost 1.22</t>
  </si>
  <si>
    <t>Pol1</t>
  </si>
  <si>
    <t>19" nástěnný rozvaděč, výška 18U, hloubka 500 mm, barva šedá</t>
  </si>
  <si>
    <t>ks</t>
  </si>
  <si>
    <t>Pol2</t>
  </si>
  <si>
    <t>police ukládací 350mm,19",1U</t>
  </si>
  <si>
    <t>Pol3</t>
  </si>
  <si>
    <t>19" napájecí panel, 6x UTE, přepěťová ochrana, vypinač</t>
  </si>
  <si>
    <t>Pol4</t>
  </si>
  <si>
    <t>montážní sada 1xM6</t>
  </si>
  <si>
    <t>D2</t>
  </si>
  <si>
    <t>kabeláž</t>
  </si>
  <si>
    <t>Pol5</t>
  </si>
  <si>
    <t>CAT6 Communication Cable, U/UTP, 100Ohm, 4x2xAWG 23/1 bal 305m LSFH</t>
  </si>
  <si>
    <t>bal</t>
  </si>
  <si>
    <t>Pol6</t>
  </si>
  <si>
    <t>Category 6 Panel with cable management 24port</t>
  </si>
  <si>
    <t>Pol7</t>
  </si>
  <si>
    <t>Category 6 Tool-free Jack</t>
  </si>
  <si>
    <t>Pol8</t>
  </si>
  <si>
    <t>Nosná maska pro ABB Time</t>
  </si>
  <si>
    <t>Pol9</t>
  </si>
  <si>
    <t>kryt zásuvky komunikační Time</t>
  </si>
  <si>
    <t>Pol10</t>
  </si>
  <si>
    <t>ABB Time rámeček pro elektroinst. přístroje jednonásobný</t>
  </si>
  <si>
    <t>Pol11</t>
  </si>
  <si>
    <t>Category 6 Patch Cord 1m, Grey</t>
  </si>
  <si>
    <t>Pol12</t>
  </si>
  <si>
    <t>Category 6 Patch Cord 2m, Grey</t>
  </si>
  <si>
    <t>Pol13</t>
  </si>
  <si>
    <t>Category 6 Patch Cord 3m, Grey</t>
  </si>
  <si>
    <t>Pol14</t>
  </si>
  <si>
    <t>Category 6 Patch Cord 5m, Grey</t>
  </si>
  <si>
    <t>Pol15</t>
  </si>
  <si>
    <t>19"vyvazovací panel 1U,jednostranný plast.oka 40x50 mm</t>
  </si>
  <si>
    <t>Pol16</t>
  </si>
  <si>
    <t>KRABICE KU 68 LD/1 NA</t>
  </si>
  <si>
    <t>Pol17</t>
  </si>
  <si>
    <t>TRUBKA MONOFLEX 1432 XX</t>
  </si>
  <si>
    <t>Pol18</t>
  </si>
  <si>
    <t>drobný a montážní materiál</t>
  </si>
  <si>
    <t>D3</t>
  </si>
  <si>
    <t>montážní práce</t>
  </si>
  <si>
    <t>Pol19</t>
  </si>
  <si>
    <t>montáž rozvaděčové skříně, usazení, kompletace</t>
  </si>
  <si>
    <t>Pol20</t>
  </si>
  <si>
    <t>montáž strukturované kabeláže certifikované</t>
  </si>
  <si>
    <t>Pol21</t>
  </si>
  <si>
    <t xml:space="preserve">Měření strukturované kabeláže včetně protokolu certifikační 250MHz </t>
  </si>
  <si>
    <t>Měření strukturované kabeláže včetně protokolu certifikační 250MHz</t>
  </si>
  <si>
    <t>Pol22</t>
  </si>
  <si>
    <t>dokumentace skutečného provedení</t>
  </si>
  <si>
    <t>Pol23</t>
  </si>
  <si>
    <t>drobné práce jinde neuvedené</t>
  </si>
  <si>
    <t>Pol24</t>
  </si>
  <si>
    <t>doprava</t>
  </si>
  <si>
    <t>č. 06 - Vyvolávací systém</t>
  </si>
  <si>
    <t xml:space="preserve">D1 - </t>
  </si>
  <si>
    <t>Pol25</t>
  </si>
  <si>
    <t>KIOSEK s výdejnou lístků a s dotykovou obrazovkou TS 19" ELO provedení - kovový korpus "horní díl" bez podstavce se zabudovanou termo tiskárnou, řídící PC s OS, interní zdroj. Připojení přímo do LAN sítě a napájení ze stávající sítě 230V Barva bílá. Barva</t>
  </si>
  <si>
    <t>KIOSEK s výdejnou lístků a s dotykovou obrazovkou TS 19" ELO provedení - kovový korpus "horní díl" bez podstavce se zabudovanou termo tiskárnou, řídící PC s OS, interní zdroj. Připojení přímo do LAN sítě a napájení ze stávající sítě 230V Barva bílá. Barva plastového rámečku dle požadavku ze vzroníku.</t>
  </si>
  <si>
    <t>Pol26</t>
  </si>
  <si>
    <t>Univerzální stojan pro KIOSEK řady QVL...</t>
  </si>
  <si>
    <t>Pol27</t>
  </si>
  <si>
    <t>Thermolístky do tiskárny: 60/120/12 - délka 189 m</t>
  </si>
  <si>
    <t>Pol28</t>
  </si>
  <si>
    <t>Přepážková informační tabulka, pasivní 2 místné,  číslo přepážky (70 mm)</t>
  </si>
  <si>
    <t>Pol29</t>
  </si>
  <si>
    <t>LCD obrazovka 40" ( 100 cm) s reproduktorem - na obrazovce jsou spolu s čísly vyvolaných klientů a přepážek zobrazeny šipky do osmi směrů. Uživatelsky nastavitelný počet řádků a harmonogram zobrazení dle požadavků zákazníka. Možnost rozdělení obrazu dle z</t>
  </si>
  <si>
    <t>LCD obrazovka 40" ( 100 cm) s reproduktorem - na obrazovce jsou spolu s čísly vyvolaných klientů a přepážek zobrazeny šipky do osmi směrů. Uživatelsky nastavitelný počet řádků a harmonogram zobrazení dle požadavků zákazníka. Možnost rozdělení obrazu dle zvolené šablony a zobrazení doplňkových informací - např. reklama nebo prezentace města v AVI, JPG, možnost doplňkového textu k rachlé informaci pro klienty. / Ovládací mini PC s OS a SW licencí pro virtupní displej + Zdroj (Adaptér)</t>
  </si>
  <si>
    <t>Pol30</t>
  </si>
  <si>
    <t>Přepážkový virtuální terminál - SW aplikace slouží k přihlášení / odhlášení pracovníka, zvaní klientů k přepážce, přeposílání klientů na jinou službu i přepážku, přepínaní priorit, zobrazení počtu klientů ve frontě, zobrazení chyb systému a času, interní</t>
  </si>
  <si>
    <t>Pol31</t>
  </si>
  <si>
    <t>Ovládací software, plně síťová SQL varianta - WIN 7 a vyšší, MS SQL 2008 R2 a vyšší, umožňuje celý systém řídit, konfigurovat, sledovat, aj.</t>
  </si>
  <si>
    <t>Pol32</t>
  </si>
  <si>
    <t>Modul statistiky - poskytuje veškeré informace pro sledování vytížení jednotlivých přepážek (min. max. čas odbavení, čekání. Počet klientů na přepážky na služby. Různě dlouhé časové vzorky atd.)</t>
  </si>
  <si>
    <t>Pol33</t>
  </si>
  <si>
    <t>Modul správce - umožňuje v on-line provozu sledovat vytížení všech přepážek, jejich výkonost, stav jednotlivých front. Umožňuje na dálku měnit nastavení přepážek, blokovat služby, interní objednávání atd.</t>
  </si>
  <si>
    <t>Pol34</t>
  </si>
  <si>
    <t>Modul WEB objednávání - možnost rezervace termínu u vybrané služby přes internet i lokálně a to až např. 3 měsíce dopředu. Upozornění zasílá pomocí e-mailu, pro zasílání SMS zpráv je potřeba GSM modul.</t>
  </si>
  <si>
    <t>Pol35</t>
  </si>
  <si>
    <t>Modul GSM - možnost zaslat klientům SMS zprávu o termínu jejich objednání, případně s dalšími informacemi. Včetně GSM modulu bez sim karty.</t>
  </si>
  <si>
    <t>Pol36</t>
  </si>
  <si>
    <t>Montáž systému zahrnuje - Montáž nových HW prvků (QVL192,  QPD... a QHD… LCD aj.), Příprava kabelových tras LAN výhradně pro systém QTRONIK, oživení a zprovoznění ( hod ), počítáno s využitím stávající el. sítě a napájením komponentů ~230V.</t>
  </si>
  <si>
    <t>Pol37</t>
  </si>
  <si>
    <t>Oživení, HW test, konfigurace (hod)</t>
  </si>
  <si>
    <t>Pol38</t>
  </si>
  <si>
    <t>Držák QLCD TV na zeď - standardní provedení.</t>
  </si>
  <si>
    <t>Pol39</t>
  </si>
  <si>
    <t>Tyčkový závěs pro QDH…</t>
  </si>
  <si>
    <t>Pol40</t>
  </si>
  <si>
    <t>Instalační materiál,  kabelové trasy apod.</t>
  </si>
  <si>
    <t>Pol41</t>
  </si>
  <si>
    <t>Switch / 1U</t>
  </si>
  <si>
    <t>Pol42</t>
  </si>
  <si>
    <t>Cestovné - celkem z Terezín /  HW + SW technik / 2x 70 km</t>
  </si>
  <si>
    <t>Pol43</t>
  </si>
  <si>
    <t>Instalace SW, nastavení a školení obsluhy /  donastavení systému na míru</t>
  </si>
  <si>
    <t>SO 02 - Komunikace</t>
  </si>
  <si>
    <t xml:space="preserve">    5 - Komunikace pozemní</t>
  </si>
  <si>
    <t xml:space="preserve">    VRN7 - Provozní vlivy</t>
  </si>
  <si>
    <t>111201101</t>
  </si>
  <si>
    <t>Odstranění křovin a stromů průměru kmene do 100 mm i s kořeny z celkové plochy do 1000 m2</t>
  </si>
  <si>
    <t>1075566183</t>
  </si>
  <si>
    <t>Odstranění křovin a stromů s odstraněním kořenů průměru kmene do 100 mm do sklonu terénu 1 : 5, při celkové ploše do 1 000 m2</t>
  </si>
  <si>
    <t>111201401</t>
  </si>
  <si>
    <t>Spálení křovin a stromů průměru kmene do 100 mm</t>
  </si>
  <si>
    <t>2123302363</t>
  </si>
  <si>
    <t>Spálení odstraněných křovin a stromů na hromadách průměru kmene do 100 mm pro jakoukoliv plochu</t>
  </si>
  <si>
    <t>112101103</t>
  </si>
  <si>
    <t>Kácení stromů listnatých D kmene do 700 mm</t>
  </si>
  <si>
    <t>-904580858</t>
  </si>
  <si>
    <t>Kácení stromů s odřezáním kmene a s odvětvením listnatých, průměru kmene přes 500 do 700 mm</t>
  </si>
  <si>
    <t>112101104</t>
  </si>
  <si>
    <t>Kácení stromů listnatých D kmene do 900 mm</t>
  </si>
  <si>
    <t>203726178</t>
  </si>
  <si>
    <t>Kácení stromů s odřezáním kmene a s odvětvením listnatých, průměru kmene přes 700 do 900 mm</t>
  </si>
  <si>
    <t>112101105</t>
  </si>
  <si>
    <t>Kácení stromů listnatých D kmene do 1100 mm</t>
  </si>
  <si>
    <t>-1087337774</t>
  </si>
  <si>
    <t>Kácení stromů s odřezáním kmene a s odvětvením listnatých, průměru kmene přes 900 do 1100 mm</t>
  </si>
  <si>
    <t>112101125</t>
  </si>
  <si>
    <t>Kácení stromů jehličnatých D kmene do 1100 mm</t>
  </si>
  <si>
    <t>1042392315</t>
  </si>
  <si>
    <t>Kácení stromů s odřezáním kmene a s odvětvením jehličnatých bez odkornění, kmene průměru přes 900 do 1100 mm</t>
  </si>
  <si>
    <t>112201104</t>
  </si>
  <si>
    <t>Odstranění pařezů D do 900 mm</t>
  </si>
  <si>
    <t>-1876739742</t>
  </si>
  <si>
    <t>Odstranění pařezů s jejich vykopáním, vytrháním nebo odstřelením, s přesekáním kořenů průměru přes 700 do 900 mm</t>
  </si>
  <si>
    <t>112201105</t>
  </si>
  <si>
    <t>Odstranění pařezů D přes 900 mm</t>
  </si>
  <si>
    <t>-194023889</t>
  </si>
  <si>
    <t>Odstranění pařezů s jejich vykopáním, vytrháním nebo odstřelením, s přesekáním kořenů průměru přes 900 mm</t>
  </si>
  <si>
    <t>113106123</t>
  </si>
  <si>
    <t>Rozebrání dlažeb komunikací pro pěší ze zámkových dlaždic</t>
  </si>
  <si>
    <t>-1547552551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</si>
  <si>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ze zámkové dlažby</t>
  </si>
  <si>
    <t>121101101</t>
  </si>
  <si>
    <t>Sejmutí ornice s přemístěním na vzdálenost do 50 m</t>
  </si>
  <si>
    <t>-852072693</t>
  </si>
  <si>
    <t>Sejmutí ornice nebo lesní půdy s vodorovným přemístěním na hromady v místě upotřebení nebo na dočasné či trvalé skládky se složením, na vzdálenost do 50 m</t>
  </si>
  <si>
    <t>376*0,15</t>
  </si>
  <si>
    <t>122201102</t>
  </si>
  <si>
    <t>Odkopávky a prokopávky nezapažené v hornině tř. 3 objem do 1000 m3</t>
  </si>
  <si>
    <t>-1048730424</t>
  </si>
  <si>
    <t>Odkopávky a prokopávky nezapažené s přehozením výkopku na vzdálenost do 3 m nebo s naložením na dopravní prostředek v hornině tř. 3 přes 100 do 1 000 m3</t>
  </si>
  <si>
    <t>132201101</t>
  </si>
  <si>
    <t>Hloubení rýh š do 600 mm v hornině tř. 3 objemu do 100 m3</t>
  </si>
  <si>
    <t>-2138807688</t>
  </si>
  <si>
    <t>Hloubení zapažených i nezapažených rýh šířky do 600 mm s urovnáním dna do předepsaného profilu a spádu v hornině tř. 3 do 100 m3</t>
  </si>
  <si>
    <t>plynovodní potrubí</t>
  </si>
  <si>
    <t>50,000*1,5*0,6</t>
  </si>
  <si>
    <t>132201109</t>
  </si>
  <si>
    <t>Příplatek za lepivost k hloubení rýh š do 600 mm v hornině tř. 3</t>
  </si>
  <si>
    <t>-1314553409</t>
  </si>
  <si>
    <t>Hloubení zapažených i nezapažených rýh šířky do 600 mm s urovnáním dna do předepsaného profilu a spádu v hornině tř. 3 Příplatek k cenám za lepivost horniny tř. 3</t>
  </si>
  <si>
    <t>-2080162176</t>
  </si>
  <si>
    <t>175+56,4-40</t>
  </si>
  <si>
    <t>2133394782</t>
  </si>
  <si>
    <t>1431469659</t>
  </si>
  <si>
    <t>191,4*2,1</t>
  </si>
  <si>
    <t>1666252870</t>
  </si>
  <si>
    <t>181301102</t>
  </si>
  <si>
    <t>Rozprostření ornice tl vrstvy do 150 mm pl do 500 m2 v rovině nebo ve svahu do 1:5</t>
  </si>
  <si>
    <t>-2047002316</t>
  </si>
  <si>
    <t>Rozprostření a urovnání ornice v rovině nebo ve svahu sklonu do 1:5 při souvislé ploše do 500 m2, tl. vrstvy přes 100 do 150 mm</t>
  </si>
  <si>
    <t>181411131</t>
  </si>
  <si>
    <t>Založení parkového trávníku výsevem plochy do 1000 m2 v rovině a ve svahu do 1:5</t>
  </si>
  <si>
    <t>-2040228557</t>
  </si>
  <si>
    <t>Založení trávníku na půdě předem připravené plochy do 1000 m2 výsevem včetně utažení parkového v rovině nebo na svahu do 1:5</t>
  </si>
  <si>
    <t>005724100</t>
  </si>
  <si>
    <t>osivo směs travní parková</t>
  </si>
  <si>
    <t>kg</t>
  </si>
  <si>
    <t>367882916</t>
  </si>
  <si>
    <t>Osiva pícnin směsi travní balení obvykle 25 kg parková</t>
  </si>
  <si>
    <t>265*0,015 'Přepočtené koeficientem množství</t>
  </si>
  <si>
    <t>181951102</t>
  </si>
  <si>
    <t>Úprava pláně v hornině tř. 1 až 4 se zhutněním</t>
  </si>
  <si>
    <t>927871422</t>
  </si>
  <si>
    <t>Úprava pláně vyrovnáním výškových rozdílů v hornině tř. 1 až 4 se zhutněním</t>
  </si>
  <si>
    <t>182303111</t>
  </si>
  <si>
    <t>Doplnění zeminy nebo substrátu na travnatých plochách tl 50 mm rovina v rovinně a svahu do 1:5</t>
  </si>
  <si>
    <t>1053016287</t>
  </si>
  <si>
    <t>Doplnění zeminy nebo substrátu na travnatých plochách tloušťky do 50 mm v rovině nebo na svahu do 1:5</t>
  </si>
  <si>
    <t>103715000</t>
  </si>
  <si>
    <t>substrát pro trávníky A  VL</t>
  </si>
  <si>
    <t>-423515581</t>
  </si>
  <si>
    <t>Hnojiva humusová substrát pro trávníky A      VL</t>
  </si>
  <si>
    <t>R10916155</t>
  </si>
  <si>
    <t xml:space="preserve">M+D Půlená PVC chránička obetonovaná </t>
  </si>
  <si>
    <t>112100948</t>
  </si>
  <si>
    <t>215901101</t>
  </si>
  <si>
    <t>Zhutnění podloží z hornin soudržných do 92% PS nebo nesoudržných sypkých I(d) do 0,8</t>
  </si>
  <si>
    <t>-328404935</t>
  </si>
  <si>
    <t>Zhutnění podloží pod násypy z rostlé horniny tř. 1 až 4 z hornin soudružných do 92 % PS a nesoudržných sypkých relativní ulehlosti I(d) do 0,8</t>
  </si>
  <si>
    <t>Komunikace pozemní</t>
  </si>
  <si>
    <t>564851111</t>
  </si>
  <si>
    <t>Podklad ze štěrkodrtě ŠD tl 150 mm</t>
  </si>
  <si>
    <t>653403679</t>
  </si>
  <si>
    <t>Podklad ze štěrkodrti ŠD s rozprostřením a zhutněním, po zhutnění tl. 150 mm</t>
  </si>
  <si>
    <t>564861111</t>
  </si>
  <si>
    <t>Podklad ze štěrkodrtě ŠD tl 200 mm</t>
  </si>
  <si>
    <t>-1956100395</t>
  </si>
  <si>
    <t>Podklad ze štěrkodrti ŠD s rozprostřením a zhutněním, po zhutnění tl. 200 mm</t>
  </si>
  <si>
    <t>564871111</t>
  </si>
  <si>
    <t>Podklad ze štěrkodrtě ŠD tl 250 mm</t>
  </si>
  <si>
    <t>1564776676</t>
  </si>
  <si>
    <t>Podklad ze štěrkodrti ŠD s rozprostřením a zhutněním, po zhutnění tl. 250 mm</t>
  </si>
  <si>
    <t>596211111</t>
  </si>
  <si>
    <t>Kladení zámkové dlažby komunikací pro pěší tl 60 mm skupiny A pl do 100 m2</t>
  </si>
  <si>
    <t>-339053853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</si>
  <si>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50 do 100 m2</t>
  </si>
  <si>
    <t>592451100</t>
  </si>
  <si>
    <t>dlažba skladebná 20x10x6 cm přírodní</t>
  </si>
  <si>
    <t>268588166</t>
  </si>
  <si>
    <t>Dlaždice betonové dlažba zámková (ČSN EN 1338) dlažba skladebná, s fazetou 1 m2=50 kusů   20 x 10 x 6 přírodní</t>
  </si>
  <si>
    <t>596212212</t>
  </si>
  <si>
    <t>Kladení zámkové dlažby pozemních komunikací tl 80 mm skupiny A pl do 300 m2</t>
  </si>
  <si>
    <t>933132831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</si>
  <si>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100 do 300 m2</t>
  </si>
  <si>
    <t>592451090</t>
  </si>
  <si>
    <t>dlažba  skladebná  20x10x8 cm přírodní</t>
  </si>
  <si>
    <t>851771676</t>
  </si>
  <si>
    <t>Dlaždice betonové dlažba zámková (ČSN EN 1338) dlažba skladebná , s fazetou 1 m2=50 kusů   20 x 10 x 8 přírodní</t>
  </si>
  <si>
    <t>913121111</t>
  </si>
  <si>
    <t>Montáž a demontáž dočasné dopravní značky kompletní základní</t>
  </si>
  <si>
    <t>-1905127211</t>
  </si>
  <si>
    <t>Montáž a demontáž dočasných dopravních značek kompletních značek vč. podstavce a sloupku základních</t>
  </si>
  <si>
    <t>913121211</t>
  </si>
  <si>
    <t>Příplatek k dočasné dopravní značce kompletní základní za první a ZKD den použití</t>
  </si>
  <si>
    <t>-352724921</t>
  </si>
  <si>
    <t>Montáž a demontáž dočasných dopravních značek Příplatek za první a každý další den použití dočasných dopravních značek k ceně 12-1111</t>
  </si>
  <si>
    <t>913211113</t>
  </si>
  <si>
    <t>Montáž a demontáž dočasné dopravní zábrany Z2 reflexní šířky 3 m</t>
  </si>
  <si>
    <t>52215015</t>
  </si>
  <si>
    <t>Montáž a demontáž dočasných dopravních zábran Z2 reflexních, šířky 3 m</t>
  </si>
  <si>
    <t>913321111</t>
  </si>
  <si>
    <t>Montáž a demontáž dočasné dopravní směrové desky základní Z4</t>
  </si>
  <si>
    <t>-1537177186</t>
  </si>
  <si>
    <t>Montáž a demontáž dočasných dopravních vodících zařízení směrové desky Z4 základní</t>
  </si>
  <si>
    <t>913321211</t>
  </si>
  <si>
    <t>Příplatek k dočasné směrové desce základní Z4 za první a ZKD den použití</t>
  </si>
  <si>
    <t>1441129335</t>
  </si>
  <si>
    <t>Montáž a demontáž dočasných dopravních vodících zařízení Příplatek za první a každý další den použití dočasných dopravních vodících zařízení k ceně 32-1111</t>
  </si>
  <si>
    <t>914111111</t>
  </si>
  <si>
    <t>Montáž svislé dopravní značky do velikosti 1 m2 objímkami na sloupek nebo konzolu</t>
  </si>
  <si>
    <t>845183636</t>
  </si>
  <si>
    <t>Montáž svislé dopravní značky základní velikosti do 1 m2 objímkami na sloupky nebo konzoly</t>
  </si>
  <si>
    <t>404442580</t>
  </si>
  <si>
    <t>značka svislá reflexní AL- 3M 500 x 700 mm</t>
  </si>
  <si>
    <t>1997659762</t>
  </si>
  <si>
    <t>Výrobky a zabezpečovací prvky pro zařízení silniční značky dopravní svislé FeZn  plech FeZn AL     plech Al NK, 3M   povrchová úprava reflexní fólií tř.1 obdélníkové značky IP8,IP9,IP11,IP12, IP13,IS15, IJ1-15, E2,E12 500x700 mm AL- 3M  reflexní tř.1</t>
  </si>
  <si>
    <t>914511111</t>
  </si>
  <si>
    <t>Montáž sloupku dopravních značek délky do 3,5 m s betonovým základem</t>
  </si>
  <si>
    <t>656332951</t>
  </si>
  <si>
    <t>Montáž sloupku dopravních značek délky do 3,5 m do betonového základu</t>
  </si>
  <si>
    <t>404452350</t>
  </si>
  <si>
    <t>sloupek Al 60 - 350</t>
  </si>
  <si>
    <t>-231970046</t>
  </si>
  <si>
    <t>Výrobky a zabezpečovací prvky pro zařízení silniční značky dopravní svislé sloupky Al 60 - 350</t>
  </si>
  <si>
    <t>915211115</t>
  </si>
  <si>
    <t>Vodorovné dopravní značení žlutým plastem dělící čáry souvislé šířky 125 mm</t>
  </si>
  <si>
    <t>-1007243811</t>
  </si>
  <si>
    <t>Vodorovné dopravní značení stříkaným plastem dělící čára šířky 125 mm souvislá žlutá základní</t>
  </si>
  <si>
    <t>915231112</t>
  </si>
  <si>
    <t>Vodorovné dopravní značení retroreflexním bílým plastem přechody pro chodce, šipky nebo symboly</t>
  </si>
  <si>
    <t>499580771</t>
  </si>
  <si>
    <t>Vodorovné dopravní značení stříkaným plastem přechody pro chodce, šipky, symboly nápisy bílé retroreflexní</t>
  </si>
  <si>
    <t>916131213</t>
  </si>
  <si>
    <t>Osazení silničního obrubníku betonového stojatého s boční opěrou do lože z betonu prostého</t>
  </si>
  <si>
    <t>-2087660078</t>
  </si>
  <si>
    <t>Osazení silničního obrubníku betonového se zřízením lože, s vyplněním a zatřením spár cementovou maltou stojatého s boční opěrou z betonu prostého tř. C 12/15, do lože z betonu prostého téže značky</t>
  </si>
  <si>
    <t>592174650</t>
  </si>
  <si>
    <t>obrubník betonový silniční Standard 100x15x25 cm</t>
  </si>
  <si>
    <t>-1694577811</t>
  </si>
  <si>
    <t>Obrubníky betonové a železobetonové obrubník silniční Standard   100 x 15 x 25</t>
  </si>
  <si>
    <t>959755394</t>
  </si>
  <si>
    <t>592174090</t>
  </si>
  <si>
    <t>obrubník betonový chodníkový ABO 16-10 100x8x25 cm</t>
  </si>
  <si>
    <t>-763609237</t>
  </si>
  <si>
    <t>Obrubníky betonové a železobetonové chodníkové ABO   16-10    100 x 8 x 25</t>
  </si>
  <si>
    <t>R04984368</t>
  </si>
  <si>
    <t>Demontáž plynovodního potrubí z oceli, včetně zaslepení</t>
  </si>
  <si>
    <t>1642622571</t>
  </si>
  <si>
    <t>R10851615</t>
  </si>
  <si>
    <t xml:space="preserve">Bourání oplocení </t>
  </si>
  <si>
    <t>285098244</t>
  </si>
  <si>
    <t>R97221571</t>
  </si>
  <si>
    <t>Vodorovná doprava vybouraných hmot do 10 km</t>
  </si>
  <si>
    <t>2126198964</t>
  </si>
  <si>
    <t>Vodorovná doprava vybouraných hmot bez naložení, ale se složením a s hrubým urovnáním na vzdálenost do 10 km</t>
  </si>
  <si>
    <t>997221815</t>
  </si>
  <si>
    <t>Poplatek za uložení betonového odpadu na skládce (skládkovné)</t>
  </si>
  <si>
    <t>583784079</t>
  </si>
  <si>
    <t>998223011</t>
  </si>
  <si>
    <t>Přesun hmot pro pozemní komunikace s krytem dlážděným</t>
  </si>
  <si>
    <t>-537067500</t>
  </si>
  <si>
    <t>Přesun hmot pro pozemní komunikace s krytem dlážděným dopravní vzdálenost do 200 m jakékoliv délky objektu</t>
  </si>
  <si>
    <t>-1231330272</t>
  </si>
  <si>
    <t>VRN7</t>
  </si>
  <si>
    <t>Provozní vlivy</t>
  </si>
  <si>
    <t>070001000</t>
  </si>
  <si>
    <t>-1290531618</t>
  </si>
  <si>
    <t>Základní rozdělení průvodních činností a nákladů provozní vlivy</t>
  </si>
  <si>
    <t>SO 03 - Kanalizace</t>
  </si>
  <si>
    <t xml:space="preserve">      89 - Ostatní konstrukce</t>
  </si>
  <si>
    <t>-1140900385</t>
  </si>
  <si>
    <t>37,6*1*2,1</t>
  </si>
  <si>
    <t>5,1*1*1,8</t>
  </si>
  <si>
    <t>718331857</t>
  </si>
  <si>
    <t>1319058352</t>
  </si>
  <si>
    <t>88,14*2</t>
  </si>
  <si>
    <t>-1731711757</t>
  </si>
  <si>
    <t>-450618774</t>
  </si>
  <si>
    <t>19,26</t>
  </si>
  <si>
    <t>-1586115129</t>
  </si>
  <si>
    <t>290229438</t>
  </si>
  <si>
    <t>19,26*2,1</t>
  </si>
  <si>
    <t>-1646264692</t>
  </si>
  <si>
    <t>61,88</t>
  </si>
  <si>
    <t>-847066243</t>
  </si>
  <si>
    <t>42,7*0,3*1</t>
  </si>
  <si>
    <t>-26519507</t>
  </si>
  <si>
    <t>12,81</t>
  </si>
  <si>
    <t>12,81*2 'Přepočtené koeficientem množství</t>
  </si>
  <si>
    <t>278381133</t>
  </si>
  <si>
    <t>Základy pod technologická zařízení půdorysné plochy do 0,25 m2 z betonu prostého tř. C 12/15</t>
  </si>
  <si>
    <t>-17938389</t>
  </si>
  <si>
    <t>Základ (podezdívka) betonový pod ventilátory, čerpadla, ohřívače, motorová zařízení apod. z betonu prostého včetně potřebného bednění, s hladkou cementovou omítkou stěn, s potěrem, s vynecháním otvorů pro kotevní železa, bez zemních prací a izolace půdorysná plocha základu přes 0,09 do 0,25 m2 tř. C 8/10 až C12/15</t>
  </si>
  <si>
    <t>0,225*2</t>
  </si>
  <si>
    <t>1116857584</t>
  </si>
  <si>
    <t>42,7*0,15*1</t>
  </si>
  <si>
    <t>871315221</t>
  </si>
  <si>
    <t>Kanalizační potrubí z tvrdého PVC-systém KG tuhost třídy SN8 DN150</t>
  </si>
  <si>
    <t>1932742354</t>
  </si>
  <si>
    <t>Kanalizační potrubí z tvrdého PVC systém KG v otevřeném výkopu ve sklonu do 20 %, tuhost třídy SN 8 DN 150</t>
  </si>
  <si>
    <t>2,4+2,7</t>
  </si>
  <si>
    <t>871355221</t>
  </si>
  <si>
    <t>Kanalizační potrubí z tvrdého PVC-systém KG tuhost třídy SN8 DN200</t>
  </si>
  <si>
    <t>-1731157653</t>
  </si>
  <si>
    <t>Kanalizační potrubí z tvrdého PVC systém KG v otevřeném výkopu ve sklonu do 20 %, tuhost třídy SN 8 DN 200</t>
  </si>
  <si>
    <t>894411121.1</t>
  </si>
  <si>
    <t>Zřízení šachet kanalizačních z betonových dílců na potrubí DN nad 200 do 300 dno beton tř. C 25/30</t>
  </si>
  <si>
    <t>25460033</t>
  </si>
  <si>
    <t>Zřízení šachet kanalizačních z betonových dílců výšky vstupu do 1,50 m s obložením dna betonem tř. C 25/30, na potrubí DN přes 200 do 300</t>
  </si>
  <si>
    <t>592243120</t>
  </si>
  <si>
    <t>konus šachetní betonový TBR-Q.1 100-63/58/12 KPS 100x62,5x58 cm</t>
  </si>
  <si>
    <t>1211292665</t>
  </si>
  <si>
    <t>prefabrikáty pro vstupní šachty a drenážní šachtice (betonové a železobetonové) šachty pro odpadní kanály a potrubí uložená v zemi konus šachetní (síla stěny 12 cm) KPS - kapsové plastové stupadlo TBR-Q.1 100-63/58/12 KPS     100 x 62,5 x 58</t>
  </si>
  <si>
    <t>592243200</t>
  </si>
  <si>
    <t>prstenec šachetní betonový vyrovnávací TBW-Q.1 63/6 62,5 x 12 x 6 cm</t>
  </si>
  <si>
    <t>4372206</t>
  </si>
  <si>
    <t>prefabrikáty pro vstupní šachty a drenážní šachtice (betonové a železobetonové) šachty pro odpadní kanály a potrubí uložená v zemi vyrovnávací prstence TBW-Q.1 63/6    62,5 x 12 x 6</t>
  </si>
  <si>
    <t>592243210</t>
  </si>
  <si>
    <t>prstenec šachetní betonový vyrovnávací TBW-Q.1 63/8 62,5 x 12 x 8 cm</t>
  </si>
  <si>
    <t>1021550906</t>
  </si>
  <si>
    <t>prefabrikáty pro vstupní šachty a drenážní šachtice (betonové a železobetonové) šachty pro odpadní kanály a potrubí uložená v zemi vyrovnávací prstence TBW-Q.1 63/8    62,5 x 12 x 8</t>
  </si>
  <si>
    <t>592243370</t>
  </si>
  <si>
    <t>dno betonové šachty kanalizační přímé TBZ-Q.1 100/60 V max. 40 100/60x40 cm</t>
  </si>
  <si>
    <t>1445739785</t>
  </si>
  <si>
    <t>prefabrikáty pro vstupní šachty a drenážní šachtice (betonové a železobetonové) šachty pro odpadní kanály a potrubí uložená v zemi dno šachty kanalizační přímé V - průměr odtoku TBZ-Q.1  100/60 V max.40    100 / 60 x 40</t>
  </si>
  <si>
    <t>592243480</t>
  </si>
  <si>
    <t>těsnění elastometrové pro spojení šachetních dílů EMT DN 1000</t>
  </si>
  <si>
    <t>1145495656</t>
  </si>
  <si>
    <t>prefabrikáty pro vstupní šachty a drenážní šachtice (betonové a železobetonové) šachty pro odpadní kanály a potrubí uložená v zemi těsnění elastomerové pro spojení šachetních dílů EMT DN 1000</t>
  </si>
  <si>
    <t>592243060</t>
  </si>
  <si>
    <t>skruž betonová šachetní TBS-Q.1 100/50 D100x50x12 cm</t>
  </si>
  <si>
    <t>1183364891</t>
  </si>
  <si>
    <t>prefabrikáty pro vstupní šachty a drenážní šachtice (betonové a železobetonové) šachty pro odpadní kanály a potrubí uložená v zemi skruže šachetní TBS-Q.1 100/50    D 100 x  50 x 12</t>
  </si>
  <si>
    <t>592243070</t>
  </si>
  <si>
    <t>skruž betonová šachetní TBS-Q.1 100/100 D100x100x12 cm</t>
  </si>
  <si>
    <t>1790238754</t>
  </si>
  <si>
    <t>prefabrikáty pro vstupní šachty a drenážní šachtice (betonové a železobetonové) šachty pro odpadní kanály a potrubí uložená v zemi skruže šachetní TBS-Q.1 100/100  D 100 x 100 x 12</t>
  </si>
  <si>
    <t>899101111</t>
  </si>
  <si>
    <t>Osazení poklopů litinových nebo ocelových včetně rámů hmotnosti do 50 kg</t>
  </si>
  <si>
    <t>-25169441</t>
  </si>
  <si>
    <t>Osazení poklopů litinových a ocelových včetně rámů hmotnosti jednotlivě do 50 kg</t>
  </si>
  <si>
    <t>286619350</t>
  </si>
  <si>
    <t>poklop litinový 600 D400</t>
  </si>
  <si>
    <t>-534922927</t>
  </si>
  <si>
    <t>revizní šachty a dvorní vpusti systém Wavin - kanalizační šachty revizní šachty  DN 600 poklop litinový 600 D400</t>
  </si>
  <si>
    <t>R07641684</t>
  </si>
  <si>
    <t>Obetonování potrubí DN 150</t>
  </si>
  <si>
    <t>-304119348</t>
  </si>
  <si>
    <t>Ostatní konstrukce</t>
  </si>
  <si>
    <t>R8465184</t>
  </si>
  <si>
    <t>M+D Sorpční vpusť SOL-2/4M - polypropylenová nádrž s gravitačně sedimentační komorou a dočištěním na sorpčním filtru</t>
  </si>
  <si>
    <t>-2099043678</t>
  </si>
  <si>
    <t>998276101</t>
  </si>
  <si>
    <t>Přesun hmot pro trubní vedení z trub z plastických hmot otevřený výkop</t>
  </si>
  <si>
    <t>-1544966719</t>
  </si>
  <si>
    <t>Přesun hmot pro trubní vedení hloubené z trub z plastických hmot nebo sklolaminátových pro vodovody nebo kanalizace v otevřeném výkopu dopravní vzdálenost do 15 m</t>
  </si>
  <si>
    <t>1325739405</t>
  </si>
  <si>
    <t>924082838</t>
  </si>
  <si>
    <t>obsyp</t>
  </si>
  <si>
    <t>11,515</t>
  </si>
  <si>
    <t>SO 04 - Přípojka vodovodu</t>
  </si>
  <si>
    <t>132201201</t>
  </si>
  <si>
    <t>Hloubení rýh š do 2000 mm v hornině tř. 3 objemu do 100 m3</t>
  </si>
  <si>
    <t>-552429723</t>
  </si>
  <si>
    <t>Hloubení zapažených i nezapažených rýh šířky přes 600 do 2 000 mm s urovnáním dna do předepsaného profilu a spádu v hornině tř. 3 do 100 m3</t>
  </si>
  <si>
    <t>32,9*1,5*0,8</t>
  </si>
  <si>
    <t>-675499884</t>
  </si>
  <si>
    <t>-1764834613</t>
  </si>
  <si>
    <t>1620906825</t>
  </si>
  <si>
    <t>16,45*2,1</t>
  </si>
  <si>
    <t>606820288</t>
  </si>
  <si>
    <t>175101101</t>
  </si>
  <si>
    <t>Obsypání potrubí bez prohození sypaniny z hornin tř. 1 až 4 uloženým do 3 m od kraje výkopu</t>
  </si>
  <si>
    <t>1612397206</t>
  </si>
  <si>
    <t>Obsypání potrubí sypaninou z vhodných hornin tř. 1 až 4 nebo materiálem připraveným podél výkopu ve vzdálenosti do 3 m od jeho kraje, pro jakoukoliv hloubku výkopu a míru zhutnění bez prohození sypaniny</t>
  </si>
  <si>
    <t>1*32,9*0,35</t>
  </si>
  <si>
    <t>583373030</t>
  </si>
  <si>
    <t>štěrkopísek frakce 0-8</t>
  </si>
  <si>
    <t>1135737220</t>
  </si>
  <si>
    <t>kamenivo přírodní těžené pro stavební účely  PTK  (drobné, hrubé, štěrkopísky) štěrkopísky ČSN 72  1511-2 frakce   0-8</t>
  </si>
  <si>
    <t>11,515*1,9 'Přepočtené koeficientem množství</t>
  </si>
  <si>
    <t>R62701105</t>
  </si>
  <si>
    <t>Vodorovné přemístění do 30000 m výkopku/sypaniny z horniny tř. 1 až 4</t>
  </si>
  <si>
    <t>-134326047</t>
  </si>
  <si>
    <t>Vodorovné přemístění výkopku nebo sypaniny po suchu na obvyklém dopravním prostředku, bez naložení výkopku, avšak se složením bez rozhrnutí z horniny tř. 1 až 4 na vzdálenost do 30 km</t>
  </si>
  <si>
    <t>11,515+4,935</t>
  </si>
  <si>
    <t>451573111</t>
  </si>
  <si>
    <t>Lože pod potrubí otevřený výkop ze štěrkopísku</t>
  </si>
  <si>
    <t>1967930267</t>
  </si>
  <si>
    <t>Lože pod potrubí, stoky a drobné objekty v otevřeném výkopu z písku a štěrkopísku do 63 mm</t>
  </si>
  <si>
    <t>1*32,9*0,15</t>
  </si>
  <si>
    <t>lože</t>
  </si>
  <si>
    <t>871181121</t>
  </si>
  <si>
    <t>Montáž potrubí z trubek z tlakového polyetylénu otevřený výkop svařovaných vnější průměr 50 mm</t>
  </si>
  <si>
    <t>1148025734</t>
  </si>
  <si>
    <t>Montáž potrubí z plastických hmot v otevřeném výkopu, z tlakových trubek polyetylenových PE svařených vnějšího průměru 50 mm</t>
  </si>
  <si>
    <t>286138220</t>
  </si>
  <si>
    <t>potrubí vodovodní PE HD (IPE) tyče 6,12 m, 50 x 4,6 mm</t>
  </si>
  <si>
    <t>439949525</t>
  </si>
  <si>
    <t>trubky z polyetylénu vodovodní potrubí PE HD (IPE)  PE 80  SDR 11 tyče 6 nebo 12 m 50 x 4,6 mm</t>
  </si>
  <si>
    <t>33,3004926108374*1,015 'Přepočtené koeficientem množství</t>
  </si>
  <si>
    <t>891359111</t>
  </si>
  <si>
    <t>Montáž navrtávacích pasů na potrubí z jakýchkoli trub DN 200</t>
  </si>
  <si>
    <t>-73353051</t>
  </si>
  <si>
    <t>Montáž vodovodních armatur na potrubí navrtávacích pasů s ventilem Jt 1 Mpa, na potrubí z trub osinkocementových, litinových, ocelových nebo plastických hmot DN 200</t>
  </si>
  <si>
    <t>M42273572</t>
  </si>
  <si>
    <t>navrtávací pasy s přírubovým výstupem z tvárné litiny, pro vodovodní z litiny 200/40</t>
  </si>
  <si>
    <t>1375498305</t>
  </si>
  <si>
    <t>armatury speciální ostatní do PN 40 pasy navrtávací HAKU se závitovým výstupem pro vodovodní PE a PVC potrubí 200-6/4”</t>
  </si>
  <si>
    <t>R0250</t>
  </si>
  <si>
    <t>Přesunutí vodoměrné šachty a úprava výškových rozdílů</t>
  </si>
  <si>
    <t>-2137290545</t>
  </si>
  <si>
    <t>R89118115</t>
  </si>
  <si>
    <t>M+D vodoměrné šachty BOCR SVO 1000 - 1000x1200x1500 mm, vč. pochozího plastového poklopu</t>
  </si>
  <si>
    <t>861989617</t>
  </si>
  <si>
    <t>včetně obetonování, hutněného zásypu</t>
  </si>
  <si>
    <t>722219191</t>
  </si>
  <si>
    <t>Montáž zemních souprav ostatní typ</t>
  </si>
  <si>
    <t>1443601374</t>
  </si>
  <si>
    <t>Armatury přírubové montáž zemních souprav ostatních typů</t>
  </si>
  <si>
    <t>M42291051</t>
  </si>
  <si>
    <t>souprava zemní pro šoupě či hydrant teleskopická do hl. max. 1,8 m</t>
  </si>
  <si>
    <t>-895932439</t>
  </si>
  <si>
    <t>díly (sestavy) k armaturám průmyslovým soupravy zemní LADA pro ovládání armatur zakopaných v zemi typ B pro HOD navrtávací pas se šoupátkem všech provedení nástavec a spojka z tvárné litiny GGG-40, prodlužovací tyč z uhlíkové oceli, ochranná trubka z plastu, kolíky z nerezu krycí hloubka Rd 1,00 m</t>
  </si>
  <si>
    <t>722270104</t>
  </si>
  <si>
    <t>Sestava vodoměrová závitová G 6/4</t>
  </si>
  <si>
    <t>-346393118</t>
  </si>
  <si>
    <t>Vodoměrové sestavy závitové G 6/4 - zpětná klapka DN 40, kul. uz. ventil s vyp. DN 40, vodoměr DN 40, kul. uz. ventil DN 40</t>
  </si>
  <si>
    <t>-1182434553</t>
  </si>
  <si>
    <t>998276128</t>
  </si>
  <si>
    <t>Příplatek k přesunu hmot pro trubní vedení z trub z plastických hmot za zvětšený přesun do 5000 m</t>
  </si>
  <si>
    <t>1522100797</t>
  </si>
  <si>
    <t>Přesun hmot pro trubní vedení hloubené z trub z plastických hmot nebo sklolaminátových Příplatek k cenám za zvětšený přesun přes vymezenou největší dopravní vzdálenost přes 3000 do 5000 m</t>
  </si>
  <si>
    <t>-944036710</t>
  </si>
  <si>
    <t>1900503615</t>
  </si>
  <si>
    <t>SO 05 - Přeložka VO + datový propoj</t>
  </si>
  <si>
    <t>HSV -  Práce a dodávky HSV</t>
  </si>
  <si>
    <t xml:space="preserve">    740 -  Elektromontáže</t>
  </si>
  <si>
    <t xml:space="preserve">    742 -  Elektromontáže</t>
  </si>
  <si>
    <t xml:space="preserve">    746 -  Elektromontáže</t>
  </si>
  <si>
    <t xml:space="preserve">    748 -  Elektromontáže</t>
  </si>
  <si>
    <t xml:space="preserve">    783 -  Dokončovací práce</t>
  </si>
  <si>
    <t>N00 -  Nepojmenované práce</t>
  </si>
  <si>
    <t xml:space="preserve">    N01 -  Nepojmenovaný díl</t>
  </si>
  <si>
    <t xml:space="preserve"> Práce a dodávky HSV</t>
  </si>
  <si>
    <t>-842169884</t>
  </si>
  <si>
    <t>740</t>
  </si>
  <si>
    <t>740991300</t>
  </si>
  <si>
    <t>Celková prohlídka elektrického rozvodu a zařízení do 1 milionu Kč</t>
  </si>
  <si>
    <t>257203808</t>
  </si>
  <si>
    <t>742</t>
  </si>
  <si>
    <t>743612111</t>
  </si>
  <si>
    <t>Montáž vodič uzemňovací FeZn pásek průřezu do 120 mm2v městské zástavbě v zemi</t>
  </si>
  <si>
    <t>-1728803269</t>
  </si>
  <si>
    <t>354420620</t>
  </si>
  <si>
    <t>páska zemnící 30 x 4 mm FeZn</t>
  </si>
  <si>
    <t>506380174</t>
  </si>
  <si>
    <t>746</t>
  </si>
  <si>
    <t>746413150</t>
  </si>
  <si>
    <t>Ukončení kabelů 3x1,5 až 4 mm2 smršťovací záklopkou nebo páskem bez letování</t>
  </si>
  <si>
    <t>-1773829984</t>
  </si>
  <si>
    <t>746413440</t>
  </si>
  <si>
    <t>Ukončení kabelů 4x16 mm2 smršťovací záklopkou nebo páskem bez letování</t>
  </si>
  <si>
    <t>-1297230183</t>
  </si>
  <si>
    <t>354363140</t>
  </si>
  <si>
    <t>hlava rozdělovací, smršťovaná přímá do 1kV SKE-4F/1+2 4x 1,5-25</t>
  </si>
  <si>
    <t>2051613949</t>
  </si>
  <si>
    <t>748</t>
  </si>
  <si>
    <t>Svítidlo VO SON 70W</t>
  </si>
  <si>
    <t>-1382751473</t>
  </si>
  <si>
    <t xml:space="preserve">Výbojka SON 70W, </t>
  </si>
  <si>
    <t>627171036</t>
  </si>
  <si>
    <t>316740670</t>
  </si>
  <si>
    <t>stožár osvětlovací K 6 - 133/89/60 žárově zinkovaný - sadový</t>
  </si>
  <si>
    <t>-737359664</t>
  </si>
  <si>
    <t>020510</t>
  </si>
  <si>
    <t>ochranná manžeta plastová</t>
  </si>
  <si>
    <t>306340000</t>
  </si>
  <si>
    <t>748132300</t>
  </si>
  <si>
    <t>Montáž svítidlo výbojkové průmyslové stropní na výložník</t>
  </si>
  <si>
    <t>-2117655412</t>
  </si>
  <si>
    <t>748132300-D</t>
  </si>
  <si>
    <t>Demontáž svítidlo výbojkové průmyslové stropní na výložník</t>
  </si>
  <si>
    <t>1026187659</t>
  </si>
  <si>
    <t>748719211</t>
  </si>
  <si>
    <t>Montáž stožár osvětlení ostatní ocelový samostatně stojící do 12m</t>
  </si>
  <si>
    <t>1500475401</t>
  </si>
  <si>
    <t>748719211-D</t>
  </si>
  <si>
    <t>Demontáž stožár osvětlení ostatní ocelový samostatně stojící do 12m</t>
  </si>
  <si>
    <t>-2044199029</t>
  </si>
  <si>
    <t>783</t>
  </si>
  <si>
    <t xml:space="preserve"> Dokončovací práce</t>
  </si>
  <si>
    <t>783903510</t>
  </si>
  <si>
    <t>Nátěry elektrických zařízení systémy jednosložkovými zemnicích pásků 1x krycí s proužky</t>
  </si>
  <si>
    <t>-2137968098</t>
  </si>
  <si>
    <t>246231650</t>
  </si>
  <si>
    <t>nátěr antikorozní pro výztužné oceli  ( bal. 2kg)</t>
  </si>
  <si>
    <t>-412729982</t>
  </si>
  <si>
    <t>210021063</t>
  </si>
  <si>
    <t>Osazení výstražné fólie z PVC</t>
  </si>
  <si>
    <t>1962178293</t>
  </si>
  <si>
    <t>283234210</t>
  </si>
  <si>
    <t>fólie varovná PE  šíře 33 cm s potiskem</t>
  </si>
  <si>
    <t>1482908974</t>
  </si>
  <si>
    <t>210204202</t>
  </si>
  <si>
    <t>Montáž elektrovýzbroje stožárů osvětlení 2 okruhy</t>
  </si>
  <si>
    <t>-1249147646</t>
  </si>
  <si>
    <t>94440</t>
  </si>
  <si>
    <t>stožárová svorkovnice 3xkabel do 35mm2,1*E27</t>
  </si>
  <si>
    <t>588215134</t>
  </si>
  <si>
    <t>210220301</t>
  </si>
  <si>
    <t>Montáž svorek hromosvodných typu SS, SR 03 se 2 šrouby</t>
  </si>
  <si>
    <t>-406355523</t>
  </si>
  <si>
    <t>354419860</t>
  </si>
  <si>
    <t>svorka odbočovací a spojovací SR 2a pro pásek 30x4 mm    FeZn</t>
  </si>
  <si>
    <t>1537294773</t>
  </si>
  <si>
    <t>210810006</t>
  </si>
  <si>
    <t>Montáž měděných kabelů CYKY, CYKYD, CYKYDY, NYM, NYY, YSLY 750 V 3x2,5 mm2 uložených volně</t>
  </si>
  <si>
    <t>105644675</t>
  </si>
  <si>
    <t>341110360</t>
  </si>
  <si>
    <t>kabel silový s Cu jádrem CYKY 3x2,5 mm2</t>
  </si>
  <si>
    <t>-1712745108</t>
  </si>
  <si>
    <t>210810014</t>
  </si>
  <si>
    <t>Montáž měděných kabelů CYKY, CYKYD, CYKYDY, NYM, NYY, YSLY 750 V 4x16mm2 uložených volně</t>
  </si>
  <si>
    <t>-11869289</t>
  </si>
  <si>
    <t>345713520</t>
  </si>
  <si>
    <t>trubka elektroinstalační ohebná , HDPE+LDPE KF 09063</t>
  </si>
  <si>
    <t>256</t>
  </si>
  <si>
    <t>730910757</t>
  </si>
  <si>
    <t>341110760</t>
  </si>
  <si>
    <t>kabel silový s Cu jádrem CYKY 4x10 mm2</t>
  </si>
  <si>
    <t>-55535029</t>
  </si>
  <si>
    <t>999100100</t>
  </si>
  <si>
    <t>datový propoj, viz.samostatná nabídka</t>
  </si>
  <si>
    <t>-953641469</t>
  </si>
  <si>
    <t>460010025</t>
  </si>
  <si>
    <t>Vytyčení trasy inženýrských sítí v zastavěném prostoru</t>
  </si>
  <si>
    <t>km</t>
  </si>
  <si>
    <t>-617417284</t>
  </si>
  <si>
    <t>460030007</t>
  </si>
  <si>
    <t>Sejmutí ornice ručně v hornině třídy 2, vrstva tloušťky přes 15 cm</t>
  </si>
  <si>
    <t>-40764594</t>
  </si>
  <si>
    <t>460030015</t>
  </si>
  <si>
    <t>Odstranění travnatého porostu, kosení a shrabávání trávy</t>
  </si>
  <si>
    <t>1297387184</t>
  </si>
  <si>
    <t>460030021</t>
  </si>
  <si>
    <t>Odstranění dřevitého porostu z křovin a stromů měkkého středně hustého</t>
  </si>
  <si>
    <t>-1872892362</t>
  </si>
  <si>
    <t>460030028</t>
  </si>
  <si>
    <t>Ostatní práce štěpkování netěžitelného porostu s odvozem</t>
  </si>
  <si>
    <t>prms</t>
  </si>
  <si>
    <t>-2075610123</t>
  </si>
  <si>
    <t>460050003</t>
  </si>
  <si>
    <t>Hloubení nezapažených jam pro stožáry jednoduché délky do 8 m na rovině ručně v hornině tř 3</t>
  </si>
  <si>
    <t>-242490618</t>
  </si>
  <si>
    <t>460080014</t>
  </si>
  <si>
    <t>Základové konstrukce z monolitického betonu C 16/20 bez bednění</t>
  </si>
  <si>
    <t>1192454065</t>
  </si>
  <si>
    <t>286112480</t>
  </si>
  <si>
    <t>trubka KGEM s hrdlem 250X6,2X1M SN4KOEX,PVC</t>
  </si>
  <si>
    <t>-278779395</t>
  </si>
  <si>
    <t>589325500</t>
  </si>
  <si>
    <t>potěr cementový  CP 20 kamenivo do 4 mm</t>
  </si>
  <si>
    <t>-1553761098</t>
  </si>
  <si>
    <t>583336510</t>
  </si>
  <si>
    <t xml:space="preserve">kamenivo těžené hrubé frakce 8-16 </t>
  </si>
  <si>
    <t>1220851628</t>
  </si>
  <si>
    <t>286112200</t>
  </si>
  <si>
    <t>trubka drenážní flexibilní  D 50 mm</t>
  </si>
  <si>
    <t>-1951043229</t>
  </si>
  <si>
    <t>460080112</t>
  </si>
  <si>
    <t>Bourání základu betonového se záhozem jámy sypaninou</t>
  </si>
  <si>
    <t>-595816158</t>
  </si>
  <si>
    <t>460200173</t>
  </si>
  <si>
    <t>Hloubení kabelových nezapažených rýh ručně š 35 cm, hl 90 cm, v hornině tř 3</t>
  </si>
  <si>
    <t>-18786729</t>
  </si>
  <si>
    <t>460200303</t>
  </si>
  <si>
    <t>Hloubení kabelových nezapažených rýh ručně š 50 cm, hl 120 cm, v hornině tř 3</t>
  </si>
  <si>
    <t>1286010320</t>
  </si>
  <si>
    <t>460201553</t>
  </si>
  <si>
    <t>Hloubení kabelových nezapažených rýh ručně ostatních rozměrů v hornině tř 3-pro pásek 10x10cm</t>
  </si>
  <si>
    <t>1701213110</t>
  </si>
  <si>
    <t>460421072</t>
  </si>
  <si>
    <t>Lože kabelů z písku nebo štěrkopísku tl 5 cm nad kabel, kryté plastovou deskou, š lože do 50 cm</t>
  </si>
  <si>
    <t>451801832</t>
  </si>
  <si>
    <t>583313450</t>
  </si>
  <si>
    <t>kamenivo těžené drobné frakce 0-4</t>
  </si>
  <si>
    <t>962610305</t>
  </si>
  <si>
    <t>345751050</t>
  </si>
  <si>
    <t>deska kabelová krycí 300/2 PVC červená</t>
  </si>
  <si>
    <t>-1050357453</t>
  </si>
  <si>
    <t>460470011</t>
  </si>
  <si>
    <t>Provizorní zajištění kabelů ve výkopech při jejich křížení</t>
  </si>
  <si>
    <t>-65249042</t>
  </si>
  <si>
    <t>460470012</t>
  </si>
  <si>
    <t>Provizorní zajištění kabelů ve výkopech při jejich souběhu</t>
  </si>
  <si>
    <t>-2003208298</t>
  </si>
  <si>
    <t>460510075</t>
  </si>
  <si>
    <t>Kabelové prostupy z trub plastových do rýhy s obetonováním, průměru do 15 cm</t>
  </si>
  <si>
    <t>692813787</t>
  </si>
  <si>
    <t>345713550</t>
  </si>
  <si>
    <t>trubka elektroinstalační ohebná Kopoflex, HDPE+LDPE KF 09110</t>
  </si>
  <si>
    <t>1520044806</t>
  </si>
  <si>
    <t>-596076754</t>
  </si>
  <si>
    <t>460560153</t>
  </si>
  <si>
    <t>Zásyp rýh ručně šířky 35 cm, hloubky 70 cm, z horniny třídy 3</t>
  </si>
  <si>
    <t>614389155</t>
  </si>
  <si>
    <t>460560273</t>
  </si>
  <si>
    <t>Zásyp rýh ručně šířky 50 cm, hloubky 90 cm, z horniny třídy 3</t>
  </si>
  <si>
    <t>-77889411</t>
  </si>
  <si>
    <t>460600021</t>
  </si>
  <si>
    <t>Vodorovné přemístění horniny jakékoliv třídy do 50 m</t>
  </si>
  <si>
    <t>1151297318</t>
  </si>
  <si>
    <t>1699889206</t>
  </si>
  <si>
    <t>58208757</t>
  </si>
  <si>
    <t>460620007</t>
  </si>
  <si>
    <t>Zatravnění včetně zalití vodou na rovině</t>
  </si>
  <si>
    <t>-170754654</t>
  </si>
  <si>
    <t>460620013</t>
  </si>
  <si>
    <t>Provizorní úprava terénu se zhutněním, v hornině tř 3</t>
  </si>
  <si>
    <t>-751967246</t>
  </si>
  <si>
    <t>Hodinová zúčtovací sazba elektrikář-ostatní práce jinde nezahrnuté</t>
  </si>
  <si>
    <t>-1170653356</t>
  </si>
  <si>
    <t>N00</t>
  </si>
  <si>
    <t xml:space="preserve"> Nepojmenované práce</t>
  </si>
  <si>
    <t>N01</t>
  </si>
  <si>
    <t xml:space="preserve"> Nepojmenovaný díl</t>
  </si>
  <si>
    <t>HZS4221</t>
  </si>
  <si>
    <t>Hodinová zúčtovací sazba geodet-zaměření skutečného provedení</t>
  </si>
  <si>
    <t>1341214507</t>
  </si>
  <si>
    <t>577203628</t>
  </si>
  <si>
    <t>867612306</t>
  </si>
  <si>
    <t>-1947964029</t>
  </si>
  <si>
    <t>2045453348</t>
  </si>
  <si>
    <t>č. 01 - Propoj budov</t>
  </si>
  <si>
    <t>D1 - optika - propojení rozvaděčů</t>
  </si>
  <si>
    <t>D2 - montážní práce</t>
  </si>
  <si>
    <t>optika - propojení rozvaděčů</t>
  </si>
  <si>
    <t>Pol44</t>
  </si>
  <si>
    <t>Kabel optický armovaný skelnými vlákny, 08 vláken MM 50/125 (OM2), CLT, MDPE, 6,3mm, 500N</t>
  </si>
  <si>
    <t>Pol45</t>
  </si>
  <si>
    <t>Rozvaděč optický 19" výsuvný -01-250, 1U, 250mm hloubka, bez čela, barva černá</t>
  </si>
  <si>
    <t>Pol46</t>
  </si>
  <si>
    <t>Čelo 19" optického rozvaděče, 24x SC duplex, pro pevné i výsuvné vany, barva černá</t>
  </si>
  <si>
    <t>Pol47</t>
  </si>
  <si>
    <t xml:space="preserve">Kazeta optická univerzální R35 pro 12 vláken, s víčkem, 2x integrovaný hřebínek pro 6 ochran sváru, </t>
  </si>
  <si>
    <t>Pol48</t>
  </si>
  <si>
    <t>Optická spojka/ adaptér/ coupling LC-LC, duplex, MM, kearamický spojovací člen uvnitř adaptéru,do SC simplex díry,béžový</t>
  </si>
  <si>
    <t>Pol49</t>
  </si>
  <si>
    <t>Pigtail optický MM OM2 50/125, LC, 1m, snadno zdrhovatelný, 900µm, I/L 0,3dB, R/L -25dB</t>
  </si>
  <si>
    <t>Pol50</t>
  </si>
  <si>
    <t>Ochrana sváru LOW-COST smrštitelná teplem - 3x60mm</t>
  </si>
  <si>
    <t>Pol51</t>
  </si>
  <si>
    <t>Patchcord optický MM OM2 50/125, LC-LC, 2m, LSOH oranžový dup. 2x 2,8mm, I/L 0,3dB, R/L -25dB</t>
  </si>
  <si>
    <t>Pol52</t>
  </si>
  <si>
    <t>TRUBKA KOPOFLEX 50 KF 09050 BA</t>
  </si>
  <si>
    <t>Pol53</t>
  </si>
  <si>
    <t>TRUBKA SUPER MONOFLEX 1240 XX</t>
  </si>
  <si>
    <t>Pol54</t>
  </si>
  <si>
    <t>Pol55</t>
  </si>
  <si>
    <t>Pokládka optického kabelu</t>
  </si>
  <si>
    <t>Pol56</t>
  </si>
  <si>
    <t>montáž a kompletace FO rozvaděče</t>
  </si>
  <si>
    <t>Pol57</t>
  </si>
  <si>
    <t>zakončení FO kabelu IN/OUT</t>
  </si>
  <si>
    <t>Pol58</t>
  </si>
  <si>
    <t>svár na FO vlákně MM</t>
  </si>
  <si>
    <t>Pol59</t>
  </si>
  <si>
    <t>Měření optického vlákna MM - OTDR vč. protokolu</t>
  </si>
  <si>
    <t>Pol60</t>
  </si>
  <si>
    <t>Propojení optických cest</t>
  </si>
  <si>
    <t>SO 06 - Ochrana rozvodů O2</t>
  </si>
  <si>
    <t>300669109</t>
  </si>
  <si>
    <t>564984292</t>
  </si>
  <si>
    <t>1047678678</t>
  </si>
  <si>
    <t>fólie varovná PE POLYNET šíře 33 cm s potiskem</t>
  </si>
  <si>
    <t>-398854511</t>
  </si>
  <si>
    <t>-668716052</t>
  </si>
  <si>
    <t>2089142776</t>
  </si>
  <si>
    <t>-1477425571</t>
  </si>
  <si>
    <t>-1040256079</t>
  </si>
  <si>
    <t>798079777</t>
  </si>
  <si>
    <t>-922599691</t>
  </si>
  <si>
    <t>-1301544980</t>
  </si>
  <si>
    <t>1494452204</t>
  </si>
  <si>
    <t>832937618</t>
  </si>
  <si>
    <t>deska kabelová krycí DEKAB 300/2 PVC červená</t>
  </si>
  <si>
    <t>-2138835736</t>
  </si>
  <si>
    <t>-1768712378</t>
  </si>
  <si>
    <t>-2083844775</t>
  </si>
  <si>
    <t>-417551936</t>
  </si>
  <si>
    <t>trubka elektroinstalační ohebná Kopoflex, HDPE+LDPE KF 09110-podélně půlená</t>
  </si>
  <si>
    <t>1774778989</t>
  </si>
  <si>
    <t>1602227518</t>
  </si>
  <si>
    <t>560236187</t>
  </si>
  <si>
    <t>-1214205404</t>
  </si>
  <si>
    <t>1442648933</t>
  </si>
  <si>
    <t>596156224</t>
  </si>
  <si>
    <t>325809527</t>
  </si>
  <si>
    <t>-1337917435</t>
  </si>
  <si>
    <t>Hodinová zúčtovací sazba elektrikář</t>
  </si>
  <si>
    <t>222672178</t>
  </si>
  <si>
    <t>183854652</t>
  </si>
  <si>
    <t>-139403706</t>
  </si>
  <si>
    <t>479285973</t>
  </si>
  <si>
    <t>-1990965022</t>
  </si>
  <si>
    <t>-173221342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</si>
  <si>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</si>
  <si>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</si>
  <si>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</si>
  <si>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</si>
  <si>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</si>
  <si>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</si>
  <si>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</si>
  <si>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</si>
  <si>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</si>
  <si>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</si>
  <si>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</si>
  <si>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</si>
  <si>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</si>
  <si>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</si>
  <si>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</si>
  <si>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</si>
  <si>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</si>
  <si>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</si>
  <si>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</si>
  <si>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</si>
  <si>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</si>
  <si>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</si>
  <si>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</si>
  <si>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</si>
  <si>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</si>
  <si>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</si>
  <si>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</si>
  <si>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</si>
  <si>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</si>
  <si>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</si>
  <si>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</si>
  <si>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</si>
  <si>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</si>
  <si>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</si>
  <si>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</si>
  <si>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</si>
  <si>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</si>
  <si>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</si>
  <si>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</si>
  <si>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</si>
  <si>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</si>
  <si>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</si>
  <si>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</si>
  <si>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</si>
  <si>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</si>
  <si>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</si>
  <si>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</si>
  <si>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</si>
  <si>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</si>
  <si>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</si>
  <si>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</si>
  <si>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</si>
  <si>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</si>
  <si>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</si>
  <si>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</si>
  <si>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</si>
  <si>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</si>
  <si>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</si>
  <si>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</si>
  <si>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</si>
  <si>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</si>
  <si>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</si>
  <si>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</si>
  <si>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</si>
  <si>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</si>
  <si>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</si>
  <si>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</si>
  <si>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</si>
  <si>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</si>
  <si>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</si>
  <si>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</si>
  <si>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</si>
  <si>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</si>
  <si>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</si>
  <si>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</si>
  <si>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</si>
  <si>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</si>
  <si>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</si>
  <si>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</si>
  <si>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</si>
  <si>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</si>
  <si>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</si>
  <si>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</si>
  <si>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</si>
  <si>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</si>
  <si>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</si>
  <si>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</si>
  <si>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</si>
  <si>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</si>
  <si>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</si>
  <si>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</si>
  <si>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</si>
  <si>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</si>
  <si>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</si>
  <si>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</si>
  <si>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</si>
  <si>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</si>
  <si>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</si>
  <si>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</si>
  <si>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</si>
  <si>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</si>
  <si>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</si>
  <si>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</si>
  <si>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</si>
  <si>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</si>
  <si>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</si>
  <si>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</si>
  <si>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</si>
  <si>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</si>
  <si>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</si>
  <si>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</si>
  <si>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</si>
  <si>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</si>
  <si>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</si>
  <si>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</si>
  <si>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</si>
  <si>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</si>
  <si>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</si>
  <si>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</si>
  <si>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</si>
  <si>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</si>
  <si>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</si>
  <si>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</si>
  <si>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</si>
  <si>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</si>
  <si>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</si>
  <si>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</si>
  <si>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</si>
  <si>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</si>
  <si>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</si>
  <si>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</si>
  <si>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</si>
  <si>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</si>
  <si>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</si>
  <si>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</si>
  <si>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</si>
  <si>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</si>
  <si>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</si>
  <si>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</si>
  <si>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</si>
  <si>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</si>
  <si>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</si>
  <si>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</si>
  <si>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</si>
  <si>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</si>
  <si>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</si>
  <si>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</si>
  <si>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</si>
  <si>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</si>
  <si>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</si>
  <si>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</si>
  <si>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</si>
  <si>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</si>
  <si>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</si>
  <si>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</si>
  <si>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</si>
  <si>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</si>
  <si>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</si>
  <si>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</si>
  <si>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</si>
  <si>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</si>
  <si>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</si>
  <si>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</si>
  <si>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</si>
  <si>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</si>
  <si>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</si>
  <si>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</si>
  <si>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</si>
  <si>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</si>
  <si>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</si>
  <si>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</si>
  <si>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</si>
  <si>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</si>
  <si>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</si>
  <si>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</si>
  <si>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</si>
  <si>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</si>
  <si>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</si>
  <si>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</si>
  <si>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</si>
  <si>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 xml:space="preserve">C E L K E M   </t>
  </si>
  <si>
    <t>výkopek 95/35 cm - pro zemnič - víčísleno ve stavební části</t>
  </si>
  <si>
    <t>Kč/ks(m)</t>
  </si>
  <si>
    <t>ks(m)</t>
  </si>
  <si>
    <t xml:space="preserve">P O P I S   P O L O Ž K Y </t>
  </si>
  <si>
    <t>ČP</t>
  </si>
  <si>
    <t>ZEMNÍ PRÁCE</t>
  </si>
  <si>
    <t>VYVOLÁVACÍ SYSTÉM VIZ.SAMOSTATNÁ CENOVÁ NABÍDKA</t>
  </si>
  <si>
    <t>krabice přístrojová</t>
  </si>
  <si>
    <t>dvojrámeček vodorovný</t>
  </si>
  <si>
    <t>kabel SYKFY 20x2x0,5 vč.PVC chráničky</t>
  </si>
  <si>
    <t>DATA+TELEFON VIZ.SAMOSTATNÁ CENOVÁ NABÍDKA</t>
  </si>
  <si>
    <t>podružný mat.(plast.příchytky, popis.štítky,spojovací mat.,atd.)</t>
  </si>
  <si>
    <t>krabice pro expander (uložení pod omítku)</t>
  </si>
  <si>
    <t>VEZ 2x0,5+6x0,22 cable vč.PVC chráničky</t>
  </si>
  <si>
    <t xml:space="preserve">akumulátor 12V/7Ah </t>
  </si>
  <si>
    <t>tísňové tlačítko</t>
  </si>
  <si>
    <t>přídavný zdroj k expanderu</t>
  </si>
  <si>
    <t xml:space="preserve">zdroj 1,7A </t>
  </si>
  <si>
    <t xml:space="preserve">transformátor 15/80VA </t>
  </si>
  <si>
    <t>Skříň pro ústřednu</t>
  </si>
  <si>
    <t>Expander</t>
  </si>
  <si>
    <t>sirena</t>
  </si>
  <si>
    <t xml:space="preserve">detektor PIR </t>
  </si>
  <si>
    <t xml:space="preserve">klávesnice         </t>
  </si>
  <si>
    <t>GSM MODUL</t>
  </si>
  <si>
    <t xml:space="preserve">ústředna EZS </t>
  </si>
  <si>
    <t xml:space="preserve">EZS </t>
  </si>
  <si>
    <t>domácí videotelefon</t>
  </si>
  <si>
    <t>CXKH-R 2Bx1,5</t>
  </si>
  <si>
    <t>KOAX.75 OHM v PVC chráničce</t>
  </si>
  <si>
    <t>SYKFY 10x2x0,5 v PVC chráničce</t>
  </si>
  <si>
    <t>el.magn.zámek</t>
  </si>
  <si>
    <t>síťový napáječ</t>
  </si>
  <si>
    <t>tlačítkové tablo s kamerou</t>
  </si>
  <si>
    <t>tablo - připojitelné k IP síti</t>
  </si>
  <si>
    <t>DOMÁCÍ TELEFON</t>
  </si>
  <si>
    <t xml:space="preserve">2.5 SLABOPROUD </t>
  </si>
  <si>
    <t>asfaltový nátěr 10kg</t>
  </si>
  <si>
    <t>SR 03</t>
  </si>
  <si>
    <t>SR 02</t>
  </si>
  <si>
    <t>AlMgSi pr.10mm v PVC izolaci</t>
  </si>
  <si>
    <t>FeZn 30/4</t>
  </si>
  <si>
    <t>2.4 ZÁKLADOVÝ ZEMNIČ</t>
  </si>
  <si>
    <t>jímací tyč 2m +SJ01+ betonová podpěra na ploché střechy</t>
  </si>
  <si>
    <t>jímací tyč 1m +SJ01+ betonová podpěra na ploché střechy</t>
  </si>
  <si>
    <t>SP</t>
  </si>
  <si>
    <t>SK</t>
  </si>
  <si>
    <t>SS</t>
  </si>
  <si>
    <t>PV 01</t>
  </si>
  <si>
    <t xml:space="preserve">SZ </t>
  </si>
  <si>
    <t>PV - bet.podpěra s plast.podložkou + vzpěra 420mm s držákem jím.vedení</t>
  </si>
  <si>
    <t>AlMgSi pr.8mm</t>
  </si>
  <si>
    <t>2.3 BLESKOSVOD</t>
  </si>
  <si>
    <t>1-CXKH-V 2Bx1,5</t>
  </si>
  <si>
    <t>CXKH-R 1x25 Z/Ž</t>
  </si>
  <si>
    <t>CXKH-R 1x16 Z/Ž</t>
  </si>
  <si>
    <t>CXKH-R 1x10 Z/Ž</t>
  </si>
  <si>
    <t>CXKH-R 1x6 Z/Ž</t>
  </si>
  <si>
    <t>CXKH-R 3Bx70+50</t>
  </si>
  <si>
    <t>CXKH-R 4Bx50</t>
  </si>
  <si>
    <t>CXKH-R 5Cx6</t>
  </si>
  <si>
    <t>CXKH-R 5Cx2,5</t>
  </si>
  <si>
    <t>CXKH-R 3Cx2,5</t>
  </si>
  <si>
    <t>CXKH-R 3Ax1,5</t>
  </si>
  <si>
    <t>CXKH-R 2Ax1,5</t>
  </si>
  <si>
    <t>CXKH-R 5Cx1,5</t>
  </si>
  <si>
    <t>CXKH-R 3Cx1,5</t>
  </si>
  <si>
    <t>2.2 KABELY,VODIČE</t>
  </si>
  <si>
    <t>požární příchytky vč.uchycení</t>
  </si>
  <si>
    <t>protipožární ucpávky intumex</t>
  </si>
  <si>
    <t>total stop-tlačítko</t>
  </si>
  <si>
    <t>parapetní žlab 140/70 +oddělovací přepážka vč.uchycení,rohů,vík</t>
  </si>
  <si>
    <t>kabelový žlab 500/50 + oddělovací přepážka vč.uchycení,vík,kolen</t>
  </si>
  <si>
    <t>kabelový žlab 125/50 - propoj serveroven - ve všech objektech</t>
  </si>
  <si>
    <t>chráničky pro kabely v SDK stěnách</t>
  </si>
  <si>
    <t>chráničky pro kabely pod obkladem</t>
  </si>
  <si>
    <t>2x optická + akustická signalizace + táhlový spínač</t>
  </si>
  <si>
    <t>svorkovnice doplň.pospojení EROCOMM obj.č.1243</t>
  </si>
  <si>
    <t>krabice rozvodná pod omítku KR</t>
  </si>
  <si>
    <t>krabice přístrojová pod omítku KP</t>
  </si>
  <si>
    <t>trojrámeček,vodorovný</t>
  </si>
  <si>
    <t>trojrámeček,svislý</t>
  </si>
  <si>
    <t>dvojrámeček,vodorovný</t>
  </si>
  <si>
    <t>dvojrámeček,svislý</t>
  </si>
  <si>
    <t xml:space="preserve">zásuvka 230V/16A s víčkem zapuštěná </t>
  </si>
  <si>
    <t>dvojzásuvka 230V/16 - bílá IP 20</t>
  </si>
  <si>
    <t>zásuvka 230V/16A s 3.st.přep.ochrany - bordó IP20 - výpočetní technika</t>
  </si>
  <si>
    <t>zásuvka 230V/16A - bordó IP20 - výpočetní technika</t>
  </si>
  <si>
    <t>zásuvka 230V/16A s 3.st.přep.ochrany - béžová IP20 - kancelářská technika</t>
  </si>
  <si>
    <t>zásuvka 230V/16A - béžová IP20 - kancelářská technika</t>
  </si>
  <si>
    <t>zásuvka 230V/16A - bílá IP20</t>
  </si>
  <si>
    <t>pohybový spínač ABB-spínací prvek relé</t>
  </si>
  <si>
    <t>tlačítko s orient.signálkou, komplet</t>
  </si>
  <si>
    <t>ovladač, řazení 7 (křížový), komplet</t>
  </si>
  <si>
    <t>ovladač, řazení 6 (střídavý), komplet</t>
  </si>
  <si>
    <t>ovladač, řazení 5 (sériový), komplet</t>
  </si>
  <si>
    <t>ovladač, řazení 1(vypínač), komplet</t>
  </si>
  <si>
    <t>2.1 ZÁSUVKY,OVLADAČE,KRABICE,MOTORY,LIŠTY</t>
  </si>
  <si>
    <t>2. M A T E R I Á L</t>
  </si>
  <si>
    <t xml:space="preserve">SVÍTIDLA CELKEM                                                                                               </t>
  </si>
  <si>
    <t>podružný materiál pro uchycení svítidel</t>
  </si>
  <si>
    <t xml:space="preserve">NO3 – NOUZ. SV. LED IP42 S PIKTOGRAMEM S VLASTNÍM NiCd ZDROJEM-PROVEDENÍ SE!!! </t>
  </si>
  <si>
    <t xml:space="preserve">NO2–SE  -NOUZ. SV. LED 3W VESTAVNÉ-NESYMETR.CHAR. S VLASTNÍM NiCd ZDROJEM-PROVEDENÍ SE!!! </t>
  </si>
  <si>
    <t xml:space="preserve">NO2 – NOUZ. SV. LED 3W VESTAVNÉ-NESYMETR.CHAR. S VLASTNÍM NiCd ZDROJEM-PROVEDENÍ SA!!! </t>
  </si>
  <si>
    <t xml:space="preserve">NO1 –  NOUZ.SV. LED IP42 S PIKTOGRAMEM S VLASTNÍM NiCd ZDROJEM-PROVEDENÍ SA!!! </t>
  </si>
  <si>
    <t>F – VESTAVNÉ ZÁŘIVKOVÉ SVÍTIDLO 1x36W OPÁL KRYT EL.PŘEDŘADNÍK</t>
  </si>
  <si>
    <t xml:space="preserve">E – VESTAVNÉ SVÍTIDLO 2x26W EL.PŘEDŘADNÍK IP20/ 2x26W/840 </t>
  </si>
  <si>
    <t>D – VESTAVNÉ SVÍTIDLO 2x26W Al MŘÍŽKA EL.PŘEDŘADNÍK IP20/ 2x26W/840</t>
  </si>
  <si>
    <t>C – VESTAVNÉ SVÍTIDLO 2x18W EL.PŘEDŘADNÍK IP44/ 2x18W/840 + SKLO OPÁL</t>
  </si>
  <si>
    <t>B – VENKOVNÍ SVÍTIDLO S KRYTEM 2x26W EL.PŘEDŘADNÍK IP55</t>
  </si>
  <si>
    <t>A – VESTAVNÉ ZÁŘIVKOVÉ SVÍTIDLO 4x18W AL MŘÍŽKA EL.PŘEDŘADNÍK</t>
  </si>
  <si>
    <t>SVÍTIDLA VČETNĚ ZDROJŮ ( EP=elektronický předřadník !)</t>
  </si>
  <si>
    <t xml:space="preserve">1.2    S V Í T I D L A </t>
  </si>
  <si>
    <t xml:space="preserve">C E L K E M   R O Z V A D Ě Č  </t>
  </si>
  <si>
    <t>V Ý R O B A   R O Z V A D Ě Č E  20 %</t>
  </si>
  <si>
    <t>P O D R U Ž N Ý   M A T E R I Á L   R O Z V A D Ě Č E  15 %</t>
  </si>
  <si>
    <t xml:space="preserve">M A T E R I Á L   R O Z V A D Ě Č E  </t>
  </si>
  <si>
    <t>podružný materiál</t>
  </si>
  <si>
    <t>vývodní svorky</t>
  </si>
  <si>
    <t>svorkovnice N</t>
  </si>
  <si>
    <t>svorkovnice PE</t>
  </si>
  <si>
    <t>svorkovnice HOP</t>
  </si>
  <si>
    <t>soumrakový spínač vč.čidla</t>
  </si>
  <si>
    <t>paketový přepínač 0-1-AUT</t>
  </si>
  <si>
    <t>stykač 25A,2 spínací kontakty</t>
  </si>
  <si>
    <t>RC člen (např. ABB 6899-0-0231)</t>
  </si>
  <si>
    <t>propojovací lišty - fázový hřeben - komplet</t>
  </si>
  <si>
    <t>fázová sběrnice 125A</t>
  </si>
  <si>
    <t>instalační relé 10A-5x přepínací kontakt</t>
  </si>
  <si>
    <t>instalační relé 16A-2x přepínací kontakt</t>
  </si>
  <si>
    <t>instalační relé 10A-2x přepínací kontakt</t>
  </si>
  <si>
    <t>časové relé</t>
  </si>
  <si>
    <t>vypínač SA na DIN lištu 10A</t>
  </si>
  <si>
    <t>stykač 16A,2 spínací kontakty</t>
  </si>
  <si>
    <t>spínací hodiny na DIN lištu týdenní digitální-DCF</t>
  </si>
  <si>
    <t>síťový napáječ pro DT</t>
  </si>
  <si>
    <t>impuzní relé s aut.vypnutím po nastaveném čase např.Hager EPS450B</t>
  </si>
  <si>
    <t>chránič s nadproudovou ochranou 16A/1N/B/30mA-1TE 6kA</t>
  </si>
  <si>
    <t>chránič s nadproudovou ochranou 10A/1N/B/30mA-1TE 6kA</t>
  </si>
  <si>
    <t>jistič 40A/3f/C 6kA</t>
  </si>
  <si>
    <t>jistič 25A/3f/B 6kA</t>
  </si>
  <si>
    <t>jistič 20A/3f/C 6kA</t>
  </si>
  <si>
    <t>jistič 16A/3f/C 6kA</t>
  </si>
  <si>
    <t>jistič 16A/3f/B 6kA</t>
  </si>
  <si>
    <t>jistič 16A/1f/B 6kA</t>
  </si>
  <si>
    <t>jistič 10A/2f/B 6kA</t>
  </si>
  <si>
    <t>jistič 10A/1f/B 6kA</t>
  </si>
  <si>
    <t>jistič 6A/1f/B 6kA</t>
  </si>
  <si>
    <t xml:space="preserve">I.+II.stupeň přep.ochrany </t>
  </si>
  <si>
    <t>total stop na víku rozvaděče s ochranou proti náhodnému stisku</t>
  </si>
  <si>
    <t>chlazení rozvaděče-navrhne dodavatel dle konkétních instalační prvků</t>
  </si>
  <si>
    <t>vypínač 40A/3f+vyp.spoušť</t>
  </si>
  <si>
    <t>vypínač 125A/3f+vyp.spoušť</t>
  </si>
  <si>
    <t>skříňový rozvaděč  IP43/20 800x2000x250+SOKL 100</t>
  </si>
  <si>
    <t>ROZPIS ROZVADĚČE HR</t>
  </si>
  <si>
    <t>pojistka nožová PN 125AgG</t>
  </si>
  <si>
    <t>el.měr.hodiny-dodávka rozvodných závodů</t>
  </si>
  <si>
    <t xml:space="preserve">jistič 80A/3f/B </t>
  </si>
  <si>
    <t>plastový rozvaděč pod omítku NR212-atyp.vyzbrojený pro přímé měření ( DCK Holoubkov)</t>
  </si>
  <si>
    <t>ROZPIS ROZVADĚČE RE</t>
  </si>
  <si>
    <t xml:space="preserve">ROZVADĚČE CELKEM                                                                                               </t>
  </si>
  <si>
    <t>rozvaděč HR</t>
  </si>
  <si>
    <t>rozvaděč RE</t>
  </si>
  <si>
    <t>1.1    R O Z V A D Ě Č E</t>
  </si>
  <si>
    <t xml:space="preserve">1. D O D Á V K A   Z A Ř Í Z E N Í </t>
  </si>
  <si>
    <t>ÚŘAD PRÁCE CHOMUTOV 2016</t>
  </si>
  <si>
    <t>E L E K T R O I N S T A L A C E + S L A B O P R O U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</si>
</sst>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  <numFmt numFmtId="168" formatCode="#,##0.00_ ;\-#,##0.00\ "/>
  </numFmts>
  <fonts count="5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8"/>
      <color rgb="FF0000FF"/>
      <name val="Trebuchet MS"/>
      <family val="2"/>
    </font>
    <font>
      <sz val="8"/>
      <color rgb="FF000000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  <font>
      <sz val="10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sz val="10"/>
      <name val="Helv"/>
      <family val="2"/>
    </font>
    <font>
      <sz val="10"/>
      <color indexed="8"/>
      <name val="Arial CE"/>
      <family val="2"/>
    </font>
    <font>
      <b/>
      <sz val="10"/>
      <color indexed="10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12"/>
      <name val="Arial CE"/>
      <family val="2"/>
    </font>
  </fonts>
  <fills count="11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 locked="0"/>
    </xf>
    <xf numFmtId="0" fontId="44" fillId="0" borderId="0">
      <alignment/>
      <protection/>
    </xf>
  </cellStyleXfs>
  <cellXfs count="50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42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21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2" fillId="0" borderId="21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3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5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166" fontId="36" fillId="0" borderId="14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0" applyFont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38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9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0" fillId="0" borderId="27" xfId="0" applyFont="1" applyBorder="1" applyAlignment="1" applyProtection="1">
      <alignment horizontal="center" vertical="center"/>
      <protection/>
    </xf>
    <xf numFmtId="49" fontId="40" fillId="0" borderId="27" xfId="0" applyNumberFormat="1" applyFont="1" applyBorder="1" applyAlignment="1" applyProtection="1">
      <alignment horizontal="left" vertical="center" wrapText="1"/>
      <protection/>
    </xf>
    <xf numFmtId="0" fontId="40" fillId="0" borderId="27" xfId="0" applyFont="1" applyBorder="1" applyAlignment="1" applyProtection="1">
      <alignment horizontal="left" vertical="center" wrapText="1"/>
      <protection/>
    </xf>
    <xf numFmtId="0" fontId="40" fillId="0" borderId="27" xfId="0" applyFont="1" applyBorder="1" applyAlignment="1" applyProtection="1">
      <alignment horizontal="center" vertical="center" wrapText="1"/>
      <protection/>
    </xf>
    <xf numFmtId="167" fontId="40" fillId="0" borderId="27" xfId="0" applyNumberFormat="1" applyFont="1" applyBorder="1" applyAlignment="1" applyProtection="1">
      <alignment vertical="center"/>
      <protection/>
    </xf>
    <xf numFmtId="4" fontId="40" fillId="3" borderId="27" xfId="0" applyNumberFormat="1" applyFont="1" applyFill="1" applyBorder="1" applyAlignment="1" applyProtection="1">
      <alignment vertical="center"/>
      <protection locked="0"/>
    </xf>
    <xf numFmtId="4" fontId="40" fillId="0" borderId="27" xfId="0" applyNumberFormat="1" applyFont="1" applyBorder="1" applyAlignment="1" applyProtection="1">
      <alignment vertical="center"/>
      <protection/>
    </xf>
    <xf numFmtId="0" fontId="40" fillId="0" borderId="4" xfId="0" applyFont="1" applyBorder="1" applyAlignment="1">
      <alignment vertical="center"/>
    </xf>
    <xf numFmtId="0" fontId="40" fillId="3" borderId="27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" fillId="0" borderId="23" xfId="0" applyFont="1" applyBorder="1" applyAlignment="1" applyProtection="1">
      <alignment horizontal="center"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41" fillId="0" borderId="0" xfId="0" applyFont="1" applyAlignment="1">
      <alignment horizontal="left"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0" fillId="0" borderId="0" xfId="21" applyAlignment="1" applyProtection="1">
      <alignment vertical="top"/>
      <protection locked="0"/>
    </xf>
    <xf numFmtId="44" fontId="0" fillId="0" borderId="0" xfId="21" applyNumberFormat="1" applyAlignment="1" applyProtection="1">
      <alignment/>
      <protection/>
    </xf>
    <xf numFmtId="44" fontId="45" fillId="0" borderId="0" xfId="22" applyNumberFormat="1" applyFont="1" applyBorder="1">
      <alignment/>
      <protection/>
    </xf>
    <xf numFmtId="43" fontId="46" fillId="0" borderId="0" xfId="22" applyNumberFormat="1" applyFont="1" applyFill="1" applyBorder="1">
      <alignment/>
      <protection/>
    </xf>
    <xf numFmtId="0" fontId="45" fillId="0" borderId="0" xfId="22" applyFont="1" applyBorder="1">
      <alignment/>
      <protection/>
    </xf>
    <xf numFmtId="4" fontId="45" fillId="6" borderId="36" xfId="22" applyNumberFormat="1" applyFont="1" applyFill="1" applyBorder="1" applyAlignment="1">
      <alignment vertical="center"/>
      <protection/>
    </xf>
    <xf numFmtId="0" fontId="45" fillId="6" borderId="34" xfId="22" applyFont="1" applyFill="1" applyBorder="1">
      <alignment/>
      <protection/>
    </xf>
    <xf numFmtId="0" fontId="45" fillId="6" borderId="37" xfId="22" applyFont="1" applyFill="1" applyBorder="1">
      <alignment/>
      <protection/>
    </xf>
    <xf numFmtId="0" fontId="44" fillId="0" borderId="0" xfId="22" applyFont="1" applyBorder="1">
      <alignment/>
      <protection/>
    </xf>
    <xf numFmtId="0" fontId="47" fillId="0" borderId="0" xfId="22" applyFont="1">
      <alignment/>
      <protection/>
    </xf>
    <xf numFmtId="4" fontId="44" fillId="0" borderId="0" xfId="22" applyNumberFormat="1" applyFont="1" applyBorder="1" applyAlignment="1">
      <alignment vertical="center"/>
      <protection/>
    </xf>
    <xf numFmtId="4" fontId="44" fillId="0" borderId="38" xfId="22" applyNumberFormat="1" applyFont="1" applyBorder="1" applyAlignment="1">
      <alignment vertical="center"/>
      <protection/>
    </xf>
    <xf numFmtId="0" fontId="48" fillId="7" borderId="38" xfId="22" applyNumberFormat="1" applyFont="1" applyFill="1" applyBorder="1" applyAlignment="1">
      <alignment horizontal="center"/>
      <protection/>
    </xf>
    <xf numFmtId="43" fontId="44" fillId="0" borderId="38" xfId="22" applyNumberFormat="1" applyFont="1" applyBorder="1">
      <alignment/>
      <protection/>
    </xf>
    <xf numFmtId="168" fontId="49" fillId="0" borderId="39" xfId="22" applyNumberFormat="1" applyFont="1" applyBorder="1">
      <alignment/>
      <protection/>
    </xf>
    <xf numFmtId="2" fontId="45" fillId="6" borderId="38" xfId="22" applyNumberFormat="1" applyFont="1" applyFill="1" applyBorder="1" applyAlignment="1">
      <alignment horizontal="center" vertical="center"/>
      <protection/>
    </xf>
    <xf numFmtId="43" fontId="45" fillId="6" borderId="38" xfId="22" applyNumberFormat="1" applyFont="1" applyFill="1" applyBorder="1" applyAlignment="1">
      <alignment horizontal="center"/>
      <protection/>
    </xf>
    <xf numFmtId="0" fontId="45" fillId="6" borderId="40" xfId="22" applyNumberFormat="1" applyFont="1" applyFill="1" applyBorder="1" applyAlignment="1">
      <alignment horizontal="center"/>
      <protection/>
    </xf>
    <xf numFmtId="0" fontId="45" fillId="6" borderId="41" xfId="22" applyNumberFormat="1" applyFont="1" applyFill="1" applyBorder="1" applyAlignment="1">
      <alignment horizontal="center"/>
      <protection/>
    </xf>
    <xf numFmtId="43" fontId="44" fillId="0" borderId="0" xfId="22" applyNumberFormat="1" applyFont="1" applyBorder="1">
      <alignment/>
      <protection/>
    </xf>
    <xf numFmtId="0" fontId="44" fillId="0" borderId="0" xfId="22" applyNumberFormat="1" applyFont="1" applyBorder="1">
      <alignment/>
      <protection/>
    </xf>
    <xf numFmtId="0" fontId="44" fillId="0" borderId="0" xfId="22" applyFont="1">
      <alignment/>
      <protection/>
    </xf>
    <xf numFmtId="0" fontId="46" fillId="0" borderId="0" xfId="22" applyFont="1">
      <alignment/>
      <protection/>
    </xf>
    <xf numFmtId="44" fontId="45" fillId="6" borderId="34" xfId="22" applyNumberFormat="1" applyFont="1" applyFill="1" applyBorder="1">
      <alignment/>
      <protection/>
    </xf>
    <xf numFmtId="44" fontId="45" fillId="6" borderId="33" xfId="22" applyNumberFormat="1" applyFont="1" applyFill="1" applyBorder="1">
      <alignment/>
      <protection/>
    </xf>
    <xf numFmtId="0" fontId="45" fillId="0" borderId="0" xfId="22" applyNumberFormat="1" applyFont="1" applyBorder="1">
      <alignment/>
      <protection/>
    </xf>
    <xf numFmtId="4" fontId="44" fillId="0" borderId="37" xfId="22" applyNumberFormat="1" applyFont="1" applyBorder="1" applyAlignment="1">
      <alignment vertical="center"/>
      <protection/>
    </xf>
    <xf numFmtId="0" fontId="44" fillId="0" borderId="38" xfId="22" applyNumberFormat="1" applyFont="1" applyBorder="1" applyAlignment="1">
      <alignment horizontal="center"/>
      <protection/>
    </xf>
    <xf numFmtId="44" fontId="44" fillId="0" borderId="0" xfId="22" applyNumberFormat="1" applyFont="1">
      <alignment/>
      <protection/>
    </xf>
    <xf numFmtId="0" fontId="44" fillId="0" borderId="34" xfId="22" applyNumberFormat="1" applyFont="1" applyBorder="1" applyAlignment="1">
      <alignment horizontal="center"/>
      <protection/>
    </xf>
    <xf numFmtId="43" fontId="44" fillId="0" borderId="33" xfId="22" applyNumberFormat="1" applyFont="1" applyBorder="1">
      <alignment/>
      <protection/>
    </xf>
    <xf numFmtId="44" fontId="44" fillId="0" borderId="0" xfId="22" applyNumberFormat="1" applyFont="1" applyBorder="1">
      <alignment/>
      <protection/>
    </xf>
    <xf numFmtId="4" fontId="46" fillId="0" borderId="38" xfId="22" applyNumberFormat="1" applyFont="1" applyBorder="1" applyAlignment="1">
      <alignment vertical="center"/>
      <protection/>
    </xf>
    <xf numFmtId="0" fontId="45" fillId="6" borderId="38" xfId="22" applyNumberFormat="1" applyFont="1" applyFill="1" applyBorder="1" applyAlignment="1">
      <alignment horizontal="center"/>
      <protection/>
    </xf>
    <xf numFmtId="44" fontId="50" fillId="0" borderId="0" xfId="22" applyNumberFormat="1" applyFont="1" applyBorder="1">
      <alignment/>
      <protection/>
    </xf>
    <xf numFmtId="43" fontId="50" fillId="0" borderId="0" xfId="22" applyNumberFormat="1" applyFont="1" applyBorder="1">
      <alignment/>
      <protection/>
    </xf>
    <xf numFmtId="0" fontId="50" fillId="0" borderId="0" xfId="22" applyNumberFormat="1" applyFont="1" applyBorder="1">
      <alignment/>
      <protection/>
    </xf>
    <xf numFmtId="43" fontId="48" fillId="0" borderId="38" xfId="22" applyNumberFormat="1" applyFont="1" applyBorder="1">
      <alignment/>
      <protection/>
    </xf>
    <xf numFmtId="2" fontId="45" fillId="6" borderId="42" xfId="22" applyNumberFormat="1" applyFont="1" applyFill="1" applyBorder="1" applyAlignment="1">
      <alignment horizontal="center" vertical="center"/>
      <protection/>
    </xf>
    <xf numFmtId="43" fontId="45" fillId="6" borderId="42" xfId="22" applyNumberFormat="1" applyFont="1" applyFill="1" applyBorder="1" applyAlignment="1">
      <alignment horizontal="center"/>
      <protection/>
    </xf>
    <xf numFmtId="0" fontId="45" fillId="6" borderId="42" xfId="22" applyNumberFormat="1" applyFont="1" applyFill="1" applyBorder="1" applyAlignment="1">
      <alignment horizontal="center"/>
      <protection/>
    </xf>
    <xf numFmtId="44" fontId="45" fillId="6" borderId="37" xfId="22" applyNumberFormat="1" applyFont="1" applyFill="1" applyBorder="1">
      <alignment/>
      <protection/>
    </xf>
    <xf numFmtId="44" fontId="45" fillId="0" borderId="0" xfId="22" applyNumberFormat="1" applyFont="1">
      <alignment/>
      <protection/>
    </xf>
    <xf numFmtId="0" fontId="44" fillId="7" borderId="38" xfId="22" applyNumberFormat="1" applyFont="1" applyFill="1" applyBorder="1" applyAlignment="1">
      <alignment horizontal="center"/>
      <protection/>
    </xf>
    <xf numFmtId="0" fontId="44" fillId="0" borderId="0" xfId="22" applyNumberFormat="1" applyFont="1" applyBorder="1" applyAlignment="1">
      <alignment vertical="center"/>
      <protection/>
    </xf>
    <xf numFmtId="44" fontId="0" fillId="0" borderId="0" xfId="22" applyNumberFormat="1" applyFont="1" applyAlignment="1">
      <alignment horizontal="center"/>
      <protection/>
    </xf>
    <xf numFmtId="0" fontId="44" fillId="0" borderId="37" xfId="22" applyNumberFormat="1" applyFont="1" applyBorder="1" applyAlignment="1">
      <alignment horizontal="center"/>
      <protection/>
    </xf>
    <xf numFmtId="0" fontId="44" fillId="0" borderId="32" xfId="22" applyNumberFormat="1" applyFont="1" applyBorder="1">
      <alignment/>
      <protection/>
    </xf>
    <xf numFmtId="43" fontId="44" fillId="0" borderId="40" xfId="22" applyNumberFormat="1" applyFont="1" applyBorder="1">
      <alignment/>
      <protection/>
    </xf>
    <xf numFmtId="43" fontId="44" fillId="7" borderId="40" xfId="22" applyNumberFormat="1" applyFont="1" applyFill="1" applyBorder="1">
      <alignment/>
      <protection/>
    </xf>
    <xf numFmtId="43" fontId="44" fillId="0" borderId="35" xfId="22" applyNumberFormat="1" applyFont="1" applyBorder="1">
      <alignment/>
      <protection/>
    </xf>
    <xf numFmtId="44" fontId="50" fillId="0" borderId="0" xfId="22" applyNumberFormat="1" applyFont="1">
      <alignment/>
      <protection/>
    </xf>
    <xf numFmtId="44" fontId="51" fillId="8" borderId="40" xfId="22" applyNumberFormat="1" applyFont="1" applyFill="1" applyBorder="1">
      <alignment/>
      <protection/>
    </xf>
    <xf numFmtId="44" fontId="51" fillId="8" borderId="43" xfId="22" applyNumberFormat="1" applyFont="1" applyFill="1" applyBorder="1">
      <alignment/>
      <protection/>
    </xf>
    <xf numFmtId="44" fontId="52" fillId="0" borderId="0" xfId="22" applyNumberFormat="1" applyFont="1">
      <alignment/>
      <protection/>
    </xf>
    <xf numFmtId="4" fontId="45" fillId="6" borderId="36" xfId="22" applyNumberFormat="1" applyFont="1" applyFill="1" applyBorder="1">
      <alignment/>
      <protection/>
    </xf>
    <xf numFmtId="0" fontId="45" fillId="0" borderId="38" xfId="22" applyNumberFormat="1" applyFont="1" applyBorder="1" applyAlignment="1">
      <alignment/>
      <protection/>
    </xf>
    <xf numFmtId="43" fontId="53" fillId="0" borderId="40" xfId="22" applyNumberFormat="1" applyFont="1" applyBorder="1">
      <alignment/>
      <protection/>
    </xf>
    <xf numFmtId="43" fontId="50" fillId="0" borderId="40" xfId="22" applyNumberFormat="1" applyFont="1" applyBorder="1">
      <alignment/>
      <protection/>
    </xf>
    <xf numFmtId="44" fontId="0" fillId="0" borderId="0" xfId="22" applyNumberFormat="1" applyFont="1" applyBorder="1">
      <alignment/>
      <protection/>
    </xf>
    <xf numFmtId="44" fontId="54" fillId="0" borderId="0" xfId="22" applyNumberFormat="1" applyFont="1" applyFill="1" applyBorder="1">
      <alignment/>
      <protection/>
    </xf>
    <xf numFmtId="44" fontId="55" fillId="9" borderId="40" xfId="22" applyNumberFormat="1" applyFont="1" applyFill="1" applyBorder="1">
      <alignment/>
      <protection/>
    </xf>
    <xf numFmtId="44" fontId="55" fillId="9" borderId="41" xfId="22" applyNumberFormat="1" applyFont="1" applyFill="1" applyBorder="1">
      <alignment/>
      <protection/>
    </xf>
    <xf numFmtId="44" fontId="55" fillId="0" borderId="0" xfId="22" applyNumberFormat="1" applyFont="1">
      <alignment/>
      <protection/>
    </xf>
    <xf numFmtId="4" fontId="45" fillId="6" borderId="39" xfId="22" applyNumberFormat="1" applyFont="1" applyFill="1" applyBorder="1" applyAlignment="1">
      <alignment vertical="center"/>
      <protection/>
    </xf>
    <xf numFmtId="44" fontId="45" fillId="6" borderId="43" xfId="22" applyNumberFormat="1" applyFont="1" applyFill="1" applyBorder="1">
      <alignment/>
      <protection/>
    </xf>
    <xf numFmtId="44" fontId="45" fillId="6" borderId="41" xfId="22" applyNumberFormat="1" applyFont="1" applyFill="1" applyBorder="1">
      <alignment/>
      <protection/>
    </xf>
    <xf numFmtId="0" fontId="45" fillId="0" borderId="32" xfId="22" applyNumberFormat="1" applyFont="1" applyBorder="1">
      <alignment/>
      <protection/>
    </xf>
    <xf numFmtId="4" fontId="48" fillId="0" borderId="0" xfId="22" applyNumberFormat="1" applyFont="1" applyBorder="1" applyAlignment="1">
      <alignment vertical="center"/>
      <protection/>
    </xf>
    <xf numFmtId="0" fontId="44" fillId="0" borderId="38" xfId="22" applyNumberFormat="1" applyFont="1" applyBorder="1" applyAlignment="1">
      <alignment/>
      <protection/>
    </xf>
    <xf numFmtId="0" fontId="44" fillId="0" borderId="41" xfId="22" applyNumberFormat="1" applyFont="1" applyBorder="1" applyAlignment="1">
      <alignment/>
      <protection/>
    </xf>
    <xf numFmtId="44" fontId="54" fillId="0" borderId="0" xfId="22" applyNumberFormat="1" applyFont="1" applyBorder="1">
      <alignment/>
      <protection/>
    </xf>
    <xf numFmtId="44" fontId="51" fillId="0" borderId="0" xfId="22" applyNumberFormat="1" applyFont="1" applyBorder="1">
      <alignment/>
      <protection/>
    </xf>
    <xf numFmtId="44" fontId="51" fillId="7" borderId="0" xfId="22" applyNumberFormat="1" applyFont="1" applyFill="1" applyBorder="1">
      <alignment/>
      <protection/>
    </xf>
    <xf numFmtId="44" fontId="52" fillId="7" borderId="43" xfId="22" applyNumberFormat="1" applyFont="1" applyFill="1" applyBorder="1" applyAlignment="1">
      <alignment/>
      <protection/>
    </xf>
    <xf numFmtId="44" fontId="52" fillId="7" borderId="41" xfId="22" applyNumberFormat="1" applyFont="1" applyFill="1" applyBorder="1" applyAlignment="1">
      <alignment/>
      <protection/>
    </xf>
    <xf numFmtId="44" fontId="51" fillId="0" borderId="40" xfId="22" applyNumberFormat="1" applyFont="1" applyFill="1" applyBorder="1">
      <alignment/>
      <protection/>
    </xf>
    <xf numFmtId="44" fontId="51" fillId="0" borderId="43" xfId="22" applyNumberFormat="1" applyFont="1" applyFill="1" applyBorder="1">
      <alignment/>
      <protection/>
    </xf>
    <xf numFmtId="44" fontId="0" fillId="10" borderId="0" xfId="22" applyNumberFormat="1" applyFont="1" applyFill="1">
      <alignment/>
      <protection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0" fillId="0" borderId="0" xfId="0"/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33" fillId="2" borderId="0" xfId="20" applyFont="1" applyFill="1" applyAlignment="1">
      <alignment vertical="center"/>
    </xf>
    <xf numFmtId="0" fontId="19" fillId="0" borderId="0" xfId="0" applyFont="1" applyAlignment="1" applyProtection="1">
      <alignment horizontal="left" vertical="center"/>
      <protection/>
    </xf>
    <xf numFmtId="0" fontId="45" fillId="0" borderId="34" xfId="22" applyNumberFormat="1" applyFont="1" applyBorder="1" applyAlignment="1">
      <alignment/>
      <protection/>
    </xf>
    <xf numFmtId="44" fontId="52" fillId="0" borderId="41" xfId="22" applyNumberFormat="1" applyFont="1" applyFill="1" applyBorder="1" applyAlignment="1">
      <alignment/>
      <protection/>
    </xf>
    <xf numFmtId="44" fontId="52" fillId="0" borderId="43" xfId="22" applyNumberFormat="1" applyFont="1" applyFill="1" applyBorder="1" applyAlignment="1">
      <alignment/>
      <protection/>
    </xf>
    <xf numFmtId="44" fontId="52" fillId="8" borderId="41" xfId="22" applyNumberFormat="1" applyFont="1" applyFill="1" applyBorder="1" applyAlignment="1">
      <alignment/>
      <protection/>
    </xf>
    <xf numFmtId="44" fontId="52" fillId="8" borderId="43" xfId="22" applyNumberFormat="1" applyFont="1" applyFill="1" applyBorder="1" applyAlignment="1">
      <alignment/>
      <protection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28" fillId="0" borderId="34" xfId="0" applyFont="1" applyBorder="1" applyAlignment="1" applyProtection="1">
      <alignment horizontal="left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Excel Built-in Normal" xfId="2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8"/>
  <sheetViews>
    <sheetView showGridLines="0" tabSelected="1" workbookViewId="0" topLeftCell="A1">
      <pane ySplit="1" topLeftCell="A2" activePane="bottomLeft" state="frozen"/>
      <selection pane="bottomLeft" activeCell="C2" sqref="C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478"/>
      <c r="AS2" s="478"/>
      <c r="AT2" s="478"/>
      <c r="AU2" s="478"/>
      <c r="AV2" s="478"/>
      <c r="AW2" s="478"/>
      <c r="AX2" s="478"/>
      <c r="AY2" s="478"/>
      <c r="AZ2" s="478"/>
      <c r="BA2" s="478"/>
      <c r="BB2" s="478"/>
      <c r="BC2" s="478"/>
      <c r="BD2" s="478"/>
      <c r="BE2" s="478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441" t="s">
        <v>16</v>
      </c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2"/>
      <c r="Y5" s="442"/>
      <c r="Z5" s="442"/>
      <c r="AA5" s="442"/>
      <c r="AB5" s="442"/>
      <c r="AC5" s="442"/>
      <c r="AD5" s="442"/>
      <c r="AE5" s="442"/>
      <c r="AF5" s="442"/>
      <c r="AG5" s="442"/>
      <c r="AH5" s="442"/>
      <c r="AI5" s="442"/>
      <c r="AJ5" s="442"/>
      <c r="AK5" s="442"/>
      <c r="AL5" s="442"/>
      <c r="AM5" s="442"/>
      <c r="AN5" s="442"/>
      <c r="AO5" s="442"/>
      <c r="AP5" s="29"/>
      <c r="AQ5" s="31"/>
      <c r="BE5" s="439" t="s">
        <v>17</v>
      </c>
      <c r="BS5" s="24" t="s">
        <v>8</v>
      </c>
    </row>
    <row r="6" spans="2:71" ht="36.9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443" t="s">
        <v>19</v>
      </c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442"/>
      <c r="W6" s="442"/>
      <c r="X6" s="442"/>
      <c r="Y6" s="442"/>
      <c r="Z6" s="442"/>
      <c r="AA6" s="442"/>
      <c r="AB6" s="442"/>
      <c r="AC6" s="442"/>
      <c r="AD6" s="442"/>
      <c r="AE6" s="442"/>
      <c r="AF6" s="442"/>
      <c r="AG6" s="442"/>
      <c r="AH6" s="442"/>
      <c r="AI6" s="442"/>
      <c r="AJ6" s="442"/>
      <c r="AK6" s="442"/>
      <c r="AL6" s="442"/>
      <c r="AM6" s="442"/>
      <c r="AN6" s="442"/>
      <c r="AO6" s="442"/>
      <c r="AP6" s="29"/>
      <c r="AQ6" s="31"/>
      <c r="BE6" s="440"/>
      <c r="BS6" s="24" t="s">
        <v>20</v>
      </c>
    </row>
    <row r="7" spans="2:71" ht="14.45" customHeight="1">
      <c r="B7" s="28"/>
      <c r="C7" s="29"/>
      <c r="D7" s="37" t="s">
        <v>21</v>
      </c>
      <c r="E7" s="29"/>
      <c r="F7" s="29"/>
      <c r="G7" s="29"/>
      <c r="H7" s="29"/>
      <c r="I7" s="29"/>
      <c r="J7" s="29"/>
      <c r="K7" s="35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23</v>
      </c>
      <c r="AL7" s="29"/>
      <c r="AM7" s="29"/>
      <c r="AN7" s="35" t="s">
        <v>22</v>
      </c>
      <c r="AO7" s="29"/>
      <c r="AP7" s="29"/>
      <c r="AQ7" s="31"/>
      <c r="BE7" s="440"/>
      <c r="BS7" s="24" t="s">
        <v>24</v>
      </c>
    </row>
    <row r="8" spans="2:71" ht="14.45" customHeight="1">
      <c r="B8" s="28"/>
      <c r="C8" s="29"/>
      <c r="D8" s="37" t="s">
        <v>25</v>
      </c>
      <c r="E8" s="29"/>
      <c r="F8" s="29"/>
      <c r="G8" s="29"/>
      <c r="H8" s="29"/>
      <c r="I8" s="29"/>
      <c r="J8" s="29"/>
      <c r="K8" s="35" t="s">
        <v>26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27</v>
      </c>
      <c r="AL8" s="29"/>
      <c r="AM8" s="29"/>
      <c r="AN8" s="38" t="s">
        <v>28</v>
      </c>
      <c r="AO8" s="29"/>
      <c r="AP8" s="29"/>
      <c r="AQ8" s="31"/>
      <c r="BE8" s="440"/>
      <c r="BS8" s="24" t="s">
        <v>29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440"/>
      <c r="BS9" s="24" t="s">
        <v>30</v>
      </c>
    </row>
    <row r="10" spans="2:71" ht="14.45" customHeight="1">
      <c r="B10" s="28"/>
      <c r="C10" s="29"/>
      <c r="D10" s="37" t="s">
        <v>31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32</v>
      </c>
      <c r="AL10" s="29"/>
      <c r="AM10" s="29"/>
      <c r="AN10" s="35" t="s">
        <v>22</v>
      </c>
      <c r="AO10" s="29"/>
      <c r="AP10" s="29"/>
      <c r="AQ10" s="31"/>
      <c r="BE10" s="440"/>
      <c r="BS10" s="24" t="s">
        <v>20</v>
      </c>
    </row>
    <row r="11" spans="2:71" ht="18.4" customHeight="1">
      <c r="B11" s="28"/>
      <c r="C11" s="29"/>
      <c r="D11" s="29"/>
      <c r="E11" s="35" t="s">
        <v>33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34</v>
      </c>
      <c r="AL11" s="29"/>
      <c r="AM11" s="29"/>
      <c r="AN11" s="35" t="s">
        <v>22</v>
      </c>
      <c r="AO11" s="29"/>
      <c r="AP11" s="29"/>
      <c r="AQ11" s="31"/>
      <c r="BE11" s="440"/>
      <c r="BS11" s="24" t="s">
        <v>20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440"/>
      <c r="BS12" s="24" t="s">
        <v>20</v>
      </c>
    </row>
    <row r="13" spans="2:71" ht="14.45" customHeight="1">
      <c r="B13" s="28"/>
      <c r="C13" s="29"/>
      <c r="D13" s="37" t="s">
        <v>35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32</v>
      </c>
      <c r="AL13" s="29"/>
      <c r="AM13" s="29"/>
      <c r="AN13" s="39" t="s">
        <v>36</v>
      </c>
      <c r="AO13" s="29"/>
      <c r="AP13" s="29"/>
      <c r="AQ13" s="31"/>
      <c r="BE13" s="440"/>
      <c r="BS13" s="24" t="s">
        <v>20</v>
      </c>
    </row>
    <row r="14" spans="2:71" ht="15">
      <c r="B14" s="28"/>
      <c r="C14" s="29"/>
      <c r="D14" s="29"/>
      <c r="E14" s="444" t="s">
        <v>36</v>
      </c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5"/>
      <c r="AA14" s="445"/>
      <c r="AB14" s="445"/>
      <c r="AC14" s="445"/>
      <c r="AD14" s="445"/>
      <c r="AE14" s="445"/>
      <c r="AF14" s="445"/>
      <c r="AG14" s="445"/>
      <c r="AH14" s="445"/>
      <c r="AI14" s="445"/>
      <c r="AJ14" s="445"/>
      <c r="AK14" s="37" t="s">
        <v>34</v>
      </c>
      <c r="AL14" s="29"/>
      <c r="AM14" s="29"/>
      <c r="AN14" s="39" t="s">
        <v>36</v>
      </c>
      <c r="AO14" s="29"/>
      <c r="AP14" s="29"/>
      <c r="AQ14" s="31"/>
      <c r="BE14" s="440"/>
      <c r="BS14" s="24" t="s">
        <v>20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440"/>
      <c r="BS15" s="24" t="s">
        <v>6</v>
      </c>
    </row>
    <row r="16" spans="2:71" ht="14.45" customHeight="1">
      <c r="B16" s="28"/>
      <c r="C16" s="29"/>
      <c r="D16" s="37" t="s">
        <v>37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32</v>
      </c>
      <c r="AL16" s="29"/>
      <c r="AM16" s="29"/>
      <c r="AN16" s="35" t="s">
        <v>38</v>
      </c>
      <c r="AO16" s="29"/>
      <c r="AP16" s="29"/>
      <c r="AQ16" s="31"/>
      <c r="BE16" s="440"/>
      <c r="BS16" s="24" t="s">
        <v>6</v>
      </c>
    </row>
    <row r="17" spans="2:71" ht="18.4" customHeight="1">
      <c r="B17" s="28"/>
      <c r="C17" s="29"/>
      <c r="D17" s="29"/>
      <c r="E17" s="35" t="s">
        <v>39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34</v>
      </c>
      <c r="AL17" s="29"/>
      <c r="AM17" s="29"/>
      <c r="AN17" s="35" t="s">
        <v>40</v>
      </c>
      <c r="AO17" s="29"/>
      <c r="AP17" s="29"/>
      <c r="AQ17" s="31"/>
      <c r="BE17" s="440"/>
      <c r="BS17" s="24" t="s">
        <v>41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440"/>
      <c r="BS18" s="24" t="s">
        <v>8</v>
      </c>
    </row>
    <row r="19" spans="2:71" ht="14.45" customHeight="1">
      <c r="B19" s="28"/>
      <c r="C19" s="29"/>
      <c r="D19" s="37" t="s">
        <v>42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440"/>
      <c r="BS19" s="24" t="s">
        <v>8</v>
      </c>
    </row>
    <row r="20" spans="2:71" ht="22.5" customHeight="1">
      <c r="B20" s="28"/>
      <c r="C20" s="29"/>
      <c r="D20" s="29"/>
      <c r="E20" s="446" t="s">
        <v>22</v>
      </c>
      <c r="F20" s="446"/>
      <c r="G20" s="446"/>
      <c r="H20" s="446"/>
      <c r="I20" s="446"/>
      <c r="J20" s="446"/>
      <c r="K20" s="446"/>
      <c r="L20" s="446"/>
      <c r="M20" s="446"/>
      <c r="N20" s="446"/>
      <c r="O20" s="446"/>
      <c r="P20" s="446"/>
      <c r="Q20" s="446"/>
      <c r="R20" s="446"/>
      <c r="S20" s="446"/>
      <c r="T20" s="446"/>
      <c r="U20" s="446"/>
      <c r="V20" s="446"/>
      <c r="W20" s="446"/>
      <c r="X20" s="446"/>
      <c r="Y20" s="446"/>
      <c r="Z20" s="446"/>
      <c r="AA20" s="446"/>
      <c r="AB20" s="446"/>
      <c r="AC20" s="446"/>
      <c r="AD20" s="446"/>
      <c r="AE20" s="446"/>
      <c r="AF20" s="446"/>
      <c r="AG20" s="446"/>
      <c r="AH20" s="446"/>
      <c r="AI20" s="446"/>
      <c r="AJ20" s="446"/>
      <c r="AK20" s="446"/>
      <c r="AL20" s="446"/>
      <c r="AM20" s="446"/>
      <c r="AN20" s="446"/>
      <c r="AO20" s="29"/>
      <c r="AP20" s="29"/>
      <c r="AQ20" s="31"/>
      <c r="BE20" s="440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440"/>
    </row>
    <row r="22" spans="2:57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440"/>
    </row>
    <row r="23" spans="2:57" s="1" customFormat="1" ht="25.9" customHeight="1">
      <c r="B23" s="41"/>
      <c r="C23" s="42"/>
      <c r="D23" s="43" t="s">
        <v>43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7">
        <f>ROUND(AG51,2)</f>
        <v>0</v>
      </c>
      <c r="AL23" s="448"/>
      <c r="AM23" s="448"/>
      <c r="AN23" s="448"/>
      <c r="AO23" s="448"/>
      <c r="AP23" s="42"/>
      <c r="AQ23" s="45"/>
      <c r="BE23" s="440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440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49" t="s">
        <v>44</v>
      </c>
      <c r="M25" s="449"/>
      <c r="N25" s="449"/>
      <c r="O25" s="449"/>
      <c r="P25" s="42"/>
      <c r="Q25" s="42"/>
      <c r="R25" s="42"/>
      <c r="S25" s="42"/>
      <c r="T25" s="42"/>
      <c r="U25" s="42"/>
      <c r="V25" s="42"/>
      <c r="W25" s="449" t="s">
        <v>45</v>
      </c>
      <c r="X25" s="449"/>
      <c r="Y25" s="449"/>
      <c r="Z25" s="449"/>
      <c r="AA25" s="449"/>
      <c r="AB25" s="449"/>
      <c r="AC25" s="449"/>
      <c r="AD25" s="449"/>
      <c r="AE25" s="449"/>
      <c r="AF25" s="42"/>
      <c r="AG25" s="42"/>
      <c r="AH25" s="42"/>
      <c r="AI25" s="42"/>
      <c r="AJ25" s="42"/>
      <c r="AK25" s="449" t="s">
        <v>46</v>
      </c>
      <c r="AL25" s="449"/>
      <c r="AM25" s="449"/>
      <c r="AN25" s="449"/>
      <c r="AO25" s="449"/>
      <c r="AP25" s="42"/>
      <c r="AQ25" s="45"/>
      <c r="BE25" s="440"/>
    </row>
    <row r="26" spans="2:57" s="2" customFormat="1" ht="14.45" customHeight="1">
      <c r="B26" s="47"/>
      <c r="C26" s="48"/>
      <c r="D26" s="49" t="s">
        <v>47</v>
      </c>
      <c r="E26" s="48"/>
      <c r="F26" s="49" t="s">
        <v>48</v>
      </c>
      <c r="G26" s="48"/>
      <c r="H26" s="48"/>
      <c r="I26" s="48"/>
      <c r="J26" s="48"/>
      <c r="K26" s="48"/>
      <c r="L26" s="450">
        <v>0.21</v>
      </c>
      <c r="M26" s="451"/>
      <c r="N26" s="451"/>
      <c r="O26" s="451"/>
      <c r="P26" s="48"/>
      <c r="Q26" s="48"/>
      <c r="R26" s="48"/>
      <c r="S26" s="48"/>
      <c r="T26" s="48"/>
      <c r="U26" s="48"/>
      <c r="V26" s="48"/>
      <c r="W26" s="452">
        <f>ROUND(AZ51,2)</f>
        <v>0</v>
      </c>
      <c r="X26" s="451"/>
      <c r="Y26" s="451"/>
      <c r="Z26" s="451"/>
      <c r="AA26" s="451"/>
      <c r="AB26" s="451"/>
      <c r="AC26" s="451"/>
      <c r="AD26" s="451"/>
      <c r="AE26" s="451"/>
      <c r="AF26" s="48"/>
      <c r="AG26" s="48"/>
      <c r="AH26" s="48"/>
      <c r="AI26" s="48"/>
      <c r="AJ26" s="48"/>
      <c r="AK26" s="452">
        <f>ROUND(AV51,2)</f>
        <v>0</v>
      </c>
      <c r="AL26" s="451"/>
      <c r="AM26" s="451"/>
      <c r="AN26" s="451"/>
      <c r="AO26" s="451"/>
      <c r="AP26" s="48"/>
      <c r="AQ26" s="50"/>
      <c r="BE26" s="440"/>
    </row>
    <row r="27" spans="2:57" s="2" customFormat="1" ht="14.45" customHeight="1">
      <c r="B27" s="47"/>
      <c r="C27" s="48"/>
      <c r="D27" s="48"/>
      <c r="E27" s="48"/>
      <c r="F27" s="49" t="s">
        <v>49</v>
      </c>
      <c r="G27" s="48"/>
      <c r="H27" s="48"/>
      <c r="I27" s="48"/>
      <c r="J27" s="48"/>
      <c r="K27" s="48"/>
      <c r="L27" s="450">
        <v>0.15</v>
      </c>
      <c r="M27" s="451"/>
      <c r="N27" s="451"/>
      <c r="O27" s="451"/>
      <c r="P27" s="48"/>
      <c r="Q27" s="48"/>
      <c r="R27" s="48"/>
      <c r="S27" s="48"/>
      <c r="T27" s="48"/>
      <c r="U27" s="48"/>
      <c r="V27" s="48"/>
      <c r="W27" s="452">
        <f>ROUND(BA51,2)</f>
        <v>0</v>
      </c>
      <c r="X27" s="451"/>
      <c r="Y27" s="451"/>
      <c r="Z27" s="451"/>
      <c r="AA27" s="451"/>
      <c r="AB27" s="451"/>
      <c r="AC27" s="451"/>
      <c r="AD27" s="451"/>
      <c r="AE27" s="451"/>
      <c r="AF27" s="48"/>
      <c r="AG27" s="48"/>
      <c r="AH27" s="48"/>
      <c r="AI27" s="48"/>
      <c r="AJ27" s="48"/>
      <c r="AK27" s="452">
        <f>ROUND(AW51,2)</f>
        <v>0</v>
      </c>
      <c r="AL27" s="451"/>
      <c r="AM27" s="451"/>
      <c r="AN27" s="451"/>
      <c r="AO27" s="451"/>
      <c r="AP27" s="48"/>
      <c r="AQ27" s="50"/>
      <c r="BE27" s="440"/>
    </row>
    <row r="28" spans="2:57" s="2" customFormat="1" ht="14.45" customHeight="1" hidden="1">
      <c r="B28" s="47"/>
      <c r="C28" s="48"/>
      <c r="D28" s="48"/>
      <c r="E28" s="48"/>
      <c r="F28" s="49" t="s">
        <v>50</v>
      </c>
      <c r="G28" s="48"/>
      <c r="H28" s="48"/>
      <c r="I28" s="48"/>
      <c r="J28" s="48"/>
      <c r="K28" s="48"/>
      <c r="L28" s="450">
        <v>0.21</v>
      </c>
      <c r="M28" s="451"/>
      <c r="N28" s="451"/>
      <c r="O28" s="451"/>
      <c r="P28" s="48"/>
      <c r="Q28" s="48"/>
      <c r="R28" s="48"/>
      <c r="S28" s="48"/>
      <c r="T28" s="48"/>
      <c r="U28" s="48"/>
      <c r="V28" s="48"/>
      <c r="W28" s="452">
        <f>ROUND(BB51,2)</f>
        <v>0</v>
      </c>
      <c r="X28" s="451"/>
      <c r="Y28" s="451"/>
      <c r="Z28" s="451"/>
      <c r="AA28" s="451"/>
      <c r="AB28" s="451"/>
      <c r="AC28" s="451"/>
      <c r="AD28" s="451"/>
      <c r="AE28" s="451"/>
      <c r="AF28" s="48"/>
      <c r="AG28" s="48"/>
      <c r="AH28" s="48"/>
      <c r="AI28" s="48"/>
      <c r="AJ28" s="48"/>
      <c r="AK28" s="452">
        <v>0</v>
      </c>
      <c r="AL28" s="451"/>
      <c r="AM28" s="451"/>
      <c r="AN28" s="451"/>
      <c r="AO28" s="451"/>
      <c r="AP28" s="48"/>
      <c r="AQ28" s="50"/>
      <c r="BE28" s="440"/>
    </row>
    <row r="29" spans="2:57" s="2" customFormat="1" ht="14.45" customHeight="1" hidden="1">
      <c r="B29" s="47"/>
      <c r="C29" s="48"/>
      <c r="D29" s="48"/>
      <c r="E29" s="48"/>
      <c r="F29" s="49" t="s">
        <v>51</v>
      </c>
      <c r="G29" s="48"/>
      <c r="H29" s="48"/>
      <c r="I29" s="48"/>
      <c r="J29" s="48"/>
      <c r="K29" s="48"/>
      <c r="L29" s="450">
        <v>0.15</v>
      </c>
      <c r="M29" s="451"/>
      <c r="N29" s="451"/>
      <c r="O29" s="451"/>
      <c r="P29" s="48"/>
      <c r="Q29" s="48"/>
      <c r="R29" s="48"/>
      <c r="S29" s="48"/>
      <c r="T29" s="48"/>
      <c r="U29" s="48"/>
      <c r="V29" s="48"/>
      <c r="W29" s="452">
        <f>ROUND(BC51,2)</f>
        <v>0</v>
      </c>
      <c r="X29" s="451"/>
      <c r="Y29" s="451"/>
      <c r="Z29" s="451"/>
      <c r="AA29" s="451"/>
      <c r="AB29" s="451"/>
      <c r="AC29" s="451"/>
      <c r="AD29" s="451"/>
      <c r="AE29" s="451"/>
      <c r="AF29" s="48"/>
      <c r="AG29" s="48"/>
      <c r="AH29" s="48"/>
      <c r="AI29" s="48"/>
      <c r="AJ29" s="48"/>
      <c r="AK29" s="452">
        <v>0</v>
      </c>
      <c r="AL29" s="451"/>
      <c r="AM29" s="451"/>
      <c r="AN29" s="451"/>
      <c r="AO29" s="451"/>
      <c r="AP29" s="48"/>
      <c r="AQ29" s="50"/>
      <c r="BE29" s="440"/>
    </row>
    <row r="30" spans="2:57" s="2" customFormat="1" ht="14.45" customHeight="1" hidden="1">
      <c r="B30" s="47"/>
      <c r="C30" s="48"/>
      <c r="D30" s="48"/>
      <c r="E30" s="48"/>
      <c r="F30" s="49" t="s">
        <v>52</v>
      </c>
      <c r="G30" s="48"/>
      <c r="H30" s="48"/>
      <c r="I30" s="48"/>
      <c r="J30" s="48"/>
      <c r="K30" s="48"/>
      <c r="L30" s="450">
        <v>0</v>
      </c>
      <c r="M30" s="451"/>
      <c r="N30" s="451"/>
      <c r="O30" s="451"/>
      <c r="P30" s="48"/>
      <c r="Q30" s="48"/>
      <c r="R30" s="48"/>
      <c r="S30" s="48"/>
      <c r="T30" s="48"/>
      <c r="U30" s="48"/>
      <c r="V30" s="48"/>
      <c r="W30" s="452">
        <f>ROUND(BD51,2)</f>
        <v>0</v>
      </c>
      <c r="X30" s="451"/>
      <c r="Y30" s="451"/>
      <c r="Z30" s="451"/>
      <c r="AA30" s="451"/>
      <c r="AB30" s="451"/>
      <c r="AC30" s="451"/>
      <c r="AD30" s="451"/>
      <c r="AE30" s="451"/>
      <c r="AF30" s="48"/>
      <c r="AG30" s="48"/>
      <c r="AH30" s="48"/>
      <c r="AI30" s="48"/>
      <c r="AJ30" s="48"/>
      <c r="AK30" s="452">
        <v>0</v>
      </c>
      <c r="AL30" s="451"/>
      <c r="AM30" s="451"/>
      <c r="AN30" s="451"/>
      <c r="AO30" s="451"/>
      <c r="AP30" s="48"/>
      <c r="AQ30" s="50"/>
      <c r="BE30" s="440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440"/>
    </row>
    <row r="32" spans="2:57" s="1" customFormat="1" ht="25.9" customHeight="1">
      <c r="B32" s="41"/>
      <c r="C32" s="51"/>
      <c r="D32" s="52" t="s">
        <v>53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54</v>
      </c>
      <c r="U32" s="53"/>
      <c r="V32" s="53"/>
      <c r="W32" s="53"/>
      <c r="X32" s="453" t="s">
        <v>55</v>
      </c>
      <c r="Y32" s="454"/>
      <c r="Z32" s="454"/>
      <c r="AA32" s="454"/>
      <c r="AB32" s="454"/>
      <c r="AC32" s="53"/>
      <c r="AD32" s="53"/>
      <c r="AE32" s="53"/>
      <c r="AF32" s="53"/>
      <c r="AG32" s="53"/>
      <c r="AH32" s="53"/>
      <c r="AI32" s="53"/>
      <c r="AJ32" s="53"/>
      <c r="AK32" s="455">
        <f>SUM(AK23:AK30)</f>
        <v>0</v>
      </c>
      <c r="AL32" s="454"/>
      <c r="AM32" s="454"/>
      <c r="AN32" s="454"/>
      <c r="AO32" s="456"/>
      <c r="AP32" s="51"/>
      <c r="AQ32" s="55"/>
      <c r="BE32" s="440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5" customHeight="1">
      <c r="B39" s="41"/>
      <c r="C39" s="62" t="s">
        <v>56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15-46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5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457" t="str">
        <f>K6</f>
        <v>Rozšíření Úřadu práce Chomutov, Cihlářská ul. č.p. 4106</v>
      </c>
      <c r="M42" s="458"/>
      <c r="N42" s="458"/>
      <c r="O42" s="458"/>
      <c r="P42" s="458"/>
      <c r="Q42" s="458"/>
      <c r="R42" s="458"/>
      <c r="S42" s="458"/>
      <c r="T42" s="458"/>
      <c r="U42" s="458"/>
      <c r="V42" s="458"/>
      <c r="W42" s="458"/>
      <c r="X42" s="458"/>
      <c r="Y42" s="458"/>
      <c r="Z42" s="458"/>
      <c r="AA42" s="458"/>
      <c r="AB42" s="458"/>
      <c r="AC42" s="458"/>
      <c r="AD42" s="458"/>
      <c r="AE42" s="458"/>
      <c r="AF42" s="458"/>
      <c r="AG42" s="458"/>
      <c r="AH42" s="458"/>
      <c r="AI42" s="458"/>
      <c r="AJ42" s="458"/>
      <c r="AK42" s="458"/>
      <c r="AL42" s="458"/>
      <c r="AM42" s="458"/>
      <c r="AN42" s="458"/>
      <c r="AO42" s="458"/>
      <c r="AP42" s="70"/>
      <c r="AQ42" s="70"/>
      <c r="AR42" s="71"/>
    </row>
    <row r="43" spans="2:44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5">
      <c r="B44" s="41"/>
      <c r="C44" s="65" t="s">
        <v>25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Chomutov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27</v>
      </c>
      <c r="AJ44" s="63"/>
      <c r="AK44" s="63"/>
      <c r="AL44" s="63"/>
      <c r="AM44" s="459" t="str">
        <f>IF(AN8="","",AN8)</f>
        <v>29.2.2016</v>
      </c>
      <c r="AN44" s="459"/>
      <c r="AO44" s="63"/>
      <c r="AP44" s="63"/>
      <c r="AQ44" s="63"/>
      <c r="AR44" s="61"/>
    </row>
    <row r="45" spans="2:44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5">
      <c r="B46" s="41"/>
      <c r="C46" s="65" t="s">
        <v>31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>Úřad práce Chomutov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37</v>
      </c>
      <c r="AJ46" s="63"/>
      <c r="AK46" s="63"/>
      <c r="AL46" s="63"/>
      <c r="AM46" s="460" t="str">
        <f>IF(E17="","",E17)</f>
        <v>SM - PROJEKT spol. s.r.o.</v>
      </c>
      <c r="AN46" s="460"/>
      <c r="AO46" s="460"/>
      <c r="AP46" s="460"/>
      <c r="AQ46" s="63"/>
      <c r="AR46" s="61"/>
      <c r="AS46" s="461" t="s">
        <v>57</v>
      </c>
      <c r="AT46" s="462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5">
      <c r="B47" s="41"/>
      <c r="C47" s="65" t="s">
        <v>35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463"/>
      <c r="AT47" s="464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465"/>
      <c r="AT48" s="466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467" t="s">
        <v>58</v>
      </c>
      <c r="D49" s="468"/>
      <c r="E49" s="468"/>
      <c r="F49" s="468"/>
      <c r="G49" s="468"/>
      <c r="H49" s="79"/>
      <c r="I49" s="469" t="s">
        <v>59</v>
      </c>
      <c r="J49" s="468"/>
      <c r="K49" s="468"/>
      <c r="L49" s="468"/>
      <c r="M49" s="468"/>
      <c r="N49" s="468"/>
      <c r="O49" s="468"/>
      <c r="P49" s="468"/>
      <c r="Q49" s="468"/>
      <c r="R49" s="468"/>
      <c r="S49" s="468"/>
      <c r="T49" s="468"/>
      <c r="U49" s="468"/>
      <c r="V49" s="468"/>
      <c r="W49" s="468"/>
      <c r="X49" s="468"/>
      <c r="Y49" s="468"/>
      <c r="Z49" s="468"/>
      <c r="AA49" s="468"/>
      <c r="AB49" s="468"/>
      <c r="AC49" s="468"/>
      <c r="AD49" s="468"/>
      <c r="AE49" s="468"/>
      <c r="AF49" s="468"/>
      <c r="AG49" s="470" t="s">
        <v>60</v>
      </c>
      <c r="AH49" s="468"/>
      <c r="AI49" s="468"/>
      <c r="AJ49" s="468"/>
      <c r="AK49" s="468"/>
      <c r="AL49" s="468"/>
      <c r="AM49" s="468"/>
      <c r="AN49" s="469" t="s">
        <v>61</v>
      </c>
      <c r="AO49" s="468"/>
      <c r="AP49" s="468"/>
      <c r="AQ49" s="80" t="s">
        <v>62</v>
      </c>
      <c r="AR49" s="61"/>
      <c r="AS49" s="81" t="s">
        <v>63</v>
      </c>
      <c r="AT49" s="82" t="s">
        <v>64</v>
      </c>
      <c r="AU49" s="82" t="s">
        <v>65</v>
      </c>
      <c r="AV49" s="82" t="s">
        <v>66</v>
      </c>
      <c r="AW49" s="82" t="s">
        <v>67</v>
      </c>
      <c r="AX49" s="82" t="s">
        <v>68</v>
      </c>
      <c r="AY49" s="82" t="s">
        <v>69</v>
      </c>
      <c r="AZ49" s="82" t="s">
        <v>70</v>
      </c>
      <c r="BA49" s="82" t="s">
        <v>71</v>
      </c>
      <c r="BB49" s="82" t="s">
        <v>72</v>
      </c>
      <c r="BC49" s="82" t="s">
        <v>73</v>
      </c>
      <c r="BD49" s="83" t="s">
        <v>74</v>
      </c>
    </row>
    <row r="50" spans="2:56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5" customHeight="1">
      <c r="B51" s="68"/>
      <c r="C51" s="87" t="s">
        <v>75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479">
        <f>ROUND(AG52+SUM(AG60:AG63)+AG66,2)</f>
        <v>0</v>
      </c>
      <c r="AH51" s="479"/>
      <c r="AI51" s="479"/>
      <c r="AJ51" s="479"/>
      <c r="AK51" s="479"/>
      <c r="AL51" s="479"/>
      <c r="AM51" s="479"/>
      <c r="AN51" s="480">
        <f aca="true" t="shared" si="0" ref="AN51:AN66">SUM(AG51,AT51)</f>
        <v>0</v>
      </c>
      <c r="AO51" s="480"/>
      <c r="AP51" s="480"/>
      <c r="AQ51" s="89" t="s">
        <v>22</v>
      </c>
      <c r="AR51" s="71"/>
      <c r="AS51" s="90">
        <f>ROUND(AS52+SUM(AS60:AS63)+AS66,2)</f>
        <v>0</v>
      </c>
      <c r="AT51" s="91">
        <f aca="true" t="shared" si="1" ref="AT51:AT66">ROUND(SUM(AV51:AW51),2)</f>
        <v>0</v>
      </c>
      <c r="AU51" s="92">
        <f>ROUND(AU52+SUM(AU60:AU63)+AU66,5)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ROUND(AZ52+SUM(AZ60:AZ63)+AZ66,2)</f>
        <v>0</v>
      </c>
      <c r="BA51" s="91">
        <f>ROUND(BA52+SUM(BA60:BA63)+BA66,2)</f>
        <v>0</v>
      </c>
      <c r="BB51" s="91">
        <f>ROUND(BB52+SUM(BB60:BB63)+BB66,2)</f>
        <v>0</v>
      </c>
      <c r="BC51" s="91">
        <f>ROUND(BC52+SUM(BC60:BC63)+BC66,2)</f>
        <v>0</v>
      </c>
      <c r="BD51" s="93">
        <f>ROUND(BD52+SUM(BD60:BD63)+BD66,2)</f>
        <v>0</v>
      </c>
      <c r="BS51" s="94" t="s">
        <v>76</v>
      </c>
      <c r="BT51" s="94" t="s">
        <v>77</v>
      </c>
      <c r="BU51" s="95" t="s">
        <v>78</v>
      </c>
      <c r="BV51" s="94" t="s">
        <v>79</v>
      </c>
      <c r="BW51" s="94" t="s">
        <v>7</v>
      </c>
      <c r="BX51" s="94" t="s">
        <v>80</v>
      </c>
      <c r="CL51" s="94" t="s">
        <v>22</v>
      </c>
    </row>
    <row r="52" spans="2:91" s="5" customFormat="1" ht="22.5" customHeight="1">
      <c r="B52" s="96"/>
      <c r="C52" s="97"/>
      <c r="D52" s="474" t="s">
        <v>81</v>
      </c>
      <c r="E52" s="474"/>
      <c r="F52" s="474"/>
      <c r="G52" s="474"/>
      <c r="H52" s="474"/>
      <c r="I52" s="98"/>
      <c r="J52" s="474" t="s">
        <v>82</v>
      </c>
      <c r="K52" s="474"/>
      <c r="L52" s="474"/>
      <c r="M52" s="474"/>
      <c r="N52" s="474"/>
      <c r="O52" s="474"/>
      <c r="P52" s="474"/>
      <c r="Q52" s="474"/>
      <c r="R52" s="474"/>
      <c r="S52" s="474"/>
      <c r="T52" s="474"/>
      <c r="U52" s="474"/>
      <c r="V52" s="474"/>
      <c r="W52" s="474"/>
      <c r="X52" s="474"/>
      <c r="Y52" s="474"/>
      <c r="Z52" s="474"/>
      <c r="AA52" s="474"/>
      <c r="AB52" s="474"/>
      <c r="AC52" s="474"/>
      <c r="AD52" s="474"/>
      <c r="AE52" s="474"/>
      <c r="AF52" s="474"/>
      <c r="AG52" s="473">
        <f>ROUND(SUM(AG53:AG59),2)</f>
        <v>0</v>
      </c>
      <c r="AH52" s="472"/>
      <c r="AI52" s="472"/>
      <c r="AJ52" s="472"/>
      <c r="AK52" s="472"/>
      <c r="AL52" s="472"/>
      <c r="AM52" s="472"/>
      <c r="AN52" s="471">
        <f t="shared" si="0"/>
        <v>0</v>
      </c>
      <c r="AO52" s="472"/>
      <c r="AP52" s="472"/>
      <c r="AQ52" s="99" t="s">
        <v>83</v>
      </c>
      <c r="AR52" s="100"/>
      <c r="AS52" s="101">
        <f>ROUND(SUM(AS53:AS59),2)</f>
        <v>0</v>
      </c>
      <c r="AT52" s="102">
        <f t="shared" si="1"/>
        <v>0</v>
      </c>
      <c r="AU52" s="103">
        <f>ROUND(SUM(AU53:AU59),5)</f>
        <v>0</v>
      </c>
      <c r="AV52" s="102">
        <f>ROUND(AZ52*L26,2)</f>
        <v>0</v>
      </c>
      <c r="AW52" s="102">
        <f>ROUND(BA52*L27,2)</f>
        <v>0</v>
      </c>
      <c r="AX52" s="102">
        <f>ROUND(BB52*L26,2)</f>
        <v>0</v>
      </c>
      <c r="AY52" s="102">
        <f>ROUND(BC52*L27,2)</f>
        <v>0</v>
      </c>
      <c r="AZ52" s="102">
        <f>ROUND(SUM(AZ53:AZ59),2)</f>
        <v>0</v>
      </c>
      <c r="BA52" s="102">
        <f>ROUND(SUM(BA53:BA59),2)</f>
        <v>0</v>
      </c>
      <c r="BB52" s="102">
        <f>ROUND(SUM(BB53:BB59),2)</f>
        <v>0</v>
      </c>
      <c r="BC52" s="102">
        <f>ROUND(SUM(BC53:BC59),2)</f>
        <v>0</v>
      </c>
      <c r="BD52" s="104">
        <f>ROUND(SUM(BD53:BD59),2)</f>
        <v>0</v>
      </c>
      <c r="BS52" s="105" t="s">
        <v>76</v>
      </c>
      <c r="BT52" s="105" t="s">
        <v>24</v>
      </c>
      <c r="BU52" s="105" t="s">
        <v>78</v>
      </c>
      <c r="BV52" s="105" t="s">
        <v>79</v>
      </c>
      <c r="BW52" s="105" t="s">
        <v>84</v>
      </c>
      <c r="BX52" s="105" t="s">
        <v>7</v>
      </c>
      <c r="CL52" s="105" t="s">
        <v>22</v>
      </c>
      <c r="CM52" s="105" t="s">
        <v>85</v>
      </c>
    </row>
    <row r="53" spans="1:90" s="6" customFormat="1" ht="22.5" customHeight="1">
      <c r="A53" s="106" t="s">
        <v>86</v>
      </c>
      <c r="B53" s="107"/>
      <c r="C53" s="108"/>
      <c r="D53" s="108"/>
      <c r="E53" s="477" t="s">
        <v>87</v>
      </c>
      <c r="F53" s="477"/>
      <c r="G53" s="477"/>
      <c r="H53" s="477"/>
      <c r="I53" s="477"/>
      <c r="J53" s="108"/>
      <c r="K53" s="477" t="s">
        <v>82</v>
      </c>
      <c r="L53" s="477"/>
      <c r="M53" s="477"/>
      <c r="N53" s="477"/>
      <c r="O53" s="477"/>
      <c r="P53" s="477"/>
      <c r="Q53" s="477"/>
      <c r="R53" s="477"/>
      <c r="S53" s="477"/>
      <c r="T53" s="477"/>
      <c r="U53" s="477"/>
      <c r="V53" s="477"/>
      <c r="W53" s="477"/>
      <c r="X53" s="477"/>
      <c r="Y53" s="477"/>
      <c r="Z53" s="477"/>
      <c r="AA53" s="477"/>
      <c r="AB53" s="477"/>
      <c r="AC53" s="477"/>
      <c r="AD53" s="477"/>
      <c r="AE53" s="477"/>
      <c r="AF53" s="477"/>
      <c r="AG53" s="475">
        <f>'č. 00 - Objekt'!J29</f>
        <v>0</v>
      </c>
      <c r="AH53" s="476"/>
      <c r="AI53" s="476"/>
      <c r="AJ53" s="476"/>
      <c r="AK53" s="476"/>
      <c r="AL53" s="476"/>
      <c r="AM53" s="476"/>
      <c r="AN53" s="475">
        <f t="shared" si="0"/>
        <v>0</v>
      </c>
      <c r="AO53" s="476"/>
      <c r="AP53" s="476"/>
      <c r="AQ53" s="109" t="s">
        <v>88</v>
      </c>
      <c r="AR53" s="110"/>
      <c r="AS53" s="111">
        <v>0</v>
      </c>
      <c r="AT53" s="112">
        <f t="shared" si="1"/>
        <v>0</v>
      </c>
      <c r="AU53" s="113">
        <f>'č. 00 - Objekt'!P108</f>
        <v>0</v>
      </c>
      <c r="AV53" s="112">
        <f>'č. 00 - Objekt'!J32</f>
        <v>0</v>
      </c>
      <c r="AW53" s="112">
        <f>'č. 00 - Objekt'!J33</f>
        <v>0</v>
      </c>
      <c r="AX53" s="112">
        <f>'č. 00 - Objekt'!J34</f>
        <v>0</v>
      </c>
      <c r="AY53" s="112">
        <f>'č. 00 - Objekt'!J35</f>
        <v>0</v>
      </c>
      <c r="AZ53" s="112">
        <f>'č. 00 - Objekt'!F32</f>
        <v>0</v>
      </c>
      <c r="BA53" s="112">
        <f>'č. 00 - Objekt'!F33</f>
        <v>0</v>
      </c>
      <c r="BB53" s="112">
        <f>'č. 00 - Objekt'!F34</f>
        <v>0</v>
      </c>
      <c r="BC53" s="112">
        <f>'č. 00 - Objekt'!F35</f>
        <v>0</v>
      </c>
      <c r="BD53" s="114">
        <f>'č. 00 - Objekt'!F36</f>
        <v>0</v>
      </c>
      <c r="BT53" s="115" t="s">
        <v>85</v>
      </c>
      <c r="BV53" s="115" t="s">
        <v>79</v>
      </c>
      <c r="BW53" s="115" t="s">
        <v>89</v>
      </c>
      <c r="BX53" s="115" t="s">
        <v>84</v>
      </c>
      <c r="CL53" s="115" t="s">
        <v>22</v>
      </c>
    </row>
    <row r="54" spans="1:90" s="6" customFormat="1" ht="22.5" customHeight="1">
      <c r="A54" s="106" t="s">
        <v>86</v>
      </c>
      <c r="B54" s="107"/>
      <c r="C54" s="108"/>
      <c r="D54" s="108"/>
      <c r="E54" s="477" t="s">
        <v>90</v>
      </c>
      <c r="F54" s="477"/>
      <c r="G54" s="477"/>
      <c r="H54" s="477"/>
      <c r="I54" s="477"/>
      <c r="J54" s="108"/>
      <c r="K54" s="477" t="s">
        <v>91</v>
      </c>
      <c r="L54" s="477"/>
      <c r="M54" s="477"/>
      <c r="N54" s="477"/>
      <c r="O54" s="477"/>
      <c r="P54" s="477"/>
      <c r="Q54" s="477"/>
      <c r="R54" s="477"/>
      <c r="S54" s="477"/>
      <c r="T54" s="477"/>
      <c r="U54" s="477"/>
      <c r="V54" s="477"/>
      <c r="W54" s="477"/>
      <c r="X54" s="477"/>
      <c r="Y54" s="477"/>
      <c r="Z54" s="477"/>
      <c r="AA54" s="477"/>
      <c r="AB54" s="477"/>
      <c r="AC54" s="477"/>
      <c r="AD54" s="477"/>
      <c r="AE54" s="477"/>
      <c r="AF54" s="477"/>
      <c r="AG54" s="475">
        <f>'č. 01 - Zdravotně technic...'!J29</f>
        <v>0</v>
      </c>
      <c r="AH54" s="476"/>
      <c r="AI54" s="476"/>
      <c r="AJ54" s="476"/>
      <c r="AK54" s="476"/>
      <c r="AL54" s="476"/>
      <c r="AM54" s="476"/>
      <c r="AN54" s="475">
        <f t="shared" si="0"/>
        <v>0</v>
      </c>
      <c r="AO54" s="476"/>
      <c r="AP54" s="476"/>
      <c r="AQ54" s="109" t="s">
        <v>88</v>
      </c>
      <c r="AR54" s="110"/>
      <c r="AS54" s="111">
        <v>0</v>
      </c>
      <c r="AT54" s="112">
        <f t="shared" si="1"/>
        <v>0</v>
      </c>
      <c r="AU54" s="113">
        <f>'č. 01 - Zdravotně technic...'!P93</f>
        <v>0</v>
      </c>
      <c r="AV54" s="112">
        <f>'č. 01 - Zdravotně technic...'!J32</f>
        <v>0</v>
      </c>
      <c r="AW54" s="112">
        <f>'č. 01 - Zdravotně technic...'!J33</f>
        <v>0</v>
      </c>
      <c r="AX54" s="112">
        <f>'č. 01 - Zdravotně technic...'!J34</f>
        <v>0</v>
      </c>
      <c r="AY54" s="112">
        <f>'č. 01 - Zdravotně technic...'!J35</f>
        <v>0</v>
      </c>
      <c r="AZ54" s="112">
        <f>'č. 01 - Zdravotně technic...'!F32</f>
        <v>0</v>
      </c>
      <c r="BA54" s="112">
        <f>'č. 01 - Zdravotně technic...'!F33</f>
        <v>0</v>
      </c>
      <c r="BB54" s="112">
        <f>'č. 01 - Zdravotně technic...'!F34</f>
        <v>0</v>
      </c>
      <c r="BC54" s="112">
        <f>'č. 01 - Zdravotně technic...'!F35</f>
        <v>0</v>
      </c>
      <c r="BD54" s="114">
        <f>'č. 01 - Zdravotně technic...'!F36</f>
        <v>0</v>
      </c>
      <c r="BT54" s="115" t="s">
        <v>85</v>
      </c>
      <c r="BV54" s="115" t="s">
        <v>79</v>
      </c>
      <c r="BW54" s="115" t="s">
        <v>92</v>
      </c>
      <c r="BX54" s="115" t="s">
        <v>84</v>
      </c>
      <c r="CL54" s="115" t="s">
        <v>22</v>
      </c>
    </row>
    <row r="55" spans="1:90" s="6" customFormat="1" ht="22.5" customHeight="1">
      <c r="A55" s="106" t="s">
        <v>86</v>
      </c>
      <c r="B55" s="107"/>
      <c r="C55" s="108"/>
      <c r="D55" s="108"/>
      <c r="E55" s="477" t="s">
        <v>93</v>
      </c>
      <c r="F55" s="477"/>
      <c r="G55" s="477"/>
      <c r="H55" s="477"/>
      <c r="I55" s="477"/>
      <c r="J55" s="108"/>
      <c r="K55" s="477" t="s">
        <v>94</v>
      </c>
      <c r="L55" s="477"/>
      <c r="M55" s="477"/>
      <c r="N55" s="477"/>
      <c r="O55" s="477"/>
      <c r="P55" s="477"/>
      <c r="Q55" s="477"/>
      <c r="R55" s="477"/>
      <c r="S55" s="477"/>
      <c r="T55" s="477"/>
      <c r="U55" s="477"/>
      <c r="V55" s="477"/>
      <c r="W55" s="477"/>
      <c r="X55" s="477"/>
      <c r="Y55" s="477"/>
      <c r="Z55" s="477"/>
      <c r="AA55" s="477"/>
      <c r="AB55" s="477"/>
      <c r="AC55" s="477"/>
      <c r="AD55" s="477"/>
      <c r="AE55" s="477"/>
      <c r="AF55" s="477"/>
      <c r="AG55" s="475">
        <f>'č. 02 - Vytápění'!J29</f>
        <v>0</v>
      </c>
      <c r="AH55" s="476"/>
      <c r="AI55" s="476"/>
      <c r="AJ55" s="476"/>
      <c r="AK55" s="476"/>
      <c r="AL55" s="476"/>
      <c r="AM55" s="476"/>
      <c r="AN55" s="475">
        <f t="shared" si="0"/>
        <v>0</v>
      </c>
      <c r="AO55" s="476"/>
      <c r="AP55" s="476"/>
      <c r="AQ55" s="109" t="s">
        <v>88</v>
      </c>
      <c r="AR55" s="110"/>
      <c r="AS55" s="111">
        <v>0</v>
      </c>
      <c r="AT55" s="112">
        <f t="shared" si="1"/>
        <v>0</v>
      </c>
      <c r="AU55" s="113">
        <f>'č. 02 - Vytápění'!P97</f>
        <v>0</v>
      </c>
      <c r="AV55" s="112">
        <f>'č. 02 - Vytápění'!J32</f>
        <v>0</v>
      </c>
      <c r="AW55" s="112">
        <f>'č. 02 - Vytápění'!J33</f>
        <v>0</v>
      </c>
      <c r="AX55" s="112">
        <f>'č. 02 - Vytápění'!J34</f>
        <v>0</v>
      </c>
      <c r="AY55" s="112">
        <f>'č. 02 - Vytápění'!J35</f>
        <v>0</v>
      </c>
      <c r="AZ55" s="112">
        <f>'č. 02 - Vytápění'!F32</f>
        <v>0</v>
      </c>
      <c r="BA55" s="112">
        <f>'č. 02 - Vytápění'!F33</f>
        <v>0</v>
      </c>
      <c r="BB55" s="112">
        <f>'č. 02 - Vytápění'!F34</f>
        <v>0</v>
      </c>
      <c r="BC55" s="112">
        <f>'č. 02 - Vytápění'!F35</f>
        <v>0</v>
      </c>
      <c r="BD55" s="114">
        <f>'č. 02 - Vytápění'!F36</f>
        <v>0</v>
      </c>
      <c r="BT55" s="115" t="s">
        <v>85</v>
      </c>
      <c r="BV55" s="115" t="s">
        <v>79</v>
      </c>
      <c r="BW55" s="115" t="s">
        <v>95</v>
      </c>
      <c r="BX55" s="115" t="s">
        <v>84</v>
      </c>
      <c r="CL55" s="115" t="s">
        <v>22</v>
      </c>
    </row>
    <row r="56" spans="1:90" s="6" customFormat="1" ht="22.5" customHeight="1">
      <c r="A56" s="106" t="s">
        <v>86</v>
      </c>
      <c r="B56" s="107"/>
      <c r="C56" s="108"/>
      <c r="D56" s="108"/>
      <c r="E56" s="477" t="s">
        <v>96</v>
      </c>
      <c r="F56" s="477"/>
      <c r="G56" s="477"/>
      <c r="H56" s="477"/>
      <c r="I56" s="477"/>
      <c r="J56" s="108"/>
      <c r="K56" s="477" t="s">
        <v>97</v>
      </c>
      <c r="L56" s="477"/>
      <c r="M56" s="477"/>
      <c r="N56" s="477"/>
      <c r="O56" s="477"/>
      <c r="P56" s="477"/>
      <c r="Q56" s="477"/>
      <c r="R56" s="477"/>
      <c r="S56" s="477"/>
      <c r="T56" s="477"/>
      <c r="U56" s="477"/>
      <c r="V56" s="477"/>
      <c r="W56" s="477"/>
      <c r="X56" s="477"/>
      <c r="Y56" s="477"/>
      <c r="Z56" s="477"/>
      <c r="AA56" s="477"/>
      <c r="AB56" s="477"/>
      <c r="AC56" s="477"/>
      <c r="AD56" s="477"/>
      <c r="AE56" s="477"/>
      <c r="AF56" s="477"/>
      <c r="AG56" s="475">
        <f>'č. 03 - Vzduchotechnika'!J29</f>
        <v>0</v>
      </c>
      <c r="AH56" s="476"/>
      <c r="AI56" s="476"/>
      <c r="AJ56" s="476"/>
      <c r="AK56" s="476"/>
      <c r="AL56" s="476"/>
      <c r="AM56" s="476"/>
      <c r="AN56" s="475">
        <f t="shared" si="0"/>
        <v>0</v>
      </c>
      <c r="AO56" s="476"/>
      <c r="AP56" s="476"/>
      <c r="AQ56" s="109" t="s">
        <v>88</v>
      </c>
      <c r="AR56" s="110"/>
      <c r="AS56" s="111">
        <v>0</v>
      </c>
      <c r="AT56" s="112">
        <f t="shared" si="1"/>
        <v>0</v>
      </c>
      <c r="AU56" s="113">
        <f>'č. 03 - Vzduchotechnika'!P84</f>
        <v>0</v>
      </c>
      <c r="AV56" s="112">
        <f>'č. 03 - Vzduchotechnika'!J32</f>
        <v>0</v>
      </c>
      <c r="AW56" s="112">
        <f>'č. 03 - Vzduchotechnika'!J33</f>
        <v>0</v>
      </c>
      <c r="AX56" s="112">
        <f>'č. 03 - Vzduchotechnika'!J34</f>
        <v>0</v>
      </c>
      <c r="AY56" s="112">
        <f>'č. 03 - Vzduchotechnika'!J35</f>
        <v>0</v>
      </c>
      <c r="AZ56" s="112">
        <f>'č. 03 - Vzduchotechnika'!F32</f>
        <v>0</v>
      </c>
      <c r="BA56" s="112">
        <f>'č. 03 - Vzduchotechnika'!F33</f>
        <v>0</v>
      </c>
      <c r="BB56" s="112">
        <f>'č. 03 - Vzduchotechnika'!F34</f>
        <v>0</v>
      </c>
      <c r="BC56" s="112">
        <f>'č. 03 - Vzduchotechnika'!F35</f>
        <v>0</v>
      </c>
      <c r="BD56" s="114">
        <f>'č. 03 - Vzduchotechnika'!F36</f>
        <v>0</v>
      </c>
      <c r="BT56" s="115" t="s">
        <v>85</v>
      </c>
      <c r="BV56" s="115" t="s">
        <v>79</v>
      </c>
      <c r="BW56" s="115" t="s">
        <v>98</v>
      </c>
      <c r="BX56" s="115" t="s">
        <v>84</v>
      </c>
      <c r="CL56" s="115" t="s">
        <v>22</v>
      </c>
    </row>
    <row r="57" spans="1:90" s="6" customFormat="1" ht="22.5" customHeight="1">
      <c r="A57" s="106" t="s">
        <v>86</v>
      </c>
      <c r="B57" s="107"/>
      <c r="C57" s="108"/>
      <c r="D57" s="108"/>
      <c r="E57" s="477" t="s">
        <v>99</v>
      </c>
      <c r="F57" s="477"/>
      <c r="G57" s="477"/>
      <c r="H57" s="477"/>
      <c r="I57" s="477"/>
      <c r="J57" s="108"/>
      <c r="K57" s="477" t="s">
        <v>100</v>
      </c>
      <c r="L57" s="477"/>
      <c r="M57" s="477"/>
      <c r="N57" s="477"/>
      <c r="O57" s="477"/>
      <c r="P57" s="477"/>
      <c r="Q57" s="477"/>
      <c r="R57" s="477"/>
      <c r="S57" s="477"/>
      <c r="T57" s="477"/>
      <c r="U57" s="477"/>
      <c r="V57" s="477"/>
      <c r="W57" s="477"/>
      <c r="X57" s="477"/>
      <c r="Y57" s="477"/>
      <c r="Z57" s="477"/>
      <c r="AA57" s="477"/>
      <c r="AB57" s="477"/>
      <c r="AC57" s="477"/>
      <c r="AD57" s="477"/>
      <c r="AE57" s="477"/>
      <c r="AF57" s="477"/>
      <c r="AG57" s="475">
        <f>'č. 04 - Elektroistalace'!J29</f>
        <v>0</v>
      </c>
      <c r="AH57" s="476"/>
      <c r="AI57" s="476"/>
      <c r="AJ57" s="476"/>
      <c r="AK57" s="476"/>
      <c r="AL57" s="476"/>
      <c r="AM57" s="476"/>
      <c r="AN57" s="475">
        <f t="shared" si="0"/>
        <v>0</v>
      </c>
      <c r="AO57" s="476"/>
      <c r="AP57" s="476"/>
      <c r="AQ57" s="109" t="s">
        <v>88</v>
      </c>
      <c r="AR57" s="110"/>
      <c r="AS57" s="111">
        <v>0</v>
      </c>
      <c r="AT57" s="112">
        <f t="shared" si="1"/>
        <v>0</v>
      </c>
      <c r="AU57" s="113">
        <f>'č. 04 - Elektroistalace'!P94</f>
        <v>0</v>
      </c>
      <c r="AV57" s="112">
        <f>'č. 04 - Elektroistalace'!J32</f>
        <v>0</v>
      </c>
      <c r="AW57" s="112">
        <f>'č. 04 - Elektroistalace'!J33</f>
        <v>0</v>
      </c>
      <c r="AX57" s="112">
        <f>'č. 04 - Elektroistalace'!J34</f>
        <v>0</v>
      </c>
      <c r="AY57" s="112">
        <f>'č. 04 - Elektroistalace'!J35</f>
        <v>0</v>
      </c>
      <c r="AZ57" s="112">
        <f>'č. 04 - Elektroistalace'!F32</f>
        <v>0</v>
      </c>
      <c r="BA57" s="112">
        <f>'č. 04 - Elektroistalace'!F33</f>
        <v>0</v>
      </c>
      <c r="BB57" s="112">
        <f>'č. 04 - Elektroistalace'!F34</f>
        <v>0</v>
      </c>
      <c r="BC57" s="112">
        <f>'č. 04 - Elektroistalace'!F35</f>
        <v>0</v>
      </c>
      <c r="BD57" s="114">
        <f>'č. 04 - Elektroistalace'!F36</f>
        <v>0</v>
      </c>
      <c r="BT57" s="115" t="s">
        <v>85</v>
      </c>
      <c r="BV57" s="115" t="s">
        <v>79</v>
      </c>
      <c r="BW57" s="115" t="s">
        <v>101</v>
      </c>
      <c r="BX57" s="115" t="s">
        <v>84</v>
      </c>
      <c r="CL57" s="115" t="s">
        <v>22</v>
      </c>
    </row>
    <row r="58" spans="1:90" s="6" customFormat="1" ht="22.5" customHeight="1">
      <c r="A58" s="106" t="s">
        <v>86</v>
      </c>
      <c r="B58" s="107"/>
      <c r="C58" s="108"/>
      <c r="D58" s="108"/>
      <c r="E58" s="477" t="s">
        <v>102</v>
      </c>
      <c r="F58" s="477"/>
      <c r="G58" s="477"/>
      <c r="H58" s="477"/>
      <c r="I58" s="477"/>
      <c r="J58" s="108"/>
      <c r="K58" s="477" t="s">
        <v>103</v>
      </c>
      <c r="L58" s="477"/>
      <c r="M58" s="477"/>
      <c r="N58" s="477"/>
      <c r="O58" s="477"/>
      <c r="P58" s="477"/>
      <c r="Q58" s="477"/>
      <c r="R58" s="477"/>
      <c r="S58" s="477"/>
      <c r="T58" s="477"/>
      <c r="U58" s="477"/>
      <c r="V58" s="477"/>
      <c r="W58" s="477"/>
      <c r="X58" s="477"/>
      <c r="Y58" s="477"/>
      <c r="Z58" s="477"/>
      <c r="AA58" s="477"/>
      <c r="AB58" s="477"/>
      <c r="AC58" s="477"/>
      <c r="AD58" s="477"/>
      <c r="AE58" s="477"/>
      <c r="AF58" s="477"/>
      <c r="AG58" s="475">
        <f>'č. 05 - Data + telefon'!J29</f>
        <v>0</v>
      </c>
      <c r="AH58" s="476"/>
      <c r="AI58" s="476"/>
      <c r="AJ58" s="476"/>
      <c r="AK58" s="476"/>
      <c r="AL58" s="476"/>
      <c r="AM58" s="476"/>
      <c r="AN58" s="475">
        <f t="shared" si="0"/>
        <v>0</v>
      </c>
      <c r="AO58" s="476"/>
      <c r="AP58" s="476"/>
      <c r="AQ58" s="109" t="s">
        <v>88</v>
      </c>
      <c r="AR58" s="110"/>
      <c r="AS58" s="111">
        <v>0</v>
      </c>
      <c r="AT58" s="112">
        <f t="shared" si="1"/>
        <v>0</v>
      </c>
      <c r="AU58" s="113">
        <f>'č. 05 - Data + telefon'!P85</f>
        <v>0</v>
      </c>
      <c r="AV58" s="112">
        <f>'č. 05 - Data + telefon'!J32</f>
        <v>0</v>
      </c>
      <c r="AW58" s="112">
        <f>'č. 05 - Data + telefon'!J33</f>
        <v>0</v>
      </c>
      <c r="AX58" s="112">
        <f>'č. 05 - Data + telefon'!J34</f>
        <v>0</v>
      </c>
      <c r="AY58" s="112">
        <f>'č. 05 - Data + telefon'!J35</f>
        <v>0</v>
      </c>
      <c r="AZ58" s="112">
        <f>'č. 05 - Data + telefon'!F32</f>
        <v>0</v>
      </c>
      <c r="BA58" s="112">
        <f>'č. 05 - Data + telefon'!F33</f>
        <v>0</v>
      </c>
      <c r="BB58" s="112">
        <f>'č. 05 - Data + telefon'!F34</f>
        <v>0</v>
      </c>
      <c r="BC58" s="112">
        <f>'č. 05 - Data + telefon'!F35</f>
        <v>0</v>
      </c>
      <c r="BD58" s="114">
        <f>'č. 05 - Data + telefon'!F36</f>
        <v>0</v>
      </c>
      <c r="BT58" s="115" t="s">
        <v>85</v>
      </c>
      <c r="BV58" s="115" t="s">
        <v>79</v>
      </c>
      <c r="BW58" s="115" t="s">
        <v>104</v>
      </c>
      <c r="BX58" s="115" t="s">
        <v>84</v>
      </c>
      <c r="CL58" s="115" t="s">
        <v>22</v>
      </c>
    </row>
    <row r="59" spans="1:90" s="6" customFormat="1" ht="22.5" customHeight="1">
      <c r="A59" s="106" t="s">
        <v>86</v>
      </c>
      <c r="B59" s="107"/>
      <c r="C59" s="108"/>
      <c r="D59" s="108"/>
      <c r="E59" s="477" t="s">
        <v>105</v>
      </c>
      <c r="F59" s="477"/>
      <c r="G59" s="477"/>
      <c r="H59" s="477"/>
      <c r="I59" s="477"/>
      <c r="J59" s="108"/>
      <c r="K59" s="477" t="s">
        <v>106</v>
      </c>
      <c r="L59" s="477"/>
      <c r="M59" s="477"/>
      <c r="N59" s="477"/>
      <c r="O59" s="477"/>
      <c r="P59" s="477"/>
      <c r="Q59" s="477"/>
      <c r="R59" s="477"/>
      <c r="S59" s="477"/>
      <c r="T59" s="477"/>
      <c r="U59" s="477"/>
      <c r="V59" s="477"/>
      <c r="W59" s="477"/>
      <c r="X59" s="477"/>
      <c r="Y59" s="477"/>
      <c r="Z59" s="477"/>
      <c r="AA59" s="477"/>
      <c r="AB59" s="477"/>
      <c r="AC59" s="477"/>
      <c r="AD59" s="477"/>
      <c r="AE59" s="477"/>
      <c r="AF59" s="477"/>
      <c r="AG59" s="475">
        <f>'č. 06 - Vyvolávací systém'!J29</f>
        <v>0</v>
      </c>
      <c r="AH59" s="476"/>
      <c r="AI59" s="476"/>
      <c r="AJ59" s="476"/>
      <c r="AK59" s="476"/>
      <c r="AL59" s="476"/>
      <c r="AM59" s="476"/>
      <c r="AN59" s="475">
        <f t="shared" si="0"/>
        <v>0</v>
      </c>
      <c r="AO59" s="476"/>
      <c r="AP59" s="476"/>
      <c r="AQ59" s="109" t="s">
        <v>88</v>
      </c>
      <c r="AR59" s="110"/>
      <c r="AS59" s="111">
        <v>0</v>
      </c>
      <c r="AT59" s="112">
        <f t="shared" si="1"/>
        <v>0</v>
      </c>
      <c r="AU59" s="113">
        <f>'č. 06 - Vyvolávací systém'!P83</f>
        <v>0</v>
      </c>
      <c r="AV59" s="112">
        <f>'č. 06 - Vyvolávací systém'!J32</f>
        <v>0</v>
      </c>
      <c r="AW59" s="112">
        <f>'č. 06 - Vyvolávací systém'!J33</f>
        <v>0</v>
      </c>
      <c r="AX59" s="112">
        <f>'č. 06 - Vyvolávací systém'!J34</f>
        <v>0</v>
      </c>
      <c r="AY59" s="112">
        <f>'č. 06 - Vyvolávací systém'!J35</f>
        <v>0</v>
      </c>
      <c r="AZ59" s="112">
        <f>'č. 06 - Vyvolávací systém'!F32</f>
        <v>0</v>
      </c>
      <c r="BA59" s="112">
        <f>'č. 06 - Vyvolávací systém'!F33</f>
        <v>0</v>
      </c>
      <c r="BB59" s="112">
        <f>'č. 06 - Vyvolávací systém'!F34</f>
        <v>0</v>
      </c>
      <c r="BC59" s="112">
        <f>'č. 06 - Vyvolávací systém'!F35</f>
        <v>0</v>
      </c>
      <c r="BD59" s="114">
        <f>'č. 06 - Vyvolávací systém'!F36</f>
        <v>0</v>
      </c>
      <c r="BT59" s="115" t="s">
        <v>85</v>
      </c>
      <c r="BV59" s="115" t="s">
        <v>79</v>
      </c>
      <c r="BW59" s="115" t="s">
        <v>107</v>
      </c>
      <c r="BX59" s="115" t="s">
        <v>84</v>
      </c>
      <c r="CL59" s="115" t="s">
        <v>22</v>
      </c>
    </row>
    <row r="60" spans="1:91" s="5" customFormat="1" ht="22.5" customHeight="1">
      <c r="A60" s="106" t="s">
        <v>86</v>
      </c>
      <c r="B60" s="96"/>
      <c r="C60" s="97"/>
      <c r="D60" s="474" t="s">
        <v>108</v>
      </c>
      <c r="E60" s="474"/>
      <c r="F60" s="474"/>
      <c r="G60" s="474"/>
      <c r="H60" s="474"/>
      <c r="I60" s="98"/>
      <c r="J60" s="474" t="s">
        <v>109</v>
      </c>
      <c r="K60" s="474"/>
      <c r="L60" s="474"/>
      <c r="M60" s="474"/>
      <c r="N60" s="474"/>
      <c r="O60" s="474"/>
      <c r="P60" s="474"/>
      <c r="Q60" s="474"/>
      <c r="R60" s="474"/>
      <c r="S60" s="474"/>
      <c r="T60" s="474"/>
      <c r="U60" s="474"/>
      <c r="V60" s="474"/>
      <c r="W60" s="474"/>
      <c r="X60" s="474"/>
      <c r="Y60" s="474"/>
      <c r="Z60" s="474"/>
      <c r="AA60" s="474"/>
      <c r="AB60" s="474"/>
      <c r="AC60" s="474"/>
      <c r="AD60" s="474"/>
      <c r="AE60" s="474"/>
      <c r="AF60" s="474"/>
      <c r="AG60" s="471">
        <f>'SO 02 - Komunikace'!J27</f>
        <v>0</v>
      </c>
      <c r="AH60" s="472"/>
      <c r="AI60" s="472"/>
      <c r="AJ60" s="472"/>
      <c r="AK60" s="472"/>
      <c r="AL60" s="472"/>
      <c r="AM60" s="472"/>
      <c r="AN60" s="471">
        <f t="shared" si="0"/>
        <v>0</v>
      </c>
      <c r="AO60" s="472"/>
      <c r="AP60" s="472"/>
      <c r="AQ60" s="99" t="s">
        <v>83</v>
      </c>
      <c r="AR60" s="100"/>
      <c r="AS60" s="101">
        <v>0</v>
      </c>
      <c r="AT60" s="102">
        <f t="shared" si="1"/>
        <v>0</v>
      </c>
      <c r="AU60" s="103">
        <f>'SO 02 - Komunikace'!P86</f>
        <v>0</v>
      </c>
      <c r="AV60" s="102">
        <f>'SO 02 - Komunikace'!J30</f>
        <v>0</v>
      </c>
      <c r="AW60" s="102">
        <f>'SO 02 - Komunikace'!J31</f>
        <v>0</v>
      </c>
      <c r="AX60" s="102">
        <f>'SO 02 - Komunikace'!J32</f>
        <v>0</v>
      </c>
      <c r="AY60" s="102">
        <f>'SO 02 - Komunikace'!J33</f>
        <v>0</v>
      </c>
      <c r="AZ60" s="102">
        <f>'SO 02 - Komunikace'!F30</f>
        <v>0</v>
      </c>
      <c r="BA60" s="102">
        <f>'SO 02 - Komunikace'!F31</f>
        <v>0</v>
      </c>
      <c r="BB60" s="102">
        <f>'SO 02 - Komunikace'!F32</f>
        <v>0</v>
      </c>
      <c r="BC60" s="102">
        <f>'SO 02 - Komunikace'!F33</f>
        <v>0</v>
      </c>
      <c r="BD60" s="104">
        <f>'SO 02 - Komunikace'!F34</f>
        <v>0</v>
      </c>
      <c r="BT60" s="105" t="s">
        <v>24</v>
      </c>
      <c r="BV60" s="105" t="s">
        <v>79</v>
      </c>
      <c r="BW60" s="105" t="s">
        <v>110</v>
      </c>
      <c r="BX60" s="105" t="s">
        <v>7</v>
      </c>
      <c r="CL60" s="105" t="s">
        <v>22</v>
      </c>
      <c r="CM60" s="105" t="s">
        <v>85</v>
      </c>
    </row>
    <row r="61" spans="1:91" s="5" customFormat="1" ht="22.5" customHeight="1">
      <c r="A61" s="106" t="s">
        <v>86</v>
      </c>
      <c r="B61" s="96"/>
      <c r="C61" s="97"/>
      <c r="D61" s="474" t="s">
        <v>111</v>
      </c>
      <c r="E61" s="474"/>
      <c r="F61" s="474"/>
      <c r="G61" s="474"/>
      <c r="H61" s="474"/>
      <c r="I61" s="98"/>
      <c r="J61" s="474" t="s">
        <v>112</v>
      </c>
      <c r="K61" s="474"/>
      <c r="L61" s="474"/>
      <c r="M61" s="474"/>
      <c r="N61" s="474"/>
      <c r="O61" s="474"/>
      <c r="P61" s="474"/>
      <c r="Q61" s="474"/>
      <c r="R61" s="474"/>
      <c r="S61" s="474"/>
      <c r="T61" s="474"/>
      <c r="U61" s="474"/>
      <c r="V61" s="474"/>
      <c r="W61" s="474"/>
      <c r="X61" s="474"/>
      <c r="Y61" s="474"/>
      <c r="Z61" s="474"/>
      <c r="AA61" s="474"/>
      <c r="AB61" s="474"/>
      <c r="AC61" s="474"/>
      <c r="AD61" s="474"/>
      <c r="AE61" s="474"/>
      <c r="AF61" s="474"/>
      <c r="AG61" s="471">
        <f>'SO 03 - Kanalizace'!J27</f>
        <v>0</v>
      </c>
      <c r="AH61" s="472"/>
      <c r="AI61" s="472"/>
      <c r="AJ61" s="472"/>
      <c r="AK61" s="472"/>
      <c r="AL61" s="472"/>
      <c r="AM61" s="472"/>
      <c r="AN61" s="471">
        <f t="shared" si="0"/>
        <v>0</v>
      </c>
      <c r="AO61" s="472"/>
      <c r="AP61" s="472"/>
      <c r="AQ61" s="99" t="s">
        <v>83</v>
      </c>
      <c r="AR61" s="100"/>
      <c r="AS61" s="101">
        <v>0</v>
      </c>
      <c r="AT61" s="102">
        <f t="shared" si="1"/>
        <v>0</v>
      </c>
      <c r="AU61" s="103">
        <f>'SO 03 - Kanalizace'!P85</f>
        <v>0</v>
      </c>
      <c r="AV61" s="102">
        <f>'SO 03 - Kanalizace'!J30</f>
        <v>0</v>
      </c>
      <c r="AW61" s="102">
        <f>'SO 03 - Kanalizace'!J31</f>
        <v>0</v>
      </c>
      <c r="AX61" s="102">
        <f>'SO 03 - Kanalizace'!J32</f>
        <v>0</v>
      </c>
      <c r="AY61" s="102">
        <f>'SO 03 - Kanalizace'!J33</f>
        <v>0</v>
      </c>
      <c r="AZ61" s="102">
        <f>'SO 03 - Kanalizace'!F30</f>
        <v>0</v>
      </c>
      <c r="BA61" s="102">
        <f>'SO 03 - Kanalizace'!F31</f>
        <v>0</v>
      </c>
      <c r="BB61" s="102">
        <f>'SO 03 - Kanalizace'!F32</f>
        <v>0</v>
      </c>
      <c r="BC61" s="102">
        <f>'SO 03 - Kanalizace'!F33</f>
        <v>0</v>
      </c>
      <c r="BD61" s="104">
        <f>'SO 03 - Kanalizace'!F34</f>
        <v>0</v>
      </c>
      <c r="BT61" s="105" t="s">
        <v>24</v>
      </c>
      <c r="BV61" s="105" t="s">
        <v>79</v>
      </c>
      <c r="BW61" s="105" t="s">
        <v>113</v>
      </c>
      <c r="BX61" s="105" t="s">
        <v>7</v>
      </c>
      <c r="CL61" s="105" t="s">
        <v>22</v>
      </c>
      <c r="CM61" s="105" t="s">
        <v>85</v>
      </c>
    </row>
    <row r="62" spans="1:91" s="5" customFormat="1" ht="22.5" customHeight="1">
      <c r="A62" s="106" t="s">
        <v>86</v>
      </c>
      <c r="B62" s="96"/>
      <c r="C62" s="97"/>
      <c r="D62" s="474" t="s">
        <v>114</v>
      </c>
      <c r="E62" s="474"/>
      <c r="F62" s="474"/>
      <c r="G62" s="474"/>
      <c r="H62" s="474"/>
      <c r="I62" s="98"/>
      <c r="J62" s="474" t="s">
        <v>115</v>
      </c>
      <c r="K62" s="474"/>
      <c r="L62" s="474"/>
      <c r="M62" s="474"/>
      <c r="N62" s="474"/>
      <c r="O62" s="474"/>
      <c r="P62" s="474"/>
      <c r="Q62" s="474"/>
      <c r="R62" s="474"/>
      <c r="S62" s="474"/>
      <c r="T62" s="474"/>
      <c r="U62" s="474"/>
      <c r="V62" s="474"/>
      <c r="W62" s="474"/>
      <c r="X62" s="474"/>
      <c r="Y62" s="474"/>
      <c r="Z62" s="474"/>
      <c r="AA62" s="474"/>
      <c r="AB62" s="474"/>
      <c r="AC62" s="474"/>
      <c r="AD62" s="474"/>
      <c r="AE62" s="474"/>
      <c r="AF62" s="474"/>
      <c r="AG62" s="471">
        <f>'SO 04 - Přípojka vodovodu'!J27</f>
        <v>0</v>
      </c>
      <c r="AH62" s="472"/>
      <c r="AI62" s="472"/>
      <c r="AJ62" s="472"/>
      <c r="AK62" s="472"/>
      <c r="AL62" s="472"/>
      <c r="AM62" s="472"/>
      <c r="AN62" s="471">
        <f t="shared" si="0"/>
        <v>0</v>
      </c>
      <c r="AO62" s="472"/>
      <c r="AP62" s="472"/>
      <c r="AQ62" s="99" t="s">
        <v>83</v>
      </c>
      <c r="AR62" s="100"/>
      <c r="AS62" s="101">
        <v>0</v>
      </c>
      <c r="AT62" s="102">
        <f t="shared" si="1"/>
        <v>0</v>
      </c>
      <c r="AU62" s="103">
        <f>'SO 04 - Přípojka vodovodu'!P84</f>
        <v>0</v>
      </c>
      <c r="AV62" s="102">
        <f>'SO 04 - Přípojka vodovodu'!J30</f>
        <v>0</v>
      </c>
      <c r="AW62" s="102">
        <f>'SO 04 - Přípojka vodovodu'!J31</f>
        <v>0</v>
      </c>
      <c r="AX62" s="102">
        <f>'SO 04 - Přípojka vodovodu'!J32</f>
        <v>0</v>
      </c>
      <c r="AY62" s="102">
        <f>'SO 04 - Přípojka vodovodu'!J33</f>
        <v>0</v>
      </c>
      <c r="AZ62" s="102">
        <f>'SO 04 - Přípojka vodovodu'!F30</f>
        <v>0</v>
      </c>
      <c r="BA62" s="102">
        <f>'SO 04 - Přípojka vodovodu'!F31</f>
        <v>0</v>
      </c>
      <c r="BB62" s="102">
        <f>'SO 04 - Přípojka vodovodu'!F32</f>
        <v>0</v>
      </c>
      <c r="BC62" s="102">
        <f>'SO 04 - Přípojka vodovodu'!F33</f>
        <v>0</v>
      </c>
      <c r="BD62" s="104">
        <f>'SO 04 - Přípojka vodovodu'!F34</f>
        <v>0</v>
      </c>
      <c r="BT62" s="105" t="s">
        <v>24</v>
      </c>
      <c r="BV62" s="105" t="s">
        <v>79</v>
      </c>
      <c r="BW62" s="105" t="s">
        <v>116</v>
      </c>
      <c r="BX62" s="105" t="s">
        <v>7</v>
      </c>
      <c r="CL62" s="105" t="s">
        <v>22</v>
      </c>
      <c r="CM62" s="105" t="s">
        <v>85</v>
      </c>
    </row>
    <row r="63" spans="2:90" s="5" customFormat="1" ht="22.5" customHeight="1">
      <c r="B63" s="96"/>
      <c r="C63" s="97"/>
      <c r="D63" s="474" t="s">
        <v>117</v>
      </c>
      <c r="E63" s="474"/>
      <c r="F63" s="474"/>
      <c r="G63" s="474"/>
      <c r="H63" s="474"/>
      <c r="I63" s="98"/>
      <c r="J63" s="474" t="s">
        <v>118</v>
      </c>
      <c r="K63" s="474"/>
      <c r="L63" s="474"/>
      <c r="M63" s="474"/>
      <c r="N63" s="474"/>
      <c r="O63" s="474"/>
      <c r="P63" s="474"/>
      <c r="Q63" s="474"/>
      <c r="R63" s="474"/>
      <c r="S63" s="474"/>
      <c r="T63" s="474"/>
      <c r="U63" s="474"/>
      <c r="V63" s="474"/>
      <c r="W63" s="474"/>
      <c r="X63" s="474"/>
      <c r="Y63" s="474"/>
      <c r="Z63" s="474"/>
      <c r="AA63" s="474"/>
      <c r="AB63" s="474"/>
      <c r="AC63" s="474"/>
      <c r="AD63" s="474"/>
      <c r="AE63" s="474"/>
      <c r="AF63" s="474"/>
      <c r="AG63" s="473">
        <f>ROUND(SUM(AG64:AG65),2)</f>
        <v>0</v>
      </c>
      <c r="AH63" s="472"/>
      <c r="AI63" s="472"/>
      <c r="AJ63" s="472"/>
      <c r="AK63" s="472"/>
      <c r="AL63" s="472"/>
      <c r="AM63" s="472"/>
      <c r="AN63" s="471">
        <f t="shared" si="0"/>
        <v>0</v>
      </c>
      <c r="AO63" s="472"/>
      <c r="AP63" s="472"/>
      <c r="AQ63" s="99" t="s">
        <v>83</v>
      </c>
      <c r="AR63" s="100"/>
      <c r="AS63" s="101">
        <f>ROUND(SUM(AS64:AS65),2)</f>
        <v>0</v>
      </c>
      <c r="AT63" s="102">
        <f t="shared" si="1"/>
        <v>0</v>
      </c>
      <c r="AU63" s="103">
        <f>ROUND(SUM(AU64:AU65),5)</f>
        <v>0</v>
      </c>
      <c r="AV63" s="102">
        <f>ROUND(AZ63*L26,2)</f>
        <v>0</v>
      </c>
      <c r="AW63" s="102">
        <f>ROUND(BA63*L27,2)</f>
        <v>0</v>
      </c>
      <c r="AX63" s="102">
        <f>ROUND(BB63*L26,2)</f>
        <v>0</v>
      </c>
      <c r="AY63" s="102">
        <f>ROUND(BC63*L27,2)</f>
        <v>0</v>
      </c>
      <c r="AZ63" s="102">
        <f>ROUND(SUM(AZ64:AZ65),2)</f>
        <v>0</v>
      </c>
      <c r="BA63" s="102">
        <f>ROUND(SUM(BA64:BA65),2)</f>
        <v>0</v>
      </c>
      <c r="BB63" s="102">
        <f>ROUND(SUM(BB64:BB65),2)</f>
        <v>0</v>
      </c>
      <c r="BC63" s="102">
        <f>ROUND(SUM(BC64:BC65),2)</f>
        <v>0</v>
      </c>
      <c r="BD63" s="104">
        <f>ROUND(SUM(BD64:BD65),2)</f>
        <v>0</v>
      </c>
      <c r="BS63" s="105" t="s">
        <v>76</v>
      </c>
      <c r="BT63" s="105" t="s">
        <v>24</v>
      </c>
      <c r="BV63" s="105" t="s">
        <v>79</v>
      </c>
      <c r="BW63" s="105" t="s">
        <v>119</v>
      </c>
      <c r="BX63" s="105" t="s">
        <v>7</v>
      </c>
      <c r="CL63" s="105" t="s">
        <v>22</v>
      </c>
    </row>
    <row r="64" spans="1:91" s="6" customFormat="1" ht="22.5" customHeight="1">
      <c r="A64" s="106" t="s">
        <v>86</v>
      </c>
      <c r="B64" s="107"/>
      <c r="C64" s="108"/>
      <c r="D64" s="108"/>
      <c r="E64" s="477" t="s">
        <v>117</v>
      </c>
      <c r="F64" s="477"/>
      <c r="G64" s="477"/>
      <c r="H64" s="477"/>
      <c r="I64" s="477"/>
      <c r="J64" s="108"/>
      <c r="K64" s="477" t="s">
        <v>118</v>
      </c>
      <c r="L64" s="477"/>
      <c r="M64" s="477"/>
      <c r="N64" s="477"/>
      <c r="O64" s="477"/>
      <c r="P64" s="477"/>
      <c r="Q64" s="477"/>
      <c r="R64" s="477"/>
      <c r="S64" s="477"/>
      <c r="T64" s="477"/>
      <c r="U64" s="477"/>
      <c r="V64" s="477"/>
      <c r="W64" s="477"/>
      <c r="X64" s="477"/>
      <c r="Y64" s="477"/>
      <c r="Z64" s="477"/>
      <c r="AA64" s="477"/>
      <c r="AB64" s="477"/>
      <c r="AC64" s="477"/>
      <c r="AD64" s="477"/>
      <c r="AE64" s="477"/>
      <c r="AF64" s="477"/>
      <c r="AG64" s="475">
        <f>'SO 05 - Přeložka VO + dat...'!J27</f>
        <v>0</v>
      </c>
      <c r="AH64" s="476"/>
      <c r="AI64" s="476"/>
      <c r="AJ64" s="476"/>
      <c r="AK64" s="476"/>
      <c r="AL64" s="476"/>
      <c r="AM64" s="476"/>
      <c r="AN64" s="475">
        <f t="shared" si="0"/>
        <v>0</v>
      </c>
      <c r="AO64" s="476"/>
      <c r="AP64" s="476"/>
      <c r="AQ64" s="109" t="s">
        <v>88</v>
      </c>
      <c r="AR64" s="110"/>
      <c r="AS64" s="111">
        <v>0</v>
      </c>
      <c r="AT64" s="112">
        <f t="shared" si="1"/>
        <v>0</v>
      </c>
      <c r="AU64" s="113">
        <f>'SO 05 - Přeložka VO + dat...'!P94</f>
        <v>0</v>
      </c>
      <c r="AV64" s="112">
        <f>'SO 05 - Přeložka VO + dat...'!J30</f>
        <v>0</v>
      </c>
      <c r="AW64" s="112">
        <f>'SO 05 - Přeložka VO + dat...'!J31</f>
        <v>0</v>
      </c>
      <c r="AX64" s="112">
        <f>'SO 05 - Přeložka VO + dat...'!J32</f>
        <v>0</v>
      </c>
      <c r="AY64" s="112">
        <f>'SO 05 - Přeložka VO + dat...'!J33</f>
        <v>0</v>
      </c>
      <c r="AZ64" s="112">
        <f>'SO 05 - Přeložka VO + dat...'!F30</f>
        <v>0</v>
      </c>
      <c r="BA64" s="112">
        <f>'SO 05 - Přeložka VO + dat...'!F31</f>
        <v>0</v>
      </c>
      <c r="BB64" s="112">
        <f>'SO 05 - Přeložka VO + dat...'!F32</f>
        <v>0</v>
      </c>
      <c r="BC64" s="112">
        <f>'SO 05 - Přeložka VO + dat...'!F33</f>
        <v>0</v>
      </c>
      <c r="BD64" s="114">
        <f>'SO 05 - Přeložka VO + dat...'!F34</f>
        <v>0</v>
      </c>
      <c r="BT64" s="115" t="s">
        <v>85</v>
      </c>
      <c r="BU64" s="115" t="s">
        <v>120</v>
      </c>
      <c r="BV64" s="115" t="s">
        <v>79</v>
      </c>
      <c r="BW64" s="115" t="s">
        <v>119</v>
      </c>
      <c r="BX64" s="115" t="s">
        <v>7</v>
      </c>
      <c r="CL64" s="115" t="s">
        <v>22</v>
      </c>
      <c r="CM64" s="115" t="s">
        <v>85</v>
      </c>
    </row>
    <row r="65" spans="1:90" s="6" customFormat="1" ht="22.5" customHeight="1">
      <c r="A65" s="106" t="s">
        <v>86</v>
      </c>
      <c r="B65" s="107"/>
      <c r="C65" s="108"/>
      <c r="D65" s="108"/>
      <c r="E65" s="477" t="s">
        <v>90</v>
      </c>
      <c r="F65" s="477"/>
      <c r="G65" s="477"/>
      <c r="H65" s="477"/>
      <c r="I65" s="477"/>
      <c r="J65" s="108"/>
      <c r="K65" s="477" t="s">
        <v>121</v>
      </c>
      <c r="L65" s="477"/>
      <c r="M65" s="477"/>
      <c r="N65" s="477"/>
      <c r="O65" s="477"/>
      <c r="P65" s="477"/>
      <c r="Q65" s="477"/>
      <c r="R65" s="477"/>
      <c r="S65" s="477"/>
      <c r="T65" s="477"/>
      <c r="U65" s="477"/>
      <c r="V65" s="477"/>
      <c r="W65" s="477"/>
      <c r="X65" s="477"/>
      <c r="Y65" s="477"/>
      <c r="Z65" s="477"/>
      <c r="AA65" s="477"/>
      <c r="AB65" s="477"/>
      <c r="AC65" s="477"/>
      <c r="AD65" s="477"/>
      <c r="AE65" s="477"/>
      <c r="AF65" s="477"/>
      <c r="AG65" s="475">
        <f>'č. 01 - Propoj budov'!J29</f>
        <v>0</v>
      </c>
      <c r="AH65" s="476"/>
      <c r="AI65" s="476"/>
      <c r="AJ65" s="476"/>
      <c r="AK65" s="476"/>
      <c r="AL65" s="476"/>
      <c r="AM65" s="476"/>
      <c r="AN65" s="475">
        <f t="shared" si="0"/>
        <v>0</v>
      </c>
      <c r="AO65" s="476"/>
      <c r="AP65" s="476"/>
      <c r="AQ65" s="109" t="s">
        <v>88</v>
      </c>
      <c r="AR65" s="110"/>
      <c r="AS65" s="111">
        <v>0</v>
      </c>
      <c r="AT65" s="112">
        <f t="shared" si="1"/>
        <v>0</v>
      </c>
      <c r="AU65" s="113">
        <f>'č. 01 - Propoj budov'!P84</f>
        <v>0</v>
      </c>
      <c r="AV65" s="112">
        <f>'č. 01 - Propoj budov'!J32</f>
        <v>0</v>
      </c>
      <c r="AW65" s="112">
        <f>'č. 01 - Propoj budov'!J33</f>
        <v>0</v>
      </c>
      <c r="AX65" s="112">
        <f>'č. 01 - Propoj budov'!J34</f>
        <v>0</v>
      </c>
      <c r="AY65" s="112">
        <f>'č. 01 - Propoj budov'!J35</f>
        <v>0</v>
      </c>
      <c r="AZ65" s="112">
        <f>'č. 01 - Propoj budov'!F32</f>
        <v>0</v>
      </c>
      <c r="BA65" s="112">
        <f>'č. 01 - Propoj budov'!F33</f>
        <v>0</v>
      </c>
      <c r="BB65" s="112">
        <f>'č. 01 - Propoj budov'!F34</f>
        <v>0</v>
      </c>
      <c r="BC65" s="112">
        <f>'č. 01 - Propoj budov'!F35</f>
        <v>0</v>
      </c>
      <c r="BD65" s="114">
        <f>'č. 01 - Propoj budov'!F36</f>
        <v>0</v>
      </c>
      <c r="BT65" s="115" t="s">
        <v>85</v>
      </c>
      <c r="BV65" s="115" t="s">
        <v>79</v>
      </c>
      <c r="BW65" s="115" t="s">
        <v>122</v>
      </c>
      <c r="BX65" s="115" t="s">
        <v>119</v>
      </c>
      <c r="CL65" s="115" t="s">
        <v>22</v>
      </c>
    </row>
    <row r="66" spans="1:91" s="5" customFormat="1" ht="22.5" customHeight="1">
      <c r="A66" s="106" t="s">
        <v>86</v>
      </c>
      <c r="B66" s="96"/>
      <c r="C66" s="97"/>
      <c r="D66" s="474" t="s">
        <v>123</v>
      </c>
      <c r="E66" s="474"/>
      <c r="F66" s="474"/>
      <c r="G66" s="474"/>
      <c r="H66" s="474"/>
      <c r="I66" s="98"/>
      <c r="J66" s="474" t="s">
        <v>124</v>
      </c>
      <c r="K66" s="474"/>
      <c r="L66" s="474"/>
      <c r="M66" s="474"/>
      <c r="N66" s="474"/>
      <c r="O66" s="474"/>
      <c r="P66" s="474"/>
      <c r="Q66" s="474"/>
      <c r="R66" s="474"/>
      <c r="S66" s="474"/>
      <c r="T66" s="474"/>
      <c r="U66" s="474"/>
      <c r="V66" s="474"/>
      <c r="W66" s="474"/>
      <c r="X66" s="474"/>
      <c r="Y66" s="474"/>
      <c r="Z66" s="474"/>
      <c r="AA66" s="474"/>
      <c r="AB66" s="474"/>
      <c r="AC66" s="474"/>
      <c r="AD66" s="474"/>
      <c r="AE66" s="474"/>
      <c r="AF66" s="474"/>
      <c r="AG66" s="471">
        <f>'SO 06 - Ochrana rozvodů O2'!J27</f>
        <v>0</v>
      </c>
      <c r="AH66" s="472"/>
      <c r="AI66" s="472"/>
      <c r="AJ66" s="472"/>
      <c r="AK66" s="472"/>
      <c r="AL66" s="472"/>
      <c r="AM66" s="472"/>
      <c r="AN66" s="471">
        <f t="shared" si="0"/>
        <v>0</v>
      </c>
      <c r="AO66" s="472"/>
      <c r="AP66" s="472"/>
      <c r="AQ66" s="99" t="s">
        <v>83</v>
      </c>
      <c r="AR66" s="100"/>
      <c r="AS66" s="116">
        <v>0</v>
      </c>
      <c r="AT66" s="117">
        <f t="shared" si="1"/>
        <v>0</v>
      </c>
      <c r="AU66" s="118">
        <f>'SO 06 - Ochrana rozvodů O2'!P90</f>
        <v>0</v>
      </c>
      <c r="AV66" s="117">
        <f>'SO 06 - Ochrana rozvodů O2'!J30</f>
        <v>0</v>
      </c>
      <c r="AW66" s="117">
        <f>'SO 06 - Ochrana rozvodů O2'!J31</f>
        <v>0</v>
      </c>
      <c r="AX66" s="117">
        <f>'SO 06 - Ochrana rozvodů O2'!J32</f>
        <v>0</v>
      </c>
      <c r="AY66" s="117">
        <f>'SO 06 - Ochrana rozvodů O2'!J33</f>
        <v>0</v>
      </c>
      <c r="AZ66" s="117">
        <f>'SO 06 - Ochrana rozvodů O2'!F30</f>
        <v>0</v>
      </c>
      <c r="BA66" s="117">
        <f>'SO 06 - Ochrana rozvodů O2'!F31</f>
        <v>0</v>
      </c>
      <c r="BB66" s="117">
        <f>'SO 06 - Ochrana rozvodů O2'!F32</f>
        <v>0</v>
      </c>
      <c r="BC66" s="117">
        <f>'SO 06 - Ochrana rozvodů O2'!F33</f>
        <v>0</v>
      </c>
      <c r="BD66" s="119">
        <f>'SO 06 - Ochrana rozvodů O2'!F34</f>
        <v>0</v>
      </c>
      <c r="BT66" s="105" t="s">
        <v>24</v>
      </c>
      <c r="BV66" s="105" t="s">
        <v>79</v>
      </c>
      <c r="BW66" s="105" t="s">
        <v>125</v>
      </c>
      <c r="BX66" s="105" t="s">
        <v>7</v>
      </c>
      <c r="CL66" s="105" t="s">
        <v>22</v>
      </c>
      <c r="CM66" s="105" t="s">
        <v>85</v>
      </c>
    </row>
    <row r="67" spans="2:44" s="1" customFormat="1" ht="30" customHeight="1">
      <c r="B67" s="41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1"/>
    </row>
    <row r="68" spans="2:44" s="1" customFormat="1" ht="6.95" customHeight="1">
      <c r="B68" s="56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61"/>
    </row>
  </sheetData>
  <sheetProtection algorithmName="SHA-512" hashValue="B2y52ETZb9upBuStmOvYhXdPHZndeavMZEuCCgztFklkA1mpqx1el1Fi/nIazWjekpMgVHUVgVHa6lLdCBTfKg==" saltValue="+20SKeDq4JnW73XV8cCBwg==" spinCount="100000" sheet="1" objects="1" scenarios="1" formatCells="0" formatColumns="0" formatRows="0" sort="0" autoFilter="0"/>
  <mergeCells count="97">
    <mergeCell ref="AR2:BE2"/>
    <mergeCell ref="AN66:AP66"/>
    <mergeCell ref="AG66:AM66"/>
    <mergeCell ref="D66:H66"/>
    <mergeCell ref="J66:AF66"/>
    <mergeCell ref="AG51:AM51"/>
    <mergeCell ref="AN51:AP51"/>
    <mergeCell ref="AN64:AP64"/>
    <mergeCell ref="AG64:AM64"/>
    <mergeCell ref="E64:I64"/>
    <mergeCell ref="K64:AF64"/>
    <mergeCell ref="AN65:AP65"/>
    <mergeCell ref="AG65:AM65"/>
    <mergeCell ref="E65:I65"/>
    <mergeCell ref="K65:AF65"/>
    <mergeCell ref="AN62:AP62"/>
    <mergeCell ref="AG62:AM62"/>
    <mergeCell ref="D62:H62"/>
    <mergeCell ref="J62:AF62"/>
    <mergeCell ref="AN63:AP63"/>
    <mergeCell ref="AG63:AM63"/>
    <mergeCell ref="D63:H63"/>
    <mergeCell ref="J63:AF63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58:AP58"/>
    <mergeCell ref="AG58:AM58"/>
    <mergeCell ref="E58:I58"/>
    <mergeCell ref="K58:AF58"/>
    <mergeCell ref="AN59:AP59"/>
    <mergeCell ref="AG59:AM59"/>
    <mergeCell ref="E59:I59"/>
    <mergeCell ref="K59:AF59"/>
    <mergeCell ref="AN56:AP56"/>
    <mergeCell ref="AG56:AM56"/>
    <mergeCell ref="E56:I56"/>
    <mergeCell ref="K56:AF56"/>
    <mergeCell ref="AN57:AP57"/>
    <mergeCell ref="AG57:AM57"/>
    <mergeCell ref="E57:I57"/>
    <mergeCell ref="K57:AF57"/>
    <mergeCell ref="AN54:AP54"/>
    <mergeCell ref="AG54:AM54"/>
    <mergeCell ref="E54:I54"/>
    <mergeCell ref="K54:AF54"/>
    <mergeCell ref="AN55:AP55"/>
    <mergeCell ref="AG55:AM55"/>
    <mergeCell ref="E55:I55"/>
    <mergeCell ref="K55:AF55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3" location="'č. 00 - Objekt'!C2" display="/"/>
    <hyperlink ref="A54" location="'č. 01 - Zdravotně technic...'!C2" display="/"/>
    <hyperlink ref="A55" location="'č. 02 - Vytápění'!C2" display="/"/>
    <hyperlink ref="A56" location="'č. 03 - Vzduchotechnika'!C2" display="/"/>
    <hyperlink ref="A57" location="'č. 04 - Elektroistalace'!C2" display="/"/>
    <hyperlink ref="A58" location="'č. 05 - Data + telefon'!C2" display="/"/>
    <hyperlink ref="A59" location="'č. 06 - Vyvolávací systém'!C2" display="/"/>
    <hyperlink ref="A60" location="'SO 02 - Komunikace'!C2" display="/"/>
    <hyperlink ref="A61" location="'SO 03 - Kanalizace'!C2" display="/"/>
    <hyperlink ref="A62" location="'SO 04 - Přípojka vodovodu'!C2" display="/"/>
    <hyperlink ref="A64" location="'SO 05 - Přeložka VO + dat...'!C2" display="/"/>
    <hyperlink ref="A65" location="'č. 01 - Propoj budov'!C2" display="/"/>
    <hyperlink ref="A66" location="'SO 06 - Ochrana rozvodů O2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126</v>
      </c>
      <c r="G1" s="487" t="s">
        <v>127</v>
      </c>
      <c r="H1" s="487"/>
      <c r="I1" s="124"/>
      <c r="J1" s="123" t="s">
        <v>128</v>
      </c>
      <c r="K1" s="122" t="s">
        <v>129</v>
      </c>
      <c r="L1" s="123" t="s">
        <v>130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AT2" s="24" t="s">
        <v>110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85</v>
      </c>
    </row>
    <row r="4" spans="2:46" ht="36.95" customHeight="1">
      <c r="B4" s="28"/>
      <c r="C4" s="29"/>
      <c r="D4" s="30" t="s">
        <v>131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2.5" customHeight="1">
      <c r="B7" s="28"/>
      <c r="C7" s="29"/>
      <c r="D7" s="29"/>
      <c r="E7" s="483" t="str">
        <f>'Rekapitulace stavby'!K6</f>
        <v>Rozšíření Úřadu práce Chomutov, Cihlářská ul. č.p. 4106</v>
      </c>
      <c r="F7" s="484"/>
      <c r="G7" s="484"/>
      <c r="H7" s="484"/>
      <c r="I7" s="126"/>
      <c r="J7" s="29"/>
      <c r="K7" s="31"/>
    </row>
    <row r="8" spans="2:11" s="1" customFormat="1" ht="15">
      <c r="B8" s="41"/>
      <c r="C8" s="42"/>
      <c r="D8" s="37" t="s">
        <v>132</v>
      </c>
      <c r="E8" s="42"/>
      <c r="F8" s="42"/>
      <c r="G8" s="42"/>
      <c r="H8" s="42"/>
      <c r="I8" s="127"/>
      <c r="J8" s="42"/>
      <c r="K8" s="45"/>
    </row>
    <row r="9" spans="2:11" s="1" customFormat="1" ht="36.95" customHeight="1">
      <c r="B9" s="41"/>
      <c r="C9" s="42"/>
      <c r="D9" s="42"/>
      <c r="E9" s="486" t="s">
        <v>2157</v>
      </c>
      <c r="F9" s="485"/>
      <c r="G9" s="485"/>
      <c r="H9" s="485"/>
      <c r="I9" s="127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27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28" t="s">
        <v>23</v>
      </c>
      <c r="J11" s="35" t="s">
        <v>22</v>
      </c>
      <c r="K11" s="45"/>
    </row>
    <row r="12" spans="2:11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28" t="s">
        <v>27</v>
      </c>
      <c r="J12" s="129" t="str">
        <f>'Rekapitulace stavby'!AN8</f>
        <v>29.2.2016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27"/>
      <c r="J13" s="42"/>
      <c r="K13" s="45"/>
    </row>
    <row r="14" spans="2:11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28" t="s">
        <v>32</v>
      </c>
      <c r="J14" s="35" t="s">
        <v>22</v>
      </c>
      <c r="K14" s="45"/>
    </row>
    <row r="15" spans="2:11" s="1" customFormat="1" ht="18" customHeight="1">
      <c r="B15" s="41"/>
      <c r="C15" s="42"/>
      <c r="D15" s="42"/>
      <c r="E15" s="35" t="s">
        <v>33</v>
      </c>
      <c r="F15" s="42"/>
      <c r="G15" s="42"/>
      <c r="H15" s="42"/>
      <c r="I15" s="128" t="s">
        <v>34</v>
      </c>
      <c r="J15" s="35" t="s">
        <v>22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27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28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8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7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28" t="s">
        <v>32</v>
      </c>
      <c r="J20" s="35" t="s">
        <v>38</v>
      </c>
      <c r="K20" s="45"/>
    </row>
    <row r="21" spans="2:11" s="1" customFormat="1" ht="18" customHeight="1">
      <c r="B21" s="41"/>
      <c r="C21" s="42"/>
      <c r="D21" s="42"/>
      <c r="E21" s="35" t="s">
        <v>39</v>
      </c>
      <c r="F21" s="42"/>
      <c r="G21" s="42"/>
      <c r="H21" s="42"/>
      <c r="I21" s="128" t="s">
        <v>34</v>
      </c>
      <c r="J21" s="35" t="s">
        <v>40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7"/>
      <c r="J22" s="42"/>
      <c r="K22" s="45"/>
    </row>
    <row r="23" spans="2:11" s="1" customFormat="1" ht="14.45" customHeight="1">
      <c r="B23" s="41"/>
      <c r="C23" s="42"/>
      <c r="D23" s="37" t="s">
        <v>42</v>
      </c>
      <c r="E23" s="42"/>
      <c r="F23" s="42"/>
      <c r="G23" s="42"/>
      <c r="H23" s="42"/>
      <c r="I23" s="127"/>
      <c r="J23" s="42"/>
      <c r="K23" s="45"/>
    </row>
    <row r="24" spans="2:11" s="7" customFormat="1" ht="22.5" customHeight="1">
      <c r="B24" s="130"/>
      <c r="C24" s="131"/>
      <c r="D24" s="131"/>
      <c r="E24" s="446" t="s">
        <v>22</v>
      </c>
      <c r="F24" s="446"/>
      <c r="G24" s="446"/>
      <c r="H24" s="446"/>
      <c r="I24" s="132"/>
      <c r="J24" s="131"/>
      <c r="K24" s="133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7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34"/>
      <c r="J26" s="85"/>
      <c r="K26" s="135"/>
    </row>
    <row r="27" spans="2:11" s="1" customFormat="1" ht="25.35" customHeight="1">
      <c r="B27" s="41"/>
      <c r="C27" s="42"/>
      <c r="D27" s="136" t="s">
        <v>43</v>
      </c>
      <c r="E27" s="42"/>
      <c r="F27" s="42"/>
      <c r="G27" s="42"/>
      <c r="H27" s="42"/>
      <c r="I27" s="127"/>
      <c r="J27" s="137">
        <f>ROUND(J86,2)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14.45" customHeight="1">
      <c r="B29" s="41"/>
      <c r="C29" s="42"/>
      <c r="D29" s="42"/>
      <c r="E29" s="42"/>
      <c r="F29" s="46" t="s">
        <v>45</v>
      </c>
      <c r="G29" s="42"/>
      <c r="H29" s="42"/>
      <c r="I29" s="138" t="s">
        <v>44</v>
      </c>
      <c r="J29" s="46" t="s">
        <v>46</v>
      </c>
      <c r="K29" s="45"/>
    </row>
    <row r="30" spans="2:11" s="1" customFormat="1" ht="14.45" customHeight="1">
      <c r="B30" s="41"/>
      <c r="C30" s="42"/>
      <c r="D30" s="49" t="s">
        <v>47</v>
      </c>
      <c r="E30" s="49" t="s">
        <v>48</v>
      </c>
      <c r="F30" s="139">
        <f>ROUND(SUM(BE86:BE207),2)</f>
        <v>0</v>
      </c>
      <c r="G30" s="42"/>
      <c r="H30" s="42"/>
      <c r="I30" s="140">
        <v>0.21</v>
      </c>
      <c r="J30" s="139">
        <f>ROUND(ROUND((SUM(BE86:BE207)),2)*I30,2)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49</v>
      </c>
      <c r="F31" s="139">
        <f>ROUND(SUM(BF86:BF207),2)</f>
        <v>0</v>
      </c>
      <c r="G31" s="42"/>
      <c r="H31" s="42"/>
      <c r="I31" s="140">
        <v>0.15</v>
      </c>
      <c r="J31" s="139">
        <f>ROUND(ROUND((SUM(BF86:BF207)),2)*I31,2)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50</v>
      </c>
      <c r="F32" s="139">
        <f>ROUND(SUM(BG86:BG207),2)</f>
        <v>0</v>
      </c>
      <c r="G32" s="42"/>
      <c r="H32" s="42"/>
      <c r="I32" s="140">
        <v>0.21</v>
      </c>
      <c r="J32" s="139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51</v>
      </c>
      <c r="F33" s="139">
        <f>ROUND(SUM(BH86:BH207),2)</f>
        <v>0</v>
      </c>
      <c r="G33" s="42"/>
      <c r="H33" s="42"/>
      <c r="I33" s="140">
        <v>0.15</v>
      </c>
      <c r="J33" s="139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52</v>
      </c>
      <c r="F34" s="139">
        <f>ROUND(SUM(BI86:BI207),2)</f>
        <v>0</v>
      </c>
      <c r="G34" s="42"/>
      <c r="H34" s="42"/>
      <c r="I34" s="140">
        <v>0</v>
      </c>
      <c r="J34" s="139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7"/>
      <c r="J35" s="42"/>
      <c r="K35" s="45"/>
    </row>
    <row r="36" spans="2:11" s="1" customFormat="1" ht="25.35" customHeight="1">
      <c r="B36" s="41"/>
      <c r="C36" s="141"/>
      <c r="D36" s="142" t="s">
        <v>53</v>
      </c>
      <c r="E36" s="79"/>
      <c r="F36" s="79"/>
      <c r="G36" s="143" t="s">
        <v>54</v>
      </c>
      <c r="H36" s="144" t="s">
        <v>55</v>
      </c>
      <c r="I36" s="145"/>
      <c r="J36" s="146">
        <f>SUM(J27:J34)</f>
        <v>0</v>
      </c>
      <c r="K36" s="147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8"/>
      <c r="J37" s="57"/>
      <c r="K37" s="58"/>
    </row>
    <row r="41" spans="2:11" s="1" customFormat="1" ht="6.95" customHeight="1">
      <c r="B41" s="149"/>
      <c r="C41" s="150"/>
      <c r="D41" s="150"/>
      <c r="E41" s="150"/>
      <c r="F41" s="150"/>
      <c r="G41" s="150"/>
      <c r="H41" s="150"/>
      <c r="I41" s="151"/>
      <c r="J41" s="150"/>
      <c r="K41" s="152"/>
    </row>
    <row r="42" spans="2:11" s="1" customFormat="1" ht="36.95" customHeight="1">
      <c r="B42" s="41"/>
      <c r="C42" s="30" t="s">
        <v>136</v>
      </c>
      <c r="D42" s="42"/>
      <c r="E42" s="42"/>
      <c r="F42" s="42"/>
      <c r="G42" s="42"/>
      <c r="H42" s="42"/>
      <c r="I42" s="127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7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22.5" customHeight="1">
      <c r="B45" s="41"/>
      <c r="C45" s="42"/>
      <c r="D45" s="42"/>
      <c r="E45" s="483" t="str">
        <f>E7</f>
        <v>Rozšíření Úřadu práce Chomutov, Cihlářská ul. č.p. 4106</v>
      </c>
      <c r="F45" s="484"/>
      <c r="G45" s="484"/>
      <c r="H45" s="484"/>
      <c r="I45" s="127"/>
      <c r="J45" s="42"/>
      <c r="K45" s="45"/>
    </row>
    <row r="46" spans="2:11" s="1" customFormat="1" ht="14.45" customHeight="1">
      <c r="B46" s="41"/>
      <c r="C46" s="37" t="s">
        <v>132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3.25" customHeight="1">
      <c r="B47" s="41"/>
      <c r="C47" s="42"/>
      <c r="D47" s="42"/>
      <c r="E47" s="486" t="str">
        <f>E9</f>
        <v>SO 02 - Komunikace</v>
      </c>
      <c r="F47" s="485"/>
      <c r="G47" s="485"/>
      <c r="H47" s="485"/>
      <c r="I47" s="127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7"/>
      <c r="J48" s="42"/>
      <c r="K48" s="45"/>
    </row>
    <row r="49" spans="2:11" s="1" customFormat="1" ht="18" customHeight="1">
      <c r="B49" s="41"/>
      <c r="C49" s="37" t="s">
        <v>25</v>
      </c>
      <c r="D49" s="42"/>
      <c r="E49" s="42"/>
      <c r="F49" s="35" t="str">
        <f>F12</f>
        <v>Chomutov</v>
      </c>
      <c r="G49" s="42"/>
      <c r="H49" s="42"/>
      <c r="I49" s="128" t="s">
        <v>27</v>
      </c>
      <c r="J49" s="129" t="str">
        <f>IF(J12="","",J12)</f>
        <v>29.2.2016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27"/>
      <c r="J50" s="42"/>
      <c r="K50" s="45"/>
    </row>
    <row r="51" spans="2:11" s="1" customFormat="1" ht="15">
      <c r="B51" s="41"/>
      <c r="C51" s="37" t="s">
        <v>31</v>
      </c>
      <c r="D51" s="42"/>
      <c r="E51" s="42"/>
      <c r="F51" s="35" t="str">
        <f>E15</f>
        <v>Úřad práce Chomutov</v>
      </c>
      <c r="G51" s="42"/>
      <c r="H51" s="42"/>
      <c r="I51" s="128" t="s">
        <v>37</v>
      </c>
      <c r="J51" s="35" t="str">
        <f>E21</f>
        <v>SM - PROJEKT spol. s.r.o.</v>
      </c>
      <c r="K51" s="45"/>
    </row>
    <row r="52" spans="2:11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27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7"/>
      <c r="J53" s="42"/>
      <c r="K53" s="45"/>
    </row>
    <row r="54" spans="2:11" s="1" customFormat="1" ht="29.25" customHeight="1">
      <c r="B54" s="41"/>
      <c r="C54" s="153" t="s">
        <v>137</v>
      </c>
      <c r="D54" s="141"/>
      <c r="E54" s="141"/>
      <c r="F54" s="141"/>
      <c r="G54" s="141"/>
      <c r="H54" s="141"/>
      <c r="I54" s="154"/>
      <c r="J54" s="155" t="s">
        <v>138</v>
      </c>
      <c r="K54" s="156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7"/>
      <c r="J55" s="42"/>
      <c r="K55" s="45"/>
    </row>
    <row r="56" spans="2:47" s="1" customFormat="1" ht="29.25" customHeight="1">
      <c r="B56" s="41"/>
      <c r="C56" s="157" t="s">
        <v>139</v>
      </c>
      <c r="D56" s="42"/>
      <c r="E56" s="42"/>
      <c r="F56" s="42"/>
      <c r="G56" s="42"/>
      <c r="H56" s="42"/>
      <c r="I56" s="127"/>
      <c r="J56" s="137">
        <f>J86</f>
        <v>0</v>
      </c>
      <c r="K56" s="45"/>
      <c r="AU56" s="24" t="s">
        <v>140</v>
      </c>
    </row>
    <row r="57" spans="2:11" s="8" customFormat="1" ht="24.95" customHeight="1">
      <c r="B57" s="158"/>
      <c r="C57" s="159"/>
      <c r="D57" s="160" t="s">
        <v>141</v>
      </c>
      <c r="E57" s="161"/>
      <c r="F57" s="161"/>
      <c r="G57" s="161"/>
      <c r="H57" s="161"/>
      <c r="I57" s="162"/>
      <c r="J57" s="163">
        <f>J87</f>
        <v>0</v>
      </c>
      <c r="K57" s="164"/>
    </row>
    <row r="58" spans="2:11" s="9" customFormat="1" ht="19.9" customHeight="1">
      <c r="B58" s="165"/>
      <c r="C58" s="166"/>
      <c r="D58" s="167" t="s">
        <v>142</v>
      </c>
      <c r="E58" s="168"/>
      <c r="F58" s="168"/>
      <c r="G58" s="168"/>
      <c r="H58" s="168"/>
      <c r="I58" s="169"/>
      <c r="J58" s="170">
        <f>J88</f>
        <v>0</v>
      </c>
      <c r="K58" s="171"/>
    </row>
    <row r="59" spans="2:11" s="9" customFormat="1" ht="19.9" customHeight="1">
      <c r="B59" s="165"/>
      <c r="C59" s="166"/>
      <c r="D59" s="167" t="s">
        <v>143</v>
      </c>
      <c r="E59" s="168"/>
      <c r="F59" s="168"/>
      <c r="G59" s="168"/>
      <c r="H59" s="168"/>
      <c r="I59" s="169"/>
      <c r="J59" s="170">
        <f>J142</f>
        <v>0</v>
      </c>
      <c r="K59" s="171"/>
    </row>
    <row r="60" spans="2:11" s="9" customFormat="1" ht="19.9" customHeight="1">
      <c r="B60" s="165"/>
      <c r="C60" s="166"/>
      <c r="D60" s="167" t="s">
        <v>2158</v>
      </c>
      <c r="E60" s="168"/>
      <c r="F60" s="168"/>
      <c r="G60" s="168"/>
      <c r="H60" s="168"/>
      <c r="I60" s="169"/>
      <c r="J60" s="170">
        <f>J145</f>
        <v>0</v>
      </c>
      <c r="K60" s="171"/>
    </row>
    <row r="61" spans="2:11" s="9" customFormat="1" ht="19.9" customHeight="1">
      <c r="B61" s="165"/>
      <c r="C61" s="166"/>
      <c r="D61" s="167" t="s">
        <v>148</v>
      </c>
      <c r="E61" s="168"/>
      <c r="F61" s="168"/>
      <c r="G61" s="168"/>
      <c r="H61" s="168"/>
      <c r="I61" s="169"/>
      <c r="J61" s="170">
        <f>J160</f>
        <v>0</v>
      </c>
      <c r="K61" s="171"/>
    </row>
    <row r="62" spans="2:11" s="9" customFormat="1" ht="19.9" customHeight="1">
      <c r="B62" s="165"/>
      <c r="C62" s="166"/>
      <c r="D62" s="167" t="s">
        <v>149</v>
      </c>
      <c r="E62" s="168"/>
      <c r="F62" s="168"/>
      <c r="G62" s="168"/>
      <c r="H62" s="168"/>
      <c r="I62" s="169"/>
      <c r="J62" s="170">
        <f>J193</f>
        <v>0</v>
      </c>
      <c r="K62" s="171"/>
    </row>
    <row r="63" spans="2:11" s="9" customFormat="1" ht="19.9" customHeight="1">
      <c r="B63" s="165"/>
      <c r="C63" s="166"/>
      <c r="D63" s="167" t="s">
        <v>150</v>
      </c>
      <c r="E63" s="168"/>
      <c r="F63" s="168"/>
      <c r="G63" s="168"/>
      <c r="H63" s="168"/>
      <c r="I63" s="169"/>
      <c r="J63" s="170">
        <f>J198</f>
        <v>0</v>
      </c>
      <c r="K63" s="171"/>
    </row>
    <row r="64" spans="2:11" s="8" customFormat="1" ht="24.95" customHeight="1">
      <c r="B64" s="158"/>
      <c r="C64" s="159"/>
      <c r="D64" s="160" t="s">
        <v>164</v>
      </c>
      <c r="E64" s="161"/>
      <c r="F64" s="161"/>
      <c r="G64" s="161"/>
      <c r="H64" s="161"/>
      <c r="I64" s="162"/>
      <c r="J64" s="163">
        <f>J201</f>
        <v>0</v>
      </c>
      <c r="K64" s="164"/>
    </row>
    <row r="65" spans="2:11" s="9" customFormat="1" ht="19.9" customHeight="1">
      <c r="B65" s="165"/>
      <c r="C65" s="166"/>
      <c r="D65" s="167" t="s">
        <v>165</v>
      </c>
      <c r="E65" s="168"/>
      <c r="F65" s="168"/>
      <c r="G65" s="168"/>
      <c r="H65" s="168"/>
      <c r="I65" s="169"/>
      <c r="J65" s="170">
        <f>J202</f>
        <v>0</v>
      </c>
      <c r="K65" s="171"/>
    </row>
    <row r="66" spans="2:11" s="9" customFormat="1" ht="19.9" customHeight="1">
      <c r="B66" s="165"/>
      <c r="C66" s="166"/>
      <c r="D66" s="167" t="s">
        <v>2159</v>
      </c>
      <c r="E66" s="168"/>
      <c r="F66" s="168"/>
      <c r="G66" s="168"/>
      <c r="H66" s="168"/>
      <c r="I66" s="169"/>
      <c r="J66" s="170">
        <f>J205</f>
        <v>0</v>
      </c>
      <c r="K66" s="171"/>
    </row>
    <row r="67" spans="2:11" s="1" customFormat="1" ht="21.75" customHeight="1">
      <c r="B67" s="41"/>
      <c r="C67" s="42"/>
      <c r="D67" s="42"/>
      <c r="E67" s="42"/>
      <c r="F67" s="42"/>
      <c r="G67" s="42"/>
      <c r="H67" s="42"/>
      <c r="I67" s="127"/>
      <c r="J67" s="42"/>
      <c r="K67" s="45"/>
    </row>
    <row r="68" spans="2:11" s="1" customFormat="1" ht="6.95" customHeight="1">
      <c r="B68" s="56"/>
      <c r="C68" s="57"/>
      <c r="D68" s="57"/>
      <c r="E68" s="57"/>
      <c r="F68" s="57"/>
      <c r="G68" s="57"/>
      <c r="H68" s="57"/>
      <c r="I68" s="148"/>
      <c r="J68" s="57"/>
      <c r="K68" s="58"/>
    </row>
    <row r="72" spans="2:12" s="1" customFormat="1" ht="6.95" customHeight="1">
      <c r="B72" s="59"/>
      <c r="C72" s="60"/>
      <c r="D72" s="60"/>
      <c r="E72" s="60"/>
      <c r="F72" s="60"/>
      <c r="G72" s="60"/>
      <c r="H72" s="60"/>
      <c r="I72" s="151"/>
      <c r="J72" s="60"/>
      <c r="K72" s="60"/>
      <c r="L72" s="61"/>
    </row>
    <row r="73" spans="2:12" s="1" customFormat="1" ht="36.95" customHeight="1">
      <c r="B73" s="41"/>
      <c r="C73" s="62" t="s">
        <v>167</v>
      </c>
      <c r="D73" s="63"/>
      <c r="E73" s="63"/>
      <c r="F73" s="63"/>
      <c r="G73" s="63"/>
      <c r="H73" s="63"/>
      <c r="I73" s="172"/>
      <c r="J73" s="63"/>
      <c r="K73" s="63"/>
      <c r="L73" s="61"/>
    </row>
    <row r="74" spans="2:12" s="1" customFormat="1" ht="6.95" customHeight="1">
      <c r="B74" s="41"/>
      <c r="C74" s="63"/>
      <c r="D74" s="63"/>
      <c r="E74" s="63"/>
      <c r="F74" s="63"/>
      <c r="G74" s="63"/>
      <c r="H74" s="63"/>
      <c r="I74" s="172"/>
      <c r="J74" s="63"/>
      <c r="K74" s="63"/>
      <c r="L74" s="61"/>
    </row>
    <row r="75" spans="2:12" s="1" customFormat="1" ht="14.45" customHeight="1">
      <c r="B75" s="41"/>
      <c r="C75" s="65" t="s">
        <v>18</v>
      </c>
      <c r="D75" s="63"/>
      <c r="E75" s="63"/>
      <c r="F75" s="63"/>
      <c r="G75" s="63"/>
      <c r="H75" s="63"/>
      <c r="I75" s="172"/>
      <c r="J75" s="63"/>
      <c r="K75" s="63"/>
      <c r="L75" s="61"/>
    </row>
    <row r="76" spans="2:12" s="1" customFormat="1" ht="22.5" customHeight="1">
      <c r="B76" s="41"/>
      <c r="C76" s="63"/>
      <c r="D76" s="63"/>
      <c r="E76" s="481" t="str">
        <f>E7</f>
        <v>Rozšíření Úřadu práce Chomutov, Cihlářská ul. č.p. 4106</v>
      </c>
      <c r="F76" s="488"/>
      <c r="G76" s="488"/>
      <c r="H76" s="488"/>
      <c r="I76" s="172"/>
      <c r="J76" s="63"/>
      <c r="K76" s="63"/>
      <c r="L76" s="61"/>
    </row>
    <row r="77" spans="2:12" s="1" customFormat="1" ht="14.45" customHeight="1">
      <c r="B77" s="41"/>
      <c r="C77" s="65" t="s">
        <v>132</v>
      </c>
      <c r="D77" s="63"/>
      <c r="E77" s="63"/>
      <c r="F77" s="63"/>
      <c r="G77" s="63"/>
      <c r="H77" s="63"/>
      <c r="I77" s="172"/>
      <c r="J77" s="63"/>
      <c r="K77" s="63"/>
      <c r="L77" s="61"/>
    </row>
    <row r="78" spans="2:12" s="1" customFormat="1" ht="23.25" customHeight="1">
      <c r="B78" s="41"/>
      <c r="C78" s="63"/>
      <c r="D78" s="63"/>
      <c r="E78" s="457" t="str">
        <f>E9</f>
        <v>SO 02 - Komunikace</v>
      </c>
      <c r="F78" s="482"/>
      <c r="G78" s="482"/>
      <c r="H78" s="482"/>
      <c r="I78" s="172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 ht="18" customHeight="1">
      <c r="B80" s="41"/>
      <c r="C80" s="65" t="s">
        <v>25</v>
      </c>
      <c r="D80" s="63"/>
      <c r="E80" s="63"/>
      <c r="F80" s="175" t="str">
        <f>F12</f>
        <v>Chomutov</v>
      </c>
      <c r="G80" s="63"/>
      <c r="H80" s="63"/>
      <c r="I80" s="176" t="s">
        <v>27</v>
      </c>
      <c r="J80" s="73" t="str">
        <f>IF(J12="","",J12)</f>
        <v>29.2.2016</v>
      </c>
      <c r="K80" s="63"/>
      <c r="L80" s="61"/>
    </row>
    <row r="81" spans="2:12" s="1" customFormat="1" ht="6.95" customHeight="1">
      <c r="B81" s="41"/>
      <c r="C81" s="63"/>
      <c r="D81" s="63"/>
      <c r="E81" s="63"/>
      <c r="F81" s="63"/>
      <c r="G81" s="63"/>
      <c r="H81" s="63"/>
      <c r="I81" s="172"/>
      <c r="J81" s="63"/>
      <c r="K81" s="63"/>
      <c r="L81" s="61"/>
    </row>
    <row r="82" spans="2:12" s="1" customFormat="1" ht="15">
      <c r="B82" s="41"/>
      <c r="C82" s="65" t="s">
        <v>31</v>
      </c>
      <c r="D82" s="63"/>
      <c r="E82" s="63"/>
      <c r="F82" s="175" t="str">
        <f>E15</f>
        <v>Úřad práce Chomutov</v>
      </c>
      <c r="G82" s="63"/>
      <c r="H82" s="63"/>
      <c r="I82" s="176" t="s">
        <v>37</v>
      </c>
      <c r="J82" s="175" t="str">
        <f>E21</f>
        <v>SM - PROJEKT spol. s.r.o.</v>
      </c>
      <c r="K82" s="63"/>
      <c r="L82" s="61"/>
    </row>
    <row r="83" spans="2:12" s="1" customFormat="1" ht="14.45" customHeight="1">
      <c r="B83" s="41"/>
      <c r="C83" s="65" t="s">
        <v>35</v>
      </c>
      <c r="D83" s="63"/>
      <c r="E83" s="63"/>
      <c r="F83" s="175" t="str">
        <f>IF(E18="","",E18)</f>
        <v/>
      </c>
      <c r="G83" s="63"/>
      <c r="H83" s="63"/>
      <c r="I83" s="172"/>
      <c r="J83" s="63"/>
      <c r="K83" s="63"/>
      <c r="L83" s="61"/>
    </row>
    <row r="84" spans="2:12" s="1" customFormat="1" ht="10.35" customHeight="1">
      <c r="B84" s="41"/>
      <c r="C84" s="63"/>
      <c r="D84" s="63"/>
      <c r="E84" s="63"/>
      <c r="F84" s="63"/>
      <c r="G84" s="63"/>
      <c r="H84" s="63"/>
      <c r="I84" s="172"/>
      <c r="J84" s="63"/>
      <c r="K84" s="63"/>
      <c r="L84" s="61"/>
    </row>
    <row r="85" spans="2:20" s="10" customFormat="1" ht="29.25" customHeight="1">
      <c r="B85" s="177"/>
      <c r="C85" s="178" t="s">
        <v>168</v>
      </c>
      <c r="D85" s="179" t="s">
        <v>62</v>
      </c>
      <c r="E85" s="179" t="s">
        <v>58</v>
      </c>
      <c r="F85" s="179" t="s">
        <v>169</v>
      </c>
      <c r="G85" s="179" t="s">
        <v>170</v>
      </c>
      <c r="H85" s="179" t="s">
        <v>171</v>
      </c>
      <c r="I85" s="180" t="s">
        <v>172</v>
      </c>
      <c r="J85" s="179" t="s">
        <v>138</v>
      </c>
      <c r="K85" s="181" t="s">
        <v>173</v>
      </c>
      <c r="L85" s="182"/>
      <c r="M85" s="81" t="s">
        <v>174</v>
      </c>
      <c r="N85" s="82" t="s">
        <v>47</v>
      </c>
      <c r="O85" s="82" t="s">
        <v>175</v>
      </c>
      <c r="P85" s="82" t="s">
        <v>176</v>
      </c>
      <c r="Q85" s="82" t="s">
        <v>177</v>
      </c>
      <c r="R85" s="82" t="s">
        <v>178</v>
      </c>
      <c r="S85" s="82" t="s">
        <v>179</v>
      </c>
      <c r="T85" s="83" t="s">
        <v>180</v>
      </c>
    </row>
    <row r="86" spans="2:63" s="1" customFormat="1" ht="29.25" customHeight="1">
      <c r="B86" s="41"/>
      <c r="C86" s="87" t="s">
        <v>139</v>
      </c>
      <c r="D86" s="63"/>
      <c r="E86" s="63"/>
      <c r="F86" s="63"/>
      <c r="G86" s="63"/>
      <c r="H86" s="63"/>
      <c r="I86" s="172"/>
      <c r="J86" s="183">
        <f>BK86</f>
        <v>0</v>
      </c>
      <c r="K86" s="63"/>
      <c r="L86" s="61"/>
      <c r="M86" s="84"/>
      <c r="N86" s="85"/>
      <c r="O86" s="85"/>
      <c r="P86" s="184">
        <f>P87+P201</f>
        <v>0</v>
      </c>
      <c r="Q86" s="85"/>
      <c r="R86" s="184">
        <f>R87+R201</f>
        <v>131.812005</v>
      </c>
      <c r="S86" s="85"/>
      <c r="T86" s="185">
        <f>T87+T201</f>
        <v>59.800000000000004</v>
      </c>
      <c r="AT86" s="24" t="s">
        <v>76</v>
      </c>
      <c r="AU86" s="24" t="s">
        <v>140</v>
      </c>
      <c r="BK86" s="186">
        <f>BK87+BK201</f>
        <v>0</v>
      </c>
    </row>
    <row r="87" spans="2:63" s="11" customFormat="1" ht="37.35" customHeight="1">
      <c r="B87" s="187"/>
      <c r="C87" s="188"/>
      <c r="D87" s="189" t="s">
        <v>76</v>
      </c>
      <c r="E87" s="190" t="s">
        <v>181</v>
      </c>
      <c r="F87" s="190" t="s">
        <v>182</v>
      </c>
      <c r="G87" s="188"/>
      <c r="H87" s="188"/>
      <c r="I87" s="191"/>
      <c r="J87" s="192">
        <f>BK87</f>
        <v>0</v>
      </c>
      <c r="K87" s="188"/>
      <c r="L87" s="193"/>
      <c r="M87" s="194"/>
      <c r="N87" s="195"/>
      <c r="O87" s="195"/>
      <c r="P87" s="196">
        <f>P88+P142+P145+P160+P193+P198</f>
        <v>0</v>
      </c>
      <c r="Q87" s="195"/>
      <c r="R87" s="196">
        <f>R88+R142+R145+R160+R193+R198</f>
        <v>131.812005</v>
      </c>
      <c r="S87" s="195"/>
      <c r="T87" s="197">
        <f>T88+T142+T145+T160+T193+T198</f>
        <v>59.800000000000004</v>
      </c>
      <c r="AR87" s="198" t="s">
        <v>24</v>
      </c>
      <c r="AT87" s="199" t="s">
        <v>76</v>
      </c>
      <c r="AU87" s="199" t="s">
        <v>77</v>
      </c>
      <c r="AY87" s="198" t="s">
        <v>183</v>
      </c>
      <c r="BK87" s="200">
        <f>BK88+BK142+BK145+BK160+BK193+BK198</f>
        <v>0</v>
      </c>
    </row>
    <row r="88" spans="2:63" s="11" customFormat="1" ht="19.9" customHeight="1">
      <c r="B88" s="187"/>
      <c r="C88" s="188"/>
      <c r="D88" s="201" t="s">
        <v>76</v>
      </c>
      <c r="E88" s="202" t="s">
        <v>24</v>
      </c>
      <c r="F88" s="202" t="s">
        <v>184</v>
      </c>
      <c r="G88" s="188"/>
      <c r="H88" s="188"/>
      <c r="I88" s="191"/>
      <c r="J88" s="203">
        <f>BK88</f>
        <v>0</v>
      </c>
      <c r="K88" s="188"/>
      <c r="L88" s="193"/>
      <c r="M88" s="194"/>
      <c r="N88" s="195"/>
      <c r="O88" s="195"/>
      <c r="P88" s="196">
        <f>SUM(P89:P141)</f>
        <v>0</v>
      </c>
      <c r="Q88" s="195"/>
      <c r="R88" s="196">
        <f>SUM(R89:R141)</f>
        <v>1.5996449999999998</v>
      </c>
      <c r="S88" s="195"/>
      <c r="T88" s="197">
        <f>SUM(T89:T141)</f>
        <v>59.800000000000004</v>
      </c>
      <c r="AR88" s="198" t="s">
        <v>24</v>
      </c>
      <c r="AT88" s="199" t="s">
        <v>76</v>
      </c>
      <c r="AU88" s="199" t="s">
        <v>24</v>
      </c>
      <c r="AY88" s="198" t="s">
        <v>183</v>
      </c>
      <c r="BK88" s="200">
        <f>SUM(BK89:BK141)</f>
        <v>0</v>
      </c>
    </row>
    <row r="89" spans="2:65" s="1" customFormat="1" ht="31.5" customHeight="1">
      <c r="B89" s="41"/>
      <c r="C89" s="204" t="s">
        <v>24</v>
      </c>
      <c r="D89" s="204" t="s">
        <v>185</v>
      </c>
      <c r="E89" s="205" t="s">
        <v>2160</v>
      </c>
      <c r="F89" s="206" t="s">
        <v>2161</v>
      </c>
      <c r="G89" s="207" t="s">
        <v>274</v>
      </c>
      <c r="H89" s="208">
        <v>100</v>
      </c>
      <c r="I89" s="209"/>
      <c r="J89" s="210">
        <f>ROUND(I89*H89,2)</f>
        <v>0</v>
      </c>
      <c r="K89" s="206" t="s">
        <v>199</v>
      </c>
      <c r="L89" s="61"/>
      <c r="M89" s="211" t="s">
        <v>22</v>
      </c>
      <c r="N89" s="212" t="s">
        <v>48</v>
      </c>
      <c r="O89" s="42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AR89" s="24" t="s">
        <v>190</v>
      </c>
      <c r="AT89" s="24" t="s">
        <v>185</v>
      </c>
      <c r="AU89" s="24" t="s">
        <v>85</v>
      </c>
      <c r="AY89" s="24" t="s">
        <v>183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24" t="s">
        <v>24</v>
      </c>
      <c r="BK89" s="215">
        <f>ROUND(I89*H89,2)</f>
        <v>0</v>
      </c>
      <c r="BL89" s="24" t="s">
        <v>190</v>
      </c>
      <c r="BM89" s="24" t="s">
        <v>2162</v>
      </c>
    </row>
    <row r="90" spans="2:47" s="1" customFormat="1" ht="27">
      <c r="B90" s="41"/>
      <c r="C90" s="63"/>
      <c r="D90" s="232" t="s">
        <v>192</v>
      </c>
      <c r="E90" s="63"/>
      <c r="F90" s="242" t="s">
        <v>2163</v>
      </c>
      <c r="G90" s="63"/>
      <c r="H90" s="63"/>
      <c r="I90" s="172"/>
      <c r="J90" s="63"/>
      <c r="K90" s="63"/>
      <c r="L90" s="61"/>
      <c r="M90" s="218"/>
      <c r="N90" s="42"/>
      <c r="O90" s="42"/>
      <c r="P90" s="42"/>
      <c r="Q90" s="42"/>
      <c r="R90" s="42"/>
      <c r="S90" s="42"/>
      <c r="T90" s="78"/>
      <c r="AT90" s="24" t="s">
        <v>192</v>
      </c>
      <c r="AU90" s="24" t="s">
        <v>85</v>
      </c>
    </row>
    <row r="91" spans="2:65" s="1" customFormat="1" ht="22.5" customHeight="1">
      <c r="B91" s="41"/>
      <c r="C91" s="204" t="s">
        <v>85</v>
      </c>
      <c r="D91" s="204" t="s">
        <v>185</v>
      </c>
      <c r="E91" s="205" t="s">
        <v>2164</v>
      </c>
      <c r="F91" s="206" t="s">
        <v>2165</v>
      </c>
      <c r="G91" s="207" t="s">
        <v>274</v>
      </c>
      <c r="H91" s="208">
        <v>100</v>
      </c>
      <c r="I91" s="209"/>
      <c r="J91" s="210">
        <f>ROUND(I91*H91,2)</f>
        <v>0</v>
      </c>
      <c r="K91" s="206" t="s">
        <v>199</v>
      </c>
      <c r="L91" s="61"/>
      <c r="M91" s="211" t="s">
        <v>22</v>
      </c>
      <c r="N91" s="212" t="s">
        <v>48</v>
      </c>
      <c r="O91" s="42"/>
      <c r="P91" s="213">
        <f>O91*H91</f>
        <v>0</v>
      </c>
      <c r="Q91" s="213">
        <v>0.00018</v>
      </c>
      <c r="R91" s="213">
        <f>Q91*H91</f>
        <v>0.018000000000000002</v>
      </c>
      <c r="S91" s="213">
        <v>0</v>
      </c>
      <c r="T91" s="214">
        <f>S91*H91</f>
        <v>0</v>
      </c>
      <c r="AR91" s="24" t="s">
        <v>190</v>
      </c>
      <c r="AT91" s="24" t="s">
        <v>185</v>
      </c>
      <c r="AU91" s="24" t="s">
        <v>85</v>
      </c>
      <c r="AY91" s="24" t="s">
        <v>183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24" t="s">
        <v>24</v>
      </c>
      <c r="BK91" s="215">
        <f>ROUND(I91*H91,2)</f>
        <v>0</v>
      </c>
      <c r="BL91" s="24" t="s">
        <v>190</v>
      </c>
      <c r="BM91" s="24" t="s">
        <v>2166</v>
      </c>
    </row>
    <row r="92" spans="2:47" s="1" customFormat="1" ht="27">
      <c r="B92" s="41"/>
      <c r="C92" s="63"/>
      <c r="D92" s="232" t="s">
        <v>192</v>
      </c>
      <c r="E92" s="63"/>
      <c r="F92" s="242" t="s">
        <v>2167</v>
      </c>
      <c r="G92" s="63"/>
      <c r="H92" s="63"/>
      <c r="I92" s="172"/>
      <c r="J92" s="63"/>
      <c r="K92" s="63"/>
      <c r="L92" s="61"/>
      <c r="M92" s="218"/>
      <c r="N92" s="42"/>
      <c r="O92" s="42"/>
      <c r="P92" s="42"/>
      <c r="Q92" s="42"/>
      <c r="R92" s="42"/>
      <c r="S92" s="42"/>
      <c r="T92" s="78"/>
      <c r="AT92" s="24" t="s">
        <v>192</v>
      </c>
      <c r="AU92" s="24" t="s">
        <v>85</v>
      </c>
    </row>
    <row r="93" spans="2:65" s="1" customFormat="1" ht="22.5" customHeight="1">
      <c r="B93" s="41"/>
      <c r="C93" s="204" t="s">
        <v>202</v>
      </c>
      <c r="D93" s="204" t="s">
        <v>185</v>
      </c>
      <c r="E93" s="205" t="s">
        <v>2168</v>
      </c>
      <c r="F93" s="206" t="s">
        <v>2169</v>
      </c>
      <c r="G93" s="207" t="s">
        <v>305</v>
      </c>
      <c r="H93" s="208">
        <v>2</v>
      </c>
      <c r="I93" s="209"/>
      <c r="J93" s="210">
        <f>ROUND(I93*H93,2)</f>
        <v>0</v>
      </c>
      <c r="K93" s="206" t="s">
        <v>199</v>
      </c>
      <c r="L93" s="61"/>
      <c r="M93" s="211" t="s">
        <v>22</v>
      </c>
      <c r="N93" s="212" t="s">
        <v>48</v>
      </c>
      <c r="O93" s="42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AR93" s="24" t="s">
        <v>190</v>
      </c>
      <c r="AT93" s="24" t="s">
        <v>185</v>
      </c>
      <c r="AU93" s="24" t="s">
        <v>85</v>
      </c>
      <c r="AY93" s="24" t="s">
        <v>183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24" t="s">
        <v>24</v>
      </c>
      <c r="BK93" s="215">
        <f>ROUND(I93*H93,2)</f>
        <v>0</v>
      </c>
      <c r="BL93" s="24" t="s">
        <v>190</v>
      </c>
      <c r="BM93" s="24" t="s">
        <v>2170</v>
      </c>
    </row>
    <row r="94" spans="2:47" s="1" customFormat="1" ht="13.5">
      <c r="B94" s="41"/>
      <c r="C94" s="63"/>
      <c r="D94" s="232" t="s">
        <v>192</v>
      </c>
      <c r="E94" s="63"/>
      <c r="F94" s="242" t="s">
        <v>2171</v>
      </c>
      <c r="G94" s="63"/>
      <c r="H94" s="63"/>
      <c r="I94" s="172"/>
      <c r="J94" s="63"/>
      <c r="K94" s="63"/>
      <c r="L94" s="61"/>
      <c r="M94" s="218"/>
      <c r="N94" s="42"/>
      <c r="O94" s="42"/>
      <c r="P94" s="42"/>
      <c r="Q94" s="42"/>
      <c r="R94" s="42"/>
      <c r="S94" s="42"/>
      <c r="T94" s="78"/>
      <c r="AT94" s="24" t="s">
        <v>192</v>
      </c>
      <c r="AU94" s="24" t="s">
        <v>85</v>
      </c>
    </row>
    <row r="95" spans="2:65" s="1" customFormat="1" ht="22.5" customHeight="1">
      <c r="B95" s="41"/>
      <c r="C95" s="204" t="s">
        <v>190</v>
      </c>
      <c r="D95" s="204" t="s">
        <v>185</v>
      </c>
      <c r="E95" s="205" t="s">
        <v>2172</v>
      </c>
      <c r="F95" s="206" t="s">
        <v>2173</v>
      </c>
      <c r="G95" s="207" t="s">
        <v>305</v>
      </c>
      <c r="H95" s="208">
        <v>3</v>
      </c>
      <c r="I95" s="209"/>
      <c r="J95" s="210">
        <f>ROUND(I95*H95,2)</f>
        <v>0</v>
      </c>
      <c r="K95" s="206" t="s">
        <v>199</v>
      </c>
      <c r="L95" s="61"/>
      <c r="M95" s="211" t="s">
        <v>22</v>
      </c>
      <c r="N95" s="212" t="s">
        <v>48</v>
      </c>
      <c r="O95" s="42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AR95" s="24" t="s">
        <v>190</v>
      </c>
      <c r="AT95" s="24" t="s">
        <v>185</v>
      </c>
      <c r="AU95" s="24" t="s">
        <v>85</v>
      </c>
      <c r="AY95" s="24" t="s">
        <v>183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24" t="s">
        <v>24</v>
      </c>
      <c r="BK95" s="215">
        <f>ROUND(I95*H95,2)</f>
        <v>0</v>
      </c>
      <c r="BL95" s="24" t="s">
        <v>190</v>
      </c>
      <c r="BM95" s="24" t="s">
        <v>2174</v>
      </c>
    </row>
    <row r="96" spans="2:47" s="1" customFormat="1" ht="13.5">
      <c r="B96" s="41"/>
      <c r="C96" s="63"/>
      <c r="D96" s="232" t="s">
        <v>192</v>
      </c>
      <c r="E96" s="63"/>
      <c r="F96" s="242" t="s">
        <v>2175</v>
      </c>
      <c r="G96" s="63"/>
      <c r="H96" s="63"/>
      <c r="I96" s="172"/>
      <c r="J96" s="63"/>
      <c r="K96" s="63"/>
      <c r="L96" s="61"/>
      <c r="M96" s="218"/>
      <c r="N96" s="42"/>
      <c r="O96" s="42"/>
      <c r="P96" s="42"/>
      <c r="Q96" s="42"/>
      <c r="R96" s="42"/>
      <c r="S96" s="42"/>
      <c r="T96" s="78"/>
      <c r="AT96" s="24" t="s">
        <v>192</v>
      </c>
      <c r="AU96" s="24" t="s">
        <v>85</v>
      </c>
    </row>
    <row r="97" spans="2:65" s="1" customFormat="1" ht="22.5" customHeight="1">
      <c r="B97" s="41"/>
      <c r="C97" s="204" t="s">
        <v>212</v>
      </c>
      <c r="D97" s="204" t="s">
        <v>185</v>
      </c>
      <c r="E97" s="205" t="s">
        <v>2176</v>
      </c>
      <c r="F97" s="206" t="s">
        <v>2177</v>
      </c>
      <c r="G97" s="207" t="s">
        <v>305</v>
      </c>
      <c r="H97" s="208">
        <v>3</v>
      </c>
      <c r="I97" s="209"/>
      <c r="J97" s="210">
        <f>ROUND(I97*H97,2)</f>
        <v>0</v>
      </c>
      <c r="K97" s="206" t="s">
        <v>199</v>
      </c>
      <c r="L97" s="61"/>
      <c r="M97" s="211" t="s">
        <v>22</v>
      </c>
      <c r="N97" s="212" t="s">
        <v>48</v>
      </c>
      <c r="O97" s="42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AR97" s="24" t="s">
        <v>190</v>
      </c>
      <c r="AT97" s="24" t="s">
        <v>185</v>
      </c>
      <c r="AU97" s="24" t="s">
        <v>85</v>
      </c>
      <c r="AY97" s="24" t="s">
        <v>183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24" t="s">
        <v>24</v>
      </c>
      <c r="BK97" s="215">
        <f>ROUND(I97*H97,2)</f>
        <v>0</v>
      </c>
      <c r="BL97" s="24" t="s">
        <v>190</v>
      </c>
      <c r="BM97" s="24" t="s">
        <v>2178</v>
      </c>
    </row>
    <row r="98" spans="2:47" s="1" customFormat="1" ht="27">
      <c r="B98" s="41"/>
      <c r="C98" s="63"/>
      <c r="D98" s="232" t="s">
        <v>192</v>
      </c>
      <c r="E98" s="63"/>
      <c r="F98" s="242" t="s">
        <v>2179</v>
      </c>
      <c r="G98" s="63"/>
      <c r="H98" s="63"/>
      <c r="I98" s="172"/>
      <c r="J98" s="63"/>
      <c r="K98" s="63"/>
      <c r="L98" s="61"/>
      <c r="M98" s="218"/>
      <c r="N98" s="42"/>
      <c r="O98" s="42"/>
      <c r="P98" s="42"/>
      <c r="Q98" s="42"/>
      <c r="R98" s="42"/>
      <c r="S98" s="42"/>
      <c r="T98" s="78"/>
      <c r="AT98" s="24" t="s">
        <v>192</v>
      </c>
      <c r="AU98" s="24" t="s">
        <v>85</v>
      </c>
    </row>
    <row r="99" spans="2:65" s="1" customFormat="1" ht="22.5" customHeight="1">
      <c r="B99" s="41"/>
      <c r="C99" s="204" t="s">
        <v>217</v>
      </c>
      <c r="D99" s="204" t="s">
        <v>185</v>
      </c>
      <c r="E99" s="205" t="s">
        <v>2180</v>
      </c>
      <c r="F99" s="206" t="s">
        <v>2181</v>
      </c>
      <c r="G99" s="207" t="s">
        <v>305</v>
      </c>
      <c r="H99" s="208">
        <v>4</v>
      </c>
      <c r="I99" s="209"/>
      <c r="J99" s="210">
        <f>ROUND(I99*H99,2)</f>
        <v>0</v>
      </c>
      <c r="K99" s="206" t="s">
        <v>199</v>
      </c>
      <c r="L99" s="61"/>
      <c r="M99" s="211" t="s">
        <v>22</v>
      </c>
      <c r="N99" s="212" t="s">
        <v>48</v>
      </c>
      <c r="O99" s="42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AR99" s="24" t="s">
        <v>190</v>
      </c>
      <c r="AT99" s="24" t="s">
        <v>185</v>
      </c>
      <c r="AU99" s="24" t="s">
        <v>85</v>
      </c>
      <c r="AY99" s="24" t="s">
        <v>183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24" t="s">
        <v>24</v>
      </c>
      <c r="BK99" s="215">
        <f>ROUND(I99*H99,2)</f>
        <v>0</v>
      </c>
      <c r="BL99" s="24" t="s">
        <v>190</v>
      </c>
      <c r="BM99" s="24" t="s">
        <v>2182</v>
      </c>
    </row>
    <row r="100" spans="2:47" s="1" customFormat="1" ht="27">
      <c r="B100" s="41"/>
      <c r="C100" s="63"/>
      <c r="D100" s="232" t="s">
        <v>192</v>
      </c>
      <c r="E100" s="63"/>
      <c r="F100" s="242" t="s">
        <v>2183</v>
      </c>
      <c r="G100" s="63"/>
      <c r="H100" s="63"/>
      <c r="I100" s="172"/>
      <c r="J100" s="63"/>
      <c r="K100" s="63"/>
      <c r="L100" s="61"/>
      <c r="M100" s="218"/>
      <c r="N100" s="42"/>
      <c r="O100" s="42"/>
      <c r="P100" s="42"/>
      <c r="Q100" s="42"/>
      <c r="R100" s="42"/>
      <c r="S100" s="42"/>
      <c r="T100" s="78"/>
      <c r="AT100" s="24" t="s">
        <v>192</v>
      </c>
      <c r="AU100" s="24" t="s">
        <v>85</v>
      </c>
    </row>
    <row r="101" spans="2:65" s="1" customFormat="1" ht="22.5" customHeight="1">
      <c r="B101" s="41"/>
      <c r="C101" s="204" t="s">
        <v>221</v>
      </c>
      <c r="D101" s="204" t="s">
        <v>185</v>
      </c>
      <c r="E101" s="205" t="s">
        <v>2184</v>
      </c>
      <c r="F101" s="206" t="s">
        <v>2185</v>
      </c>
      <c r="G101" s="207" t="s">
        <v>305</v>
      </c>
      <c r="H101" s="208">
        <v>5</v>
      </c>
      <c r="I101" s="209"/>
      <c r="J101" s="210">
        <f>ROUND(I101*H101,2)</f>
        <v>0</v>
      </c>
      <c r="K101" s="206" t="s">
        <v>199</v>
      </c>
      <c r="L101" s="61"/>
      <c r="M101" s="211" t="s">
        <v>22</v>
      </c>
      <c r="N101" s="212" t="s">
        <v>48</v>
      </c>
      <c r="O101" s="42"/>
      <c r="P101" s="213">
        <f>O101*H101</f>
        <v>0</v>
      </c>
      <c r="Q101" s="213">
        <v>0.00017</v>
      </c>
      <c r="R101" s="213">
        <f>Q101*H101</f>
        <v>0.0008500000000000001</v>
      </c>
      <c r="S101" s="213">
        <v>0</v>
      </c>
      <c r="T101" s="214">
        <f>S101*H101</f>
        <v>0</v>
      </c>
      <c r="AR101" s="24" t="s">
        <v>190</v>
      </c>
      <c r="AT101" s="24" t="s">
        <v>185</v>
      </c>
      <c r="AU101" s="24" t="s">
        <v>85</v>
      </c>
      <c r="AY101" s="24" t="s">
        <v>183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24" t="s">
        <v>24</v>
      </c>
      <c r="BK101" s="215">
        <f>ROUND(I101*H101,2)</f>
        <v>0</v>
      </c>
      <c r="BL101" s="24" t="s">
        <v>190</v>
      </c>
      <c r="BM101" s="24" t="s">
        <v>2186</v>
      </c>
    </row>
    <row r="102" spans="2:47" s="1" customFormat="1" ht="27">
      <c r="B102" s="41"/>
      <c r="C102" s="63"/>
      <c r="D102" s="232" t="s">
        <v>192</v>
      </c>
      <c r="E102" s="63"/>
      <c r="F102" s="242" t="s">
        <v>2187</v>
      </c>
      <c r="G102" s="63"/>
      <c r="H102" s="63"/>
      <c r="I102" s="172"/>
      <c r="J102" s="63"/>
      <c r="K102" s="63"/>
      <c r="L102" s="61"/>
      <c r="M102" s="218"/>
      <c r="N102" s="42"/>
      <c r="O102" s="42"/>
      <c r="P102" s="42"/>
      <c r="Q102" s="42"/>
      <c r="R102" s="42"/>
      <c r="S102" s="42"/>
      <c r="T102" s="78"/>
      <c r="AT102" s="24" t="s">
        <v>192</v>
      </c>
      <c r="AU102" s="24" t="s">
        <v>85</v>
      </c>
    </row>
    <row r="103" spans="2:65" s="1" customFormat="1" ht="22.5" customHeight="1">
      <c r="B103" s="41"/>
      <c r="C103" s="204" t="s">
        <v>228</v>
      </c>
      <c r="D103" s="204" t="s">
        <v>185</v>
      </c>
      <c r="E103" s="205" t="s">
        <v>2188</v>
      </c>
      <c r="F103" s="206" t="s">
        <v>2189</v>
      </c>
      <c r="G103" s="207" t="s">
        <v>305</v>
      </c>
      <c r="H103" s="208">
        <v>7</v>
      </c>
      <c r="I103" s="209"/>
      <c r="J103" s="210">
        <f>ROUND(I103*H103,2)</f>
        <v>0</v>
      </c>
      <c r="K103" s="206" t="s">
        <v>199</v>
      </c>
      <c r="L103" s="61"/>
      <c r="M103" s="211" t="s">
        <v>22</v>
      </c>
      <c r="N103" s="212" t="s">
        <v>48</v>
      </c>
      <c r="O103" s="42"/>
      <c r="P103" s="213">
        <f>O103*H103</f>
        <v>0</v>
      </c>
      <c r="Q103" s="213">
        <v>0.00017</v>
      </c>
      <c r="R103" s="213">
        <f>Q103*H103</f>
        <v>0.00119</v>
      </c>
      <c r="S103" s="213">
        <v>0</v>
      </c>
      <c r="T103" s="214">
        <f>S103*H103</f>
        <v>0</v>
      </c>
      <c r="AR103" s="24" t="s">
        <v>190</v>
      </c>
      <c r="AT103" s="24" t="s">
        <v>185</v>
      </c>
      <c r="AU103" s="24" t="s">
        <v>85</v>
      </c>
      <c r="AY103" s="24" t="s">
        <v>183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24" t="s">
        <v>24</v>
      </c>
      <c r="BK103" s="215">
        <f>ROUND(I103*H103,2)</f>
        <v>0</v>
      </c>
      <c r="BL103" s="24" t="s">
        <v>190</v>
      </c>
      <c r="BM103" s="24" t="s">
        <v>2190</v>
      </c>
    </row>
    <row r="104" spans="2:47" s="1" customFormat="1" ht="27">
      <c r="B104" s="41"/>
      <c r="C104" s="63"/>
      <c r="D104" s="232" t="s">
        <v>192</v>
      </c>
      <c r="E104" s="63"/>
      <c r="F104" s="242" t="s">
        <v>2191</v>
      </c>
      <c r="G104" s="63"/>
      <c r="H104" s="63"/>
      <c r="I104" s="172"/>
      <c r="J104" s="63"/>
      <c r="K104" s="63"/>
      <c r="L104" s="61"/>
      <c r="M104" s="218"/>
      <c r="N104" s="42"/>
      <c r="O104" s="42"/>
      <c r="P104" s="42"/>
      <c r="Q104" s="42"/>
      <c r="R104" s="42"/>
      <c r="S104" s="42"/>
      <c r="T104" s="78"/>
      <c r="AT104" s="24" t="s">
        <v>192</v>
      </c>
      <c r="AU104" s="24" t="s">
        <v>85</v>
      </c>
    </row>
    <row r="105" spans="2:65" s="1" customFormat="1" ht="22.5" customHeight="1">
      <c r="B105" s="41"/>
      <c r="C105" s="204" t="s">
        <v>235</v>
      </c>
      <c r="D105" s="204" t="s">
        <v>185</v>
      </c>
      <c r="E105" s="205" t="s">
        <v>2192</v>
      </c>
      <c r="F105" s="206" t="s">
        <v>2193</v>
      </c>
      <c r="G105" s="207" t="s">
        <v>274</v>
      </c>
      <c r="H105" s="208">
        <v>230</v>
      </c>
      <c r="I105" s="209"/>
      <c r="J105" s="210">
        <f>ROUND(I105*H105,2)</f>
        <v>0</v>
      </c>
      <c r="K105" s="206" t="s">
        <v>199</v>
      </c>
      <c r="L105" s="61"/>
      <c r="M105" s="211" t="s">
        <v>22</v>
      </c>
      <c r="N105" s="212" t="s">
        <v>48</v>
      </c>
      <c r="O105" s="42"/>
      <c r="P105" s="213">
        <f>O105*H105</f>
        <v>0</v>
      </c>
      <c r="Q105" s="213">
        <v>0</v>
      </c>
      <c r="R105" s="213">
        <f>Q105*H105</f>
        <v>0</v>
      </c>
      <c r="S105" s="213">
        <v>0.26</v>
      </c>
      <c r="T105" s="214">
        <f>S105*H105</f>
        <v>59.800000000000004</v>
      </c>
      <c r="AR105" s="24" t="s">
        <v>190</v>
      </c>
      <c r="AT105" s="24" t="s">
        <v>185</v>
      </c>
      <c r="AU105" s="24" t="s">
        <v>85</v>
      </c>
      <c r="AY105" s="24" t="s">
        <v>183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24" t="s">
        <v>24</v>
      </c>
      <c r="BK105" s="215">
        <f>ROUND(I105*H105,2)</f>
        <v>0</v>
      </c>
      <c r="BL105" s="24" t="s">
        <v>190</v>
      </c>
      <c r="BM105" s="24" t="s">
        <v>2194</v>
      </c>
    </row>
    <row r="106" spans="2:47" s="1" customFormat="1" ht="40.5">
      <c r="B106" s="41"/>
      <c r="C106" s="63"/>
      <c r="D106" s="232" t="s">
        <v>192</v>
      </c>
      <c r="E106" s="63"/>
      <c r="F106" s="242" t="s">
        <v>2195</v>
      </c>
      <c r="G106" s="63"/>
      <c r="H106" s="63"/>
      <c r="I106" s="172"/>
      <c r="J106" s="63"/>
      <c r="K106" s="63"/>
      <c r="L106" s="61"/>
      <c r="M106" s="218"/>
      <c r="N106" s="42"/>
      <c r="O106" s="42"/>
      <c r="P106" s="42"/>
      <c r="Q106" s="42"/>
      <c r="R106" s="42"/>
      <c r="S106" s="42"/>
      <c r="T106" s="78"/>
      <c r="AT106" s="24" t="s">
        <v>192</v>
      </c>
      <c r="AU106" s="24" t="s">
        <v>85</v>
      </c>
    </row>
    <row r="107" spans="2:65" s="1" customFormat="1" ht="22.5" customHeight="1">
      <c r="B107" s="41"/>
      <c r="C107" s="204" t="s">
        <v>29</v>
      </c>
      <c r="D107" s="204" t="s">
        <v>185</v>
      </c>
      <c r="E107" s="205" t="s">
        <v>2196</v>
      </c>
      <c r="F107" s="206" t="s">
        <v>2197</v>
      </c>
      <c r="G107" s="207" t="s">
        <v>188</v>
      </c>
      <c r="H107" s="208">
        <v>56.4</v>
      </c>
      <c r="I107" s="209"/>
      <c r="J107" s="210">
        <f>ROUND(I107*H107,2)</f>
        <v>0</v>
      </c>
      <c r="K107" s="206" t="s">
        <v>199</v>
      </c>
      <c r="L107" s="61"/>
      <c r="M107" s="211" t="s">
        <v>22</v>
      </c>
      <c r="N107" s="212" t="s">
        <v>48</v>
      </c>
      <c r="O107" s="42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AR107" s="24" t="s">
        <v>190</v>
      </c>
      <c r="AT107" s="24" t="s">
        <v>185</v>
      </c>
      <c r="AU107" s="24" t="s">
        <v>85</v>
      </c>
      <c r="AY107" s="24" t="s">
        <v>183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24" t="s">
        <v>24</v>
      </c>
      <c r="BK107" s="215">
        <f>ROUND(I107*H107,2)</f>
        <v>0</v>
      </c>
      <c r="BL107" s="24" t="s">
        <v>190</v>
      </c>
      <c r="BM107" s="24" t="s">
        <v>2198</v>
      </c>
    </row>
    <row r="108" spans="2:47" s="1" customFormat="1" ht="27">
      <c r="B108" s="41"/>
      <c r="C108" s="63"/>
      <c r="D108" s="216" t="s">
        <v>192</v>
      </c>
      <c r="E108" s="63"/>
      <c r="F108" s="217" t="s">
        <v>2199</v>
      </c>
      <c r="G108" s="63"/>
      <c r="H108" s="63"/>
      <c r="I108" s="172"/>
      <c r="J108" s="63"/>
      <c r="K108" s="63"/>
      <c r="L108" s="61"/>
      <c r="M108" s="218"/>
      <c r="N108" s="42"/>
      <c r="O108" s="42"/>
      <c r="P108" s="42"/>
      <c r="Q108" s="42"/>
      <c r="R108" s="42"/>
      <c r="S108" s="42"/>
      <c r="T108" s="78"/>
      <c r="AT108" s="24" t="s">
        <v>192</v>
      </c>
      <c r="AU108" s="24" t="s">
        <v>85</v>
      </c>
    </row>
    <row r="109" spans="2:51" s="12" customFormat="1" ht="13.5">
      <c r="B109" s="219"/>
      <c r="C109" s="220"/>
      <c r="D109" s="232" t="s">
        <v>194</v>
      </c>
      <c r="E109" s="243" t="s">
        <v>22</v>
      </c>
      <c r="F109" s="244" t="s">
        <v>2200</v>
      </c>
      <c r="G109" s="220"/>
      <c r="H109" s="245">
        <v>56.4</v>
      </c>
      <c r="I109" s="224"/>
      <c r="J109" s="220"/>
      <c r="K109" s="220"/>
      <c r="L109" s="225"/>
      <c r="M109" s="226"/>
      <c r="N109" s="227"/>
      <c r="O109" s="227"/>
      <c r="P109" s="227"/>
      <c r="Q109" s="227"/>
      <c r="R109" s="227"/>
      <c r="S109" s="227"/>
      <c r="T109" s="228"/>
      <c r="AT109" s="229" t="s">
        <v>194</v>
      </c>
      <c r="AU109" s="229" t="s">
        <v>85</v>
      </c>
      <c r="AV109" s="12" t="s">
        <v>85</v>
      </c>
      <c r="AW109" s="12" t="s">
        <v>41</v>
      </c>
      <c r="AX109" s="12" t="s">
        <v>24</v>
      </c>
      <c r="AY109" s="229" t="s">
        <v>183</v>
      </c>
    </row>
    <row r="110" spans="2:65" s="1" customFormat="1" ht="22.5" customHeight="1">
      <c r="B110" s="41"/>
      <c r="C110" s="204" t="s">
        <v>252</v>
      </c>
      <c r="D110" s="204" t="s">
        <v>185</v>
      </c>
      <c r="E110" s="205" t="s">
        <v>2201</v>
      </c>
      <c r="F110" s="206" t="s">
        <v>2202</v>
      </c>
      <c r="G110" s="207" t="s">
        <v>188</v>
      </c>
      <c r="H110" s="208">
        <v>175</v>
      </c>
      <c r="I110" s="209"/>
      <c r="J110" s="210">
        <f>ROUND(I110*H110,2)</f>
        <v>0</v>
      </c>
      <c r="K110" s="206" t="s">
        <v>199</v>
      </c>
      <c r="L110" s="61"/>
      <c r="M110" s="211" t="s">
        <v>22</v>
      </c>
      <c r="N110" s="212" t="s">
        <v>48</v>
      </c>
      <c r="O110" s="42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AR110" s="24" t="s">
        <v>190</v>
      </c>
      <c r="AT110" s="24" t="s">
        <v>185</v>
      </c>
      <c r="AU110" s="24" t="s">
        <v>85</v>
      </c>
      <c r="AY110" s="24" t="s">
        <v>183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24" t="s">
        <v>24</v>
      </c>
      <c r="BK110" s="215">
        <f>ROUND(I110*H110,2)</f>
        <v>0</v>
      </c>
      <c r="BL110" s="24" t="s">
        <v>190</v>
      </c>
      <c r="BM110" s="24" t="s">
        <v>2203</v>
      </c>
    </row>
    <row r="111" spans="2:47" s="1" customFormat="1" ht="27">
      <c r="B111" s="41"/>
      <c r="C111" s="63"/>
      <c r="D111" s="232" t="s">
        <v>192</v>
      </c>
      <c r="E111" s="63"/>
      <c r="F111" s="242" t="s">
        <v>2204</v>
      </c>
      <c r="G111" s="63"/>
      <c r="H111" s="63"/>
      <c r="I111" s="172"/>
      <c r="J111" s="63"/>
      <c r="K111" s="63"/>
      <c r="L111" s="61"/>
      <c r="M111" s="218"/>
      <c r="N111" s="42"/>
      <c r="O111" s="42"/>
      <c r="P111" s="42"/>
      <c r="Q111" s="42"/>
      <c r="R111" s="42"/>
      <c r="S111" s="42"/>
      <c r="T111" s="78"/>
      <c r="AT111" s="24" t="s">
        <v>192</v>
      </c>
      <c r="AU111" s="24" t="s">
        <v>85</v>
      </c>
    </row>
    <row r="112" spans="2:65" s="1" customFormat="1" ht="22.5" customHeight="1">
      <c r="B112" s="41"/>
      <c r="C112" s="204" t="s">
        <v>259</v>
      </c>
      <c r="D112" s="204" t="s">
        <v>185</v>
      </c>
      <c r="E112" s="205" t="s">
        <v>2205</v>
      </c>
      <c r="F112" s="206" t="s">
        <v>2206</v>
      </c>
      <c r="G112" s="207" t="s">
        <v>188</v>
      </c>
      <c r="H112" s="208">
        <v>45</v>
      </c>
      <c r="I112" s="209"/>
      <c r="J112" s="210">
        <f>ROUND(I112*H112,2)</f>
        <v>0</v>
      </c>
      <c r="K112" s="206" t="s">
        <v>199</v>
      </c>
      <c r="L112" s="61"/>
      <c r="M112" s="211" t="s">
        <v>22</v>
      </c>
      <c r="N112" s="212" t="s">
        <v>48</v>
      </c>
      <c r="O112" s="42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AR112" s="24" t="s">
        <v>190</v>
      </c>
      <c r="AT112" s="24" t="s">
        <v>185</v>
      </c>
      <c r="AU112" s="24" t="s">
        <v>85</v>
      </c>
      <c r="AY112" s="24" t="s">
        <v>183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24" t="s">
        <v>24</v>
      </c>
      <c r="BK112" s="215">
        <f>ROUND(I112*H112,2)</f>
        <v>0</v>
      </c>
      <c r="BL112" s="24" t="s">
        <v>190</v>
      </c>
      <c r="BM112" s="24" t="s">
        <v>2207</v>
      </c>
    </row>
    <row r="113" spans="2:47" s="1" customFormat="1" ht="27">
      <c r="B113" s="41"/>
      <c r="C113" s="63"/>
      <c r="D113" s="216" t="s">
        <v>192</v>
      </c>
      <c r="E113" s="63"/>
      <c r="F113" s="217" t="s">
        <v>2208</v>
      </c>
      <c r="G113" s="63"/>
      <c r="H113" s="63"/>
      <c r="I113" s="172"/>
      <c r="J113" s="63"/>
      <c r="K113" s="63"/>
      <c r="L113" s="61"/>
      <c r="M113" s="218"/>
      <c r="N113" s="42"/>
      <c r="O113" s="42"/>
      <c r="P113" s="42"/>
      <c r="Q113" s="42"/>
      <c r="R113" s="42"/>
      <c r="S113" s="42"/>
      <c r="T113" s="78"/>
      <c r="AT113" s="24" t="s">
        <v>192</v>
      </c>
      <c r="AU113" s="24" t="s">
        <v>85</v>
      </c>
    </row>
    <row r="114" spans="2:51" s="14" customFormat="1" ht="13.5">
      <c r="B114" s="246"/>
      <c r="C114" s="247"/>
      <c r="D114" s="216" t="s">
        <v>194</v>
      </c>
      <c r="E114" s="248" t="s">
        <v>22</v>
      </c>
      <c r="F114" s="249" t="s">
        <v>2209</v>
      </c>
      <c r="G114" s="247"/>
      <c r="H114" s="250" t="s">
        <v>22</v>
      </c>
      <c r="I114" s="251"/>
      <c r="J114" s="247"/>
      <c r="K114" s="247"/>
      <c r="L114" s="252"/>
      <c r="M114" s="253"/>
      <c r="N114" s="254"/>
      <c r="O114" s="254"/>
      <c r="P114" s="254"/>
      <c r="Q114" s="254"/>
      <c r="R114" s="254"/>
      <c r="S114" s="254"/>
      <c r="T114" s="255"/>
      <c r="AT114" s="256" t="s">
        <v>194</v>
      </c>
      <c r="AU114" s="256" t="s">
        <v>85</v>
      </c>
      <c r="AV114" s="14" t="s">
        <v>24</v>
      </c>
      <c r="AW114" s="14" t="s">
        <v>41</v>
      </c>
      <c r="AX114" s="14" t="s">
        <v>77</v>
      </c>
      <c r="AY114" s="256" t="s">
        <v>183</v>
      </c>
    </row>
    <row r="115" spans="2:51" s="12" customFormat="1" ht="13.5">
      <c r="B115" s="219"/>
      <c r="C115" s="220"/>
      <c r="D115" s="232" t="s">
        <v>194</v>
      </c>
      <c r="E115" s="243" t="s">
        <v>22</v>
      </c>
      <c r="F115" s="244" t="s">
        <v>2210</v>
      </c>
      <c r="G115" s="220"/>
      <c r="H115" s="245">
        <v>45</v>
      </c>
      <c r="I115" s="224"/>
      <c r="J115" s="220"/>
      <c r="K115" s="220"/>
      <c r="L115" s="225"/>
      <c r="M115" s="226"/>
      <c r="N115" s="227"/>
      <c r="O115" s="227"/>
      <c r="P115" s="227"/>
      <c r="Q115" s="227"/>
      <c r="R115" s="227"/>
      <c r="S115" s="227"/>
      <c r="T115" s="228"/>
      <c r="AT115" s="229" t="s">
        <v>194</v>
      </c>
      <c r="AU115" s="229" t="s">
        <v>85</v>
      </c>
      <c r="AV115" s="12" t="s">
        <v>85</v>
      </c>
      <c r="AW115" s="12" t="s">
        <v>41</v>
      </c>
      <c r="AX115" s="12" t="s">
        <v>24</v>
      </c>
      <c r="AY115" s="229" t="s">
        <v>183</v>
      </c>
    </row>
    <row r="116" spans="2:65" s="1" customFormat="1" ht="22.5" customHeight="1">
      <c r="B116" s="41"/>
      <c r="C116" s="204" t="s">
        <v>265</v>
      </c>
      <c r="D116" s="204" t="s">
        <v>185</v>
      </c>
      <c r="E116" s="205" t="s">
        <v>2211</v>
      </c>
      <c r="F116" s="206" t="s">
        <v>2212</v>
      </c>
      <c r="G116" s="207" t="s">
        <v>188</v>
      </c>
      <c r="H116" s="208">
        <v>45</v>
      </c>
      <c r="I116" s="209"/>
      <c r="J116" s="210">
        <f>ROUND(I116*H116,2)</f>
        <v>0</v>
      </c>
      <c r="K116" s="206" t="s">
        <v>199</v>
      </c>
      <c r="L116" s="61"/>
      <c r="M116" s="211" t="s">
        <v>22</v>
      </c>
      <c r="N116" s="212" t="s">
        <v>48</v>
      </c>
      <c r="O116" s="42"/>
      <c r="P116" s="213">
        <f>O116*H116</f>
        <v>0</v>
      </c>
      <c r="Q116" s="213">
        <v>0</v>
      </c>
      <c r="R116" s="213">
        <f>Q116*H116</f>
        <v>0</v>
      </c>
      <c r="S116" s="213">
        <v>0</v>
      </c>
      <c r="T116" s="214">
        <f>S116*H116</f>
        <v>0</v>
      </c>
      <c r="AR116" s="24" t="s">
        <v>190</v>
      </c>
      <c r="AT116" s="24" t="s">
        <v>185</v>
      </c>
      <c r="AU116" s="24" t="s">
        <v>85</v>
      </c>
      <c r="AY116" s="24" t="s">
        <v>183</v>
      </c>
      <c r="BE116" s="215">
        <f>IF(N116="základní",J116,0)</f>
        <v>0</v>
      </c>
      <c r="BF116" s="215">
        <f>IF(N116="snížená",J116,0)</f>
        <v>0</v>
      </c>
      <c r="BG116" s="215">
        <f>IF(N116="zákl. přenesená",J116,0)</f>
        <v>0</v>
      </c>
      <c r="BH116" s="215">
        <f>IF(N116="sníž. přenesená",J116,0)</f>
        <v>0</v>
      </c>
      <c r="BI116" s="215">
        <f>IF(N116="nulová",J116,0)</f>
        <v>0</v>
      </c>
      <c r="BJ116" s="24" t="s">
        <v>24</v>
      </c>
      <c r="BK116" s="215">
        <f>ROUND(I116*H116,2)</f>
        <v>0</v>
      </c>
      <c r="BL116" s="24" t="s">
        <v>190</v>
      </c>
      <c r="BM116" s="24" t="s">
        <v>2213</v>
      </c>
    </row>
    <row r="117" spans="2:47" s="1" customFormat="1" ht="27">
      <c r="B117" s="41"/>
      <c r="C117" s="63"/>
      <c r="D117" s="232" t="s">
        <v>192</v>
      </c>
      <c r="E117" s="63"/>
      <c r="F117" s="242" t="s">
        <v>2214</v>
      </c>
      <c r="G117" s="63"/>
      <c r="H117" s="63"/>
      <c r="I117" s="172"/>
      <c r="J117" s="63"/>
      <c r="K117" s="63"/>
      <c r="L117" s="61"/>
      <c r="M117" s="218"/>
      <c r="N117" s="42"/>
      <c r="O117" s="42"/>
      <c r="P117" s="42"/>
      <c r="Q117" s="42"/>
      <c r="R117" s="42"/>
      <c r="S117" s="42"/>
      <c r="T117" s="78"/>
      <c r="AT117" s="24" t="s">
        <v>192</v>
      </c>
      <c r="AU117" s="24" t="s">
        <v>85</v>
      </c>
    </row>
    <row r="118" spans="2:65" s="1" customFormat="1" ht="22.5" customHeight="1">
      <c r="B118" s="41"/>
      <c r="C118" s="204" t="s">
        <v>271</v>
      </c>
      <c r="D118" s="204" t="s">
        <v>185</v>
      </c>
      <c r="E118" s="205" t="s">
        <v>213</v>
      </c>
      <c r="F118" s="206" t="s">
        <v>214</v>
      </c>
      <c r="G118" s="207" t="s">
        <v>188</v>
      </c>
      <c r="H118" s="208">
        <v>191.4</v>
      </c>
      <c r="I118" s="209"/>
      <c r="J118" s="210">
        <f>ROUND(I118*H118,2)</f>
        <v>0</v>
      </c>
      <c r="K118" s="206" t="s">
        <v>199</v>
      </c>
      <c r="L118" s="61"/>
      <c r="M118" s="211" t="s">
        <v>22</v>
      </c>
      <c r="N118" s="212" t="s">
        <v>48</v>
      </c>
      <c r="O118" s="42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AR118" s="24" t="s">
        <v>190</v>
      </c>
      <c r="AT118" s="24" t="s">
        <v>185</v>
      </c>
      <c r="AU118" s="24" t="s">
        <v>85</v>
      </c>
      <c r="AY118" s="24" t="s">
        <v>183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24" t="s">
        <v>24</v>
      </c>
      <c r="BK118" s="215">
        <f>ROUND(I118*H118,2)</f>
        <v>0</v>
      </c>
      <c r="BL118" s="24" t="s">
        <v>190</v>
      </c>
      <c r="BM118" s="24" t="s">
        <v>2215</v>
      </c>
    </row>
    <row r="119" spans="2:47" s="1" customFormat="1" ht="40.5">
      <c r="B119" s="41"/>
      <c r="C119" s="63"/>
      <c r="D119" s="216" t="s">
        <v>192</v>
      </c>
      <c r="E119" s="63"/>
      <c r="F119" s="217" t="s">
        <v>216</v>
      </c>
      <c r="G119" s="63"/>
      <c r="H119" s="63"/>
      <c r="I119" s="172"/>
      <c r="J119" s="63"/>
      <c r="K119" s="63"/>
      <c r="L119" s="61"/>
      <c r="M119" s="218"/>
      <c r="N119" s="42"/>
      <c r="O119" s="42"/>
      <c r="P119" s="42"/>
      <c r="Q119" s="42"/>
      <c r="R119" s="42"/>
      <c r="S119" s="42"/>
      <c r="T119" s="78"/>
      <c r="AT119" s="24" t="s">
        <v>192</v>
      </c>
      <c r="AU119" s="24" t="s">
        <v>85</v>
      </c>
    </row>
    <row r="120" spans="2:51" s="12" customFormat="1" ht="13.5">
      <c r="B120" s="219"/>
      <c r="C120" s="220"/>
      <c r="D120" s="232" t="s">
        <v>194</v>
      </c>
      <c r="E120" s="243" t="s">
        <v>22</v>
      </c>
      <c r="F120" s="244" t="s">
        <v>2216</v>
      </c>
      <c r="G120" s="220"/>
      <c r="H120" s="245">
        <v>191.4</v>
      </c>
      <c r="I120" s="224"/>
      <c r="J120" s="220"/>
      <c r="K120" s="220"/>
      <c r="L120" s="225"/>
      <c r="M120" s="226"/>
      <c r="N120" s="227"/>
      <c r="O120" s="227"/>
      <c r="P120" s="227"/>
      <c r="Q120" s="227"/>
      <c r="R120" s="227"/>
      <c r="S120" s="227"/>
      <c r="T120" s="228"/>
      <c r="AT120" s="229" t="s">
        <v>194</v>
      </c>
      <c r="AU120" s="229" t="s">
        <v>85</v>
      </c>
      <c r="AV120" s="12" t="s">
        <v>85</v>
      </c>
      <c r="AW120" s="12" t="s">
        <v>41</v>
      </c>
      <c r="AX120" s="12" t="s">
        <v>24</v>
      </c>
      <c r="AY120" s="229" t="s">
        <v>183</v>
      </c>
    </row>
    <row r="121" spans="2:65" s="1" customFormat="1" ht="22.5" customHeight="1">
      <c r="B121" s="41"/>
      <c r="C121" s="204" t="s">
        <v>10</v>
      </c>
      <c r="D121" s="204" t="s">
        <v>185</v>
      </c>
      <c r="E121" s="205" t="s">
        <v>218</v>
      </c>
      <c r="F121" s="206" t="s">
        <v>219</v>
      </c>
      <c r="G121" s="207" t="s">
        <v>188</v>
      </c>
      <c r="H121" s="208">
        <v>191.4</v>
      </c>
      <c r="I121" s="209"/>
      <c r="J121" s="210">
        <f>ROUND(I121*H121,2)</f>
        <v>0</v>
      </c>
      <c r="K121" s="206" t="s">
        <v>199</v>
      </c>
      <c r="L121" s="61"/>
      <c r="M121" s="211" t="s">
        <v>22</v>
      </c>
      <c r="N121" s="212" t="s">
        <v>48</v>
      </c>
      <c r="O121" s="42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AR121" s="24" t="s">
        <v>190</v>
      </c>
      <c r="AT121" s="24" t="s">
        <v>185</v>
      </c>
      <c r="AU121" s="24" t="s">
        <v>85</v>
      </c>
      <c r="AY121" s="24" t="s">
        <v>183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24" t="s">
        <v>24</v>
      </c>
      <c r="BK121" s="215">
        <f>ROUND(I121*H121,2)</f>
        <v>0</v>
      </c>
      <c r="BL121" s="24" t="s">
        <v>190</v>
      </c>
      <c r="BM121" s="24" t="s">
        <v>2217</v>
      </c>
    </row>
    <row r="122" spans="2:47" s="1" customFormat="1" ht="13.5">
      <c r="B122" s="41"/>
      <c r="C122" s="63"/>
      <c r="D122" s="232" t="s">
        <v>192</v>
      </c>
      <c r="E122" s="63"/>
      <c r="F122" s="242" t="s">
        <v>219</v>
      </c>
      <c r="G122" s="63"/>
      <c r="H122" s="63"/>
      <c r="I122" s="172"/>
      <c r="J122" s="63"/>
      <c r="K122" s="63"/>
      <c r="L122" s="61"/>
      <c r="M122" s="218"/>
      <c r="N122" s="42"/>
      <c r="O122" s="42"/>
      <c r="P122" s="42"/>
      <c r="Q122" s="42"/>
      <c r="R122" s="42"/>
      <c r="S122" s="42"/>
      <c r="T122" s="78"/>
      <c r="AT122" s="24" t="s">
        <v>192</v>
      </c>
      <c r="AU122" s="24" t="s">
        <v>85</v>
      </c>
    </row>
    <row r="123" spans="2:65" s="1" customFormat="1" ht="22.5" customHeight="1">
      <c r="B123" s="41"/>
      <c r="C123" s="204" t="s">
        <v>284</v>
      </c>
      <c r="D123" s="204" t="s">
        <v>185</v>
      </c>
      <c r="E123" s="205" t="s">
        <v>222</v>
      </c>
      <c r="F123" s="206" t="s">
        <v>223</v>
      </c>
      <c r="G123" s="207" t="s">
        <v>224</v>
      </c>
      <c r="H123" s="208">
        <v>401.94</v>
      </c>
      <c r="I123" s="209"/>
      <c r="J123" s="210">
        <f>ROUND(I123*H123,2)</f>
        <v>0</v>
      </c>
      <c r="K123" s="206" t="s">
        <v>199</v>
      </c>
      <c r="L123" s="61"/>
      <c r="M123" s="211" t="s">
        <v>22</v>
      </c>
      <c r="N123" s="212" t="s">
        <v>48</v>
      </c>
      <c r="O123" s="42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AR123" s="24" t="s">
        <v>190</v>
      </c>
      <c r="AT123" s="24" t="s">
        <v>185</v>
      </c>
      <c r="AU123" s="24" t="s">
        <v>85</v>
      </c>
      <c r="AY123" s="24" t="s">
        <v>183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24" t="s">
        <v>24</v>
      </c>
      <c r="BK123" s="215">
        <f>ROUND(I123*H123,2)</f>
        <v>0</v>
      </c>
      <c r="BL123" s="24" t="s">
        <v>190</v>
      </c>
      <c r="BM123" s="24" t="s">
        <v>2218</v>
      </c>
    </row>
    <row r="124" spans="2:47" s="1" customFormat="1" ht="13.5">
      <c r="B124" s="41"/>
      <c r="C124" s="63"/>
      <c r="D124" s="216" t="s">
        <v>192</v>
      </c>
      <c r="E124" s="63"/>
      <c r="F124" s="217" t="s">
        <v>226</v>
      </c>
      <c r="G124" s="63"/>
      <c r="H124" s="63"/>
      <c r="I124" s="172"/>
      <c r="J124" s="63"/>
      <c r="K124" s="63"/>
      <c r="L124" s="61"/>
      <c r="M124" s="218"/>
      <c r="N124" s="42"/>
      <c r="O124" s="42"/>
      <c r="P124" s="42"/>
      <c r="Q124" s="42"/>
      <c r="R124" s="42"/>
      <c r="S124" s="42"/>
      <c r="T124" s="78"/>
      <c r="AT124" s="24" t="s">
        <v>192</v>
      </c>
      <c r="AU124" s="24" t="s">
        <v>85</v>
      </c>
    </row>
    <row r="125" spans="2:51" s="12" customFormat="1" ht="13.5">
      <c r="B125" s="219"/>
      <c r="C125" s="220"/>
      <c r="D125" s="232" t="s">
        <v>194</v>
      </c>
      <c r="E125" s="243" t="s">
        <v>22</v>
      </c>
      <c r="F125" s="244" t="s">
        <v>2219</v>
      </c>
      <c r="G125" s="220"/>
      <c r="H125" s="245">
        <v>401.94</v>
      </c>
      <c r="I125" s="224"/>
      <c r="J125" s="220"/>
      <c r="K125" s="220"/>
      <c r="L125" s="225"/>
      <c r="M125" s="226"/>
      <c r="N125" s="227"/>
      <c r="O125" s="227"/>
      <c r="P125" s="227"/>
      <c r="Q125" s="227"/>
      <c r="R125" s="227"/>
      <c r="S125" s="227"/>
      <c r="T125" s="228"/>
      <c r="AT125" s="229" t="s">
        <v>194</v>
      </c>
      <c r="AU125" s="229" t="s">
        <v>85</v>
      </c>
      <c r="AV125" s="12" t="s">
        <v>85</v>
      </c>
      <c r="AW125" s="12" t="s">
        <v>41</v>
      </c>
      <c r="AX125" s="12" t="s">
        <v>24</v>
      </c>
      <c r="AY125" s="229" t="s">
        <v>183</v>
      </c>
    </row>
    <row r="126" spans="2:65" s="1" customFormat="1" ht="22.5" customHeight="1">
      <c r="B126" s="41"/>
      <c r="C126" s="204" t="s">
        <v>290</v>
      </c>
      <c r="D126" s="204" t="s">
        <v>185</v>
      </c>
      <c r="E126" s="205" t="s">
        <v>229</v>
      </c>
      <c r="F126" s="206" t="s">
        <v>230</v>
      </c>
      <c r="G126" s="207" t="s">
        <v>188</v>
      </c>
      <c r="H126" s="208">
        <v>45</v>
      </c>
      <c r="I126" s="209"/>
      <c r="J126" s="210">
        <f>ROUND(I126*H126,2)</f>
        <v>0</v>
      </c>
      <c r="K126" s="206" t="s">
        <v>199</v>
      </c>
      <c r="L126" s="61"/>
      <c r="M126" s="211" t="s">
        <v>22</v>
      </c>
      <c r="N126" s="212" t="s">
        <v>48</v>
      </c>
      <c r="O126" s="42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AR126" s="24" t="s">
        <v>190</v>
      </c>
      <c r="AT126" s="24" t="s">
        <v>185</v>
      </c>
      <c r="AU126" s="24" t="s">
        <v>85</v>
      </c>
      <c r="AY126" s="24" t="s">
        <v>183</v>
      </c>
      <c r="BE126" s="215">
        <f>IF(N126="základní",J126,0)</f>
        <v>0</v>
      </c>
      <c r="BF126" s="215">
        <f>IF(N126="snížená",J126,0)</f>
        <v>0</v>
      </c>
      <c r="BG126" s="215">
        <f>IF(N126="zákl. přenesená",J126,0)</f>
        <v>0</v>
      </c>
      <c r="BH126" s="215">
        <f>IF(N126="sníž. přenesená",J126,0)</f>
        <v>0</v>
      </c>
      <c r="BI126" s="215">
        <f>IF(N126="nulová",J126,0)</f>
        <v>0</v>
      </c>
      <c r="BJ126" s="24" t="s">
        <v>24</v>
      </c>
      <c r="BK126" s="215">
        <f>ROUND(I126*H126,2)</f>
        <v>0</v>
      </c>
      <c r="BL126" s="24" t="s">
        <v>190</v>
      </c>
      <c r="BM126" s="24" t="s">
        <v>2220</v>
      </c>
    </row>
    <row r="127" spans="2:47" s="1" customFormat="1" ht="27">
      <c r="B127" s="41"/>
      <c r="C127" s="63"/>
      <c r="D127" s="232" t="s">
        <v>192</v>
      </c>
      <c r="E127" s="63"/>
      <c r="F127" s="242" t="s">
        <v>232</v>
      </c>
      <c r="G127" s="63"/>
      <c r="H127" s="63"/>
      <c r="I127" s="172"/>
      <c r="J127" s="63"/>
      <c r="K127" s="63"/>
      <c r="L127" s="61"/>
      <c r="M127" s="218"/>
      <c r="N127" s="42"/>
      <c r="O127" s="42"/>
      <c r="P127" s="42"/>
      <c r="Q127" s="42"/>
      <c r="R127" s="42"/>
      <c r="S127" s="42"/>
      <c r="T127" s="78"/>
      <c r="AT127" s="24" t="s">
        <v>192</v>
      </c>
      <c r="AU127" s="24" t="s">
        <v>85</v>
      </c>
    </row>
    <row r="128" spans="2:65" s="1" customFormat="1" ht="22.5" customHeight="1">
      <c r="B128" s="41"/>
      <c r="C128" s="204" t="s">
        <v>296</v>
      </c>
      <c r="D128" s="204" t="s">
        <v>185</v>
      </c>
      <c r="E128" s="205" t="s">
        <v>2221</v>
      </c>
      <c r="F128" s="206" t="s">
        <v>2222</v>
      </c>
      <c r="G128" s="207" t="s">
        <v>274</v>
      </c>
      <c r="H128" s="208">
        <v>265</v>
      </c>
      <c r="I128" s="209"/>
      <c r="J128" s="210">
        <f>ROUND(I128*H128,2)</f>
        <v>0</v>
      </c>
      <c r="K128" s="206" t="s">
        <v>199</v>
      </c>
      <c r="L128" s="61"/>
      <c r="M128" s="211" t="s">
        <v>22</v>
      </c>
      <c r="N128" s="212" t="s">
        <v>48</v>
      </c>
      <c r="O128" s="42"/>
      <c r="P128" s="213">
        <f>O128*H128</f>
        <v>0</v>
      </c>
      <c r="Q128" s="213">
        <v>0</v>
      </c>
      <c r="R128" s="213">
        <f>Q128*H128</f>
        <v>0</v>
      </c>
      <c r="S128" s="213">
        <v>0</v>
      </c>
      <c r="T128" s="214">
        <f>S128*H128</f>
        <v>0</v>
      </c>
      <c r="AR128" s="24" t="s">
        <v>190</v>
      </c>
      <c r="AT128" s="24" t="s">
        <v>185</v>
      </c>
      <c r="AU128" s="24" t="s">
        <v>85</v>
      </c>
      <c r="AY128" s="24" t="s">
        <v>183</v>
      </c>
      <c r="BE128" s="215">
        <f>IF(N128="základní",J128,0)</f>
        <v>0</v>
      </c>
      <c r="BF128" s="215">
        <f>IF(N128="snížená",J128,0)</f>
        <v>0</v>
      </c>
      <c r="BG128" s="215">
        <f>IF(N128="zákl. přenesená",J128,0)</f>
        <v>0</v>
      </c>
      <c r="BH128" s="215">
        <f>IF(N128="sníž. přenesená",J128,0)</f>
        <v>0</v>
      </c>
      <c r="BI128" s="215">
        <f>IF(N128="nulová",J128,0)</f>
        <v>0</v>
      </c>
      <c r="BJ128" s="24" t="s">
        <v>24</v>
      </c>
      <c r="BK128" s="215">
        <f>ROUND(I128*H128,2)</f>
        <v>0</v>
      </c>
      <c r="BL128" s="24" t="s">
        <v>190</v>
      </c>
      <c r="BM128" s="24" t="s">
        <v>2223</v>
      </c>
    </row>
    <row r="129" spans="2:47" s="1" customFormat="1" ht="27">
      <c r="B129" s="41"/>
      <c r="C129" s="63"/>
      <c r="D129" s="232" t="s">
        <v>192</v>
      </c>
      <c r="E129" s="63"/>
      <c r="F129" s="242" t="s">
        <v>2224</v>
      </c>
      <c r="G129" s="63"/>
      <c r="H129" s="63"/>
      <c r="I129" s="172"/>
      <c r="J129" s="63"/>
      <c r="K129" s="63"/>
      <c r="L129" s="61"/>
      <c r="M129" s="218"/>
      <c r="N129" s="42"/>
      <c r="O129" s="42"/>
      <c r="P129" s="42"/>
      <c r="Q129" s="42"/>
      <c r="R129" s="42"/>
      <c r="S129" s="42"/>
      <c r="T129" s="78"/>
      <c r="AT129" s="24" t="s">
        <v>192</v>
      </c>
      <c r="AU129" s="24" t="s">
        <v>85</v>
      </c>
    </row>
    <row r="130" spans="2:65" s="1" customFormat="1" ht="22.5" customHeight="1">
      <c r="B130" s="41"/>
      <c r="C130" s="204" t="s">
        <v>302</v>
      </c>
      <c r="D130" s="204" t="s">
        <v>185</v>
      </c>
      <c r="E130" s="205" t="s">
        <v>2225</v>
      </c>
      <c r="F130" s="206" t="s">
        <v>2226</v>
      </c>
      <c r="G130" s="207" t="s">
        <v>274</v>
      </c>
      <c r="H130" s="208">
        <v>265</v>
      </c>
      <c r="I130" s="209"/>
      <c r="J130" s="210">
        <f>ROUND(I130*H130,2)</f>
        <v>0</v>
      </c>
      <c r="K130" s="206" t="s">
        <v>1324</v>
      </c>
      <c r="L130" s="61"/>
      <c r="M130" s="211" t="s">
        <v>22</v>
      </c>
      <c r="N130" s="212" t="s">
        <v>48</v>
      </c>
      <c r="O130" s="42"/>
      <c r="P130" s="213">
        <f>O130*H130</f>
        <v>0</v>
      </c>
      <c r="Q130" s="213">
        <v>0</v>
      </c>
      <c r="R130" s="213">
        <f>Q130*H130</f>
        <v>0</v>
      </c>
      <c r="S130" s="213">
        <v>0</v>
      </c>
      <c r="T130" s="214">
        <f>S130*H130</f>
        <v>0</v>
      </c>
      <c r="AR130" s="24" t="s">
        <v>190</v>
      </c>
      <c r="AT130" s="24" t="s">
        <v>185</v>
      </c>
      <c r="AU130" s="24" t="s">
        <v>85</v>
      </c>
      <c r="AY130" s="24" t="s">
        <v>183</v>
      </c>
      <c r="BE130" s="215">
        <f>IF(N130="základní",J130,0)</f>
        <v>0</v>
      </c>
      <c r="BF130" s="215">
        <f>IF(N130="snížená",J130,0)</f>
        <v>0</v>
      </c>
      <c r="BG130" s="215">
        <f>IF(N130="zákl. přenesená",J130,0)</f>
        <v>0</v>
      </c>
      <c r="BH130" s="215">
        <f>IF(N130="sníž. přenesená",J130,0)</f>
        <v>0</v>
      </c>
      <c r="BI130" s="215">
        <f>IF(N130="nulová",J130,0)</f>
        <v>0</v>
      </c>
      <c r="BJ130" s="24" t="s">
        <v>24</v>
      </c>
      <c r="BK130" s="215">
        <f>ROUND(I130*H130,2)</f>
        <v>0</v>
      </c>
      <c r="BL130" s="24" t="s">
        <v>190</v>
      </c>
      <c r="BM130" s="24" t="s">
        <v>2227</v>
      </c>
    </row>
    <row r="131" spans="2:47" s="1" customFormat="1" ht="27">
      <c r="B131" s="41"/>
      <c r="C131" s="63"/>
      <c r="D131" s="232" t="s">
        <v>192</v>
      </c>
      <c r="E131" s="63"/>
      <c r="F131" s="242" t="s">
        <v>2228</v>
      </c>
      <c r="G131" s="63"/>
      <c r="H131" s="63"/>
      <c r="I131" s="172"/>
      <c r="J131" s="63"/>
      <c r="K131" s="63"/>
      <c r="L131" s="61"/>
      <c r="M131" s="218"/>
      <c r="N131" s="42"/>
      <c r="O131" s="42"/>
      <c r="P131" s="42"/>
      <c r="Q131" s="42"/>
      <c r="R131" s="42"/>
      <c r="S131" s="42"/>
      <c r="T131" s="78"/>
      <c r="AT131" s="24" t="s">
        <v>192</v>
      </c>
      <c r="AU131" s="24" t="s">
        <v>85</v>
      </c>
    </row>
    <row r="132" spans="2:65" s="1" customFormat="1" ht="22.5" customHeight="1">
      <c r="B132" s="41"/>
      <c r="C132" s="257" t="s">
        <v>309</v>
      </c>
      <c r="D132" s="257" t="s">
        <v>330</v>
      </c>
      <c r="E132" s="258" t="s">
        <v>2229</v>
      </c>
      <c r="F132" s="259" t="s">
        <v>2230</v>
      </c>
      <c r="G132" s="260" t="s">
        <v>2231</v>
      </c>
      <c r="H132" s="261">
        <v>3.975</v>
      </c>
      <c r="I132" s="262"/>
      <c r="J132" s="263">
        <f>ROUND(I132*H132,2)</f>
        <v>0</v>
      </c>
      <c r="K132" s="259" t="s">
        <v>1324</v>
      </c>
      <c r="L132" s="264"/>
      <c r="M132" s="265" t="s">
        <v>22</v>
      </c>
      <c r="N132" s="266" t="s">
        <v>48</v>
      </c>
      <c r="O132" s="42"/>
      <c r="P132" s="213">
        <f>O132*H132</f>
        <v>0</v>
      </c>
      <c r="Q132" s="213">
        <v>0.001</v>
      </c>
      <c r="R132" s="213">
        <f>Q132*H132</f>
        <v>0.003975</v>
      </c>
      <c r="S132" s="213">
        <v>0</v>
      </c>
      <c r="T132" s="214">
        <f>S132*H132</f>
        <v>0</v>
      </c>
      <c r="AR132" s="24" t="s">
        <v>228</v>
      </c>
      <c r="AT132" s="24" t="s">
        <v>330</v>
      </c>
      <c r="AU132" s="24" t="s">
        <v>85</v>
      </c>
      <c r="AY132" s="24" t="s">
        <v>183</v>
      </c>
      <c r="BE132" s="215">
        <f>IF(N132="základní",J132,0)</f>
        <v>0</v>
      </c>
      <c r="BF132" s="215">
        <f>IF(N132="snížená",J132,0)</f>
        <v>0</v>
      </c>
      <c r="BG132" s="215">
        <f>IF(N132="zákl. přenesená",J132,0)</f>
        <v>0</v>
      </c>
      <c r="BH132" s="215">
        <f>IF(N132="sníž. přenesená",J132,0)</f>
        <v>0</v>
      </c>
      <c r="BI132" s="215">
        <f>IF(N132="nulová",J132,0)</f>
        <v>0</v>
      </c>
      <c r="BJ132" s="24" t="s">
        <v>24</v>
      </c>
      <c r="BK132" s="215">
        <f>ROUND(I132*H132,2)</f>
        <v>0</v>
      </c>
      <c r="BL132" s="24" t="s">
        <v>190</v>
      </c>
      <c r="BM132" s="24" t="s">
        <v>2232</v>
      </c>
    </row>
    <row r="133" spans="2:47" s="1" customFormat="1" ht="13.5">
      <c r="B133" s="41"/>
      <c r="C133" s="63"/>
      <c r="D133" s="216" t="s">
        <v>192</v>
      </c>
      <c r="E133" s="63"/>
      <c r="F133" s="217" t="s">
        <v>2233</v>
      </c>
      <c r="G133" s="63"/>
      <c r="H133" s="63"/>
      <c r="I133" s="172"/>
      <c r="J133" s="63"/>
      <c r="K133" s="63"/>
      <c r="L133" s="61"/>
      <c r="M133" s="218"/>
      <c r="N133" s="42"/>
      <c r="O133" s="42"/>
      <c r="P133" s="42"/>
      <c r="Q133" s="42"/>
      <c r="R133" s="42"/>
      <c r="S133" s="42"/>
      <c r="T133" s="78"/>
      <c r="AT133" s="24" t="s">
        <v>192</v>
      </c>
      <c r="AU133" s="24" t="s">
        <v>85</v>
      </c>
    </row>
    <row r="134" spans="2:51" s="12" customFormat="1" ht="13.5">
      <c r="B134" s="219"/>
      <c r="C134" s="220"/>
      <c r="D134" s="232" t="s">
        <v>194</v>
      </c>
      <c r="E134" s="220"/>
      <c r="F134" s="244" t="s">
        <v>2234</v>
      </c>
      <c r="G134" s="220"/>
      <c r="H134" s="245">
        <v>3.975</v>
      </c>
      <c r="I134" s="224"/>
      <c r="J134" s="220"/>
      <c r="K134" s="220"/>
      <c r="L134" s="225"/>
      <c r="M134" s="226"/>
      <c r="N134" s="227"/>
      <c r="O134" s="227"/>
      <c r="P134" s="227"/>
      <c r="Q134" s="227"/>
      <c r="R134" s="227"/>
      <c r="S134" s="227"/>
      <c r="T134" s="228"/>
      <c r="AT134" s="229" t="s">
        <v>194</v>
      </c>
      <c r="AU134" s="229" t="s">
        <v>85</v>
      </c>
      <c r="AV134" s="12" t="s">
        <v>85</v>
      </c>
      <c r="AW134" s="12" t="s">
        <v>6</v>
      </c>
      <c r="AX134" s="12" t="s">
        <v>24</v>
      </c>
      <c r="AY134" s="229" t="s">
        <v>183</v>
      </c>
    </row>
    <row r="135" spans="2:65" s="1" customFormat="1" ht="22.5" customHeight="1">
      <c r="B135" s="41"/>
      <c r="C135" s="204" t="s">
        <v>9</v>
      </c>
      <c r="D135" s="204" t="s">
        <v>185</v>
      </c>
      <c r="E135" s="205" t="s">
        <v>2235</v>
      </c>
      <c r="F135" s="206" t="s">
        <v>2236</v>
      </c>
      <c r="G135" s="207" t="s">
        <v>274</v>
      </c>
      <c r="H135" s="208">
        <v>376</v>
      </c>
      <c r="I135" s="209"/>
      <c r="J135" s="210">
        <f>ROUND(I135*H135,2)</f>
        <v>0</v>
      </c>
      <c r="K135" s="206" t="s">
        <v>199</v>
      </c>
      <c r="L135" s="61"/>
      <c r="M135" s="211" t="s">
        <v>22</v>
      </c>
      <c r="N135" s="212" t="s">
        <v>48</v>
      </c>
      <c r="O135" s="42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AR135" s="24" t="s">
        <v>190</v>
      </c>
      <c r="AT135" s="24" t="s">
        <v>185</v>
      </c>
      <c r="AU135" s="24" t="s">
        <v>85</v>
      </c>
      <c r="AY135" s="24" t="s">
        <v>183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24" t="s">
        <v>24</v>
      </c>
      <c r="BK135" s="215">
        <f>ROUND(I135*H135,2)</f>
        <v>0</v>
      </c>
      <c r="BL135" s="24" t="s">
        <v>190</v>
      </c>
      <c r="BM135" s="24" t="s">
        <v>2237</v>
      </c>
    </row>
    <row r="136" spans="2:47" s="1" customFormat="1" ht="13.5">
      <c r="B136" s="41"/>
      <c r="C136" s="63"/>
      <c r="D136" s="232" t="s">
        <v>192</v>
      </c>
      <c r="E136" s="63"/>
      <c r="F136" s="242" t="s">
        <v>2238</v>
      </c>
      <c r="G136" s="63"/>
      <c r="H136" s="63"/>
      <c r="I136" s="172"/>
      <c r="J136" s="63"/>
      <c r="K136" s="63"/>
      <c r="L136" s="61"/>
      <c r="M136" s="218"/>
      <c r="N136" s="42"/>
      <c r="O136" s="42"/>
      <c r="P136" s="42"/>
      <c r="Q136" s="42"/>
      <c r="R136" s="42"/>
      <c r="S136" s="42"/>
      <c r="T136" s="78"/>
      <c r="AT136" s="24" t="s">
        <v>192</v>
      </c>
      <c r="AU136" s="24" t="s">
        <v>85</v>
      </c>
    </row>
    <row r="137" spans="2:65" s="1" customFormat="1" ht="31.5" customHeight="1">
      <c r="B137" s="41"/>
      <c r="C137" s="204" t="s">
        <v>318</v>
      </c>
      <c r="D137" s="204" t="s">
        <v>185</v>
      </c>
      <c r="E137" s="205" t="s">
        <v>2239</v>
      </c>
      <c r="F137" s="206" t="s">
        <v>2240</v>
      </c>
      <c r="G137" s="207" t="s">
        <v>274</v>
      </c>
      <c r="H137" s="208">
        <v>50</v>
      </c>
      <c r="I137" s="209"/>
      <c r="J137" s="210">
        <f>ROUND(I137*H137,2)</f>
        <v>0</v>
      </c>
      <c r="K137" s="206" t="s">
        <v>1324</v>
      </c>
      <c r="L137" s="61"/>
      <c r="M137" s="211" t="s">
        <v>22</v>
      </c>
      <c r="N137" s="212" t="s">
        <v>48</v>
      </c>
      <c r="O137" s="42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AR137" s="24" t="s">
        <v>190</v>
      </c>
      <c r="AT137" s="24" t="s">
        <v>185</v>
      </c>
      <c r="AU137" s="24" t="s">
        <v>85</v>
      </c>
      <c r="AY137" s="24" t="s">
        <v>183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24" t="s">
        <v>24</v>
      </c>
      <c r="BK137" s="215">
        <f>ROUND(I137*H137,2)</f>
        <v>0</v>
      </c>
      <c r="BL137" s="24" t="s">
        <v>190</v>
      </c>
      <c r="BM137" s="24" t="s">
        <v>2241</v>
      </c>
    </row>
    <row r="138" spans="2:47" s="1" customFormat="1" ht="27">
      <c r="B138" s="41"/>
      <c r="C138" s="63"/>
      <c r="D138" s="232" t="s">
        <v>192</v>
      </c>
      <c r="E138" s="63"/>
      <c r="F138" s="242" t="s">
        <v>2242</v>
      </c>
      <c r="G138" s="63"/>
      <c r="H138" s="63"/>
      <c r="I138" s="172"/>
      <c r="J138" s="63"/>
      <c r="K138" s="63"/>
      <c r="L138" s="61"/>
      <c r="M138" s="218"/>
      <c r="N138" s="42"/>
      <c r="O138" s="42"/>
      <c r="P138" s="42"/>
      <c r="Q138" s="42"/>
      <c r="R138" s="42"/>
      <c r="S138" s="42"/>
      <c r="T138" s="78"/>
      <c r="AT138" s="24" t="s">
        <v>192</v>
      </c>
      <c r="AU138" s="24" t="s">
        <v>85</v>
      </c>
    </row>
    <row r="139" spans="2:65" s="1" customFormat="1" ht="22.5" customHeight="1">
      <c r="B139" s="41"/>
      <c r="C139" s="257" t="s">
        <v>329</v>
      </c>
      <c r="D139" s="257" t="s">
        <v>330</v>
      </c>
      <c r="E139" s="258" t="s">
        <v>2243</v>
      </c>
      <c r="F139" s="259" t="s">
        <v>2244</v>
      </c>
      <c r="G139" s="260" t="s">
        <v>188</v>
      </c>
      <c r="H139" s="261">
        <v>7.503</v>
      </c>
      <c r="I139" s="262"/>
      <c r="J139" s="263">
        <f>ROUND(I139*H139,2)</f>
        <v>0</v>
      </c>
      <c r="K139" s="259" t="s">
        <v>1324</v>
      </c>
      <c r="L139" s="264"/>
      <c r="M139" s="265" t="s">
        <v>22</v>
      </c>
      <c r="N139" s="266" t="s">
        <v>48</v>
      </c>
      <c r="O139" s="42"/>
      <c r="P139" s="213">
        <f>O139*H139</f>
        <v>0</v>
      </c>
      <c r="Q139" s="213">
        <v>0.21</v>
      </c>
      <c r="R139" s="213">
        <f>Q139*H139</f>
        <v>1.5756299999999999</v>
      </c>
      <c r="S139" s="213">
        <v>0</v>
      </c>
      <c r="T139" s="214">
        <f>S139*H139</f>
        <v>0</v>
      </c>
      <c r="AR139" s="24" t="s">
        <v>228</v>
      </c>
      <c r="AT139" s="24" t="s">
        <v>330</v>
      </c>
      <c r="AU139" s="24" t="s">
        <v>85</v>
      </c>
      <c r="AY139" s="24" t="s">
        <v>183</v>
      </c>
      <c r="BE139" s="215">
        <f>IF(N139="základní",J139,0)</f>
        <v>0</v>
      </c>
      <c r="BF139" s="215">
        <f>IF(N139="snížená",J139,0)</f>
        <v>0</v>
      </c>
      <c r="BG139" s="215">
        <f>IF(N139="zákl. přenesená",J139,0)</f>
        <v>0</v>
      </c>
      <c r="BH139" s="215">
        <f>IF(N139="sníž. přenesená",J139,0)</f>
        <v>0</v>
      </c>
      <c r="BI139" s="215">
        <f>IF(N139="nulová",J139,0)</f>
        <v>0</v>
      </c>
      <c r="BJ139" s="24" t="s">
        <v>24</v>
      </c>
      <c r="BK139" s="215">
        <f>ROUND(I139*H139,2)</f>
        <v>0</v>
      </c>
      <c r="BL139" s="24" t="s">
        <v>190</v>
      </c>
      <c r="BM139" s="24" t="s">
        <v>2245</v>
      </c>
    </row>
    <row r="140" spans="2:47" s="1" customFormat="1" ht="13.5">
      <c r="B140" s="41"/>
      <c r="C140" s="63"/>
      <c r="D140" s="232" t="s">
        <v>192</v>
      </c>
      <c r="E140" s="63"/>
      <c r="F140" s="242" t="s">
        <v>2246</v>
      </c>
      <c r="G140" s="63"/>
      <c r="H140" s="63"/>
      <c r="I140" s="172"/>
      <c r="J140" s="63"/>
      <c r="K140" s="63"/>
      <c r="L140" s="61"/>
      <c r="M140" s="218"/>
      <c r="N140" s="42"/>
      <c r="O140" s="42"/>
      <c r="P140" s="42"/>
      <c r="Q140" s="42"/>
      <c r="R140" s="42"/>
      <c r="S140" s="42"/>
      <c r="T140" s="78"/>
      <c r="AT140" s="24" t="s">
        <v>192</v>
      </c>
      <c r="AU140" s="24" t="s">
        <v>85</v>
      </c>
    </row>
    <row r="141" spans="2:65" s="1" customFormat="1" ht="22.5" customHeight="1">
      <c r="B141" s="41"/>
      <c r="C141" s="204" t="s">
        <v>335</v>
      </c>
      <c r="D141" s="204" t="s">
        <v>185</v>
      </c>
      <c r="E141" s="205" t="s">
        <v>2247</v>
      </c>
      <c r="F141" s="206" t="s">
        <v>2248</v>
      </c>
      <c r="G141" s="207" t="s">
        <v>238</v>
      </c>
      <c r="H141" s="208">
        <v>6</v>
      </c>
      <c r="I141" s="209"/>
      <c r="J141" s="210">
        <f>ROUND(I141*H141,2)</f>
        <v>0</v>
      </c>
      <c r="K141" s="206" t="s">
        <v>22</v>
      </c>
      <c r="L141" s="61"/>
      <c r="M141" s="211" t="s">
        <v>22</v>
      </c>
      <c r="N141" s="212" t="s">
        <v>48</v>
      </c>
      <c r="O141" s="42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AR141" s="24" t="s">
        <v>190</v>
      </c>
      <c r="AT141" s="24" t="s">
        <v>185</v>
      </c>
      <c r="AU141" s="24" t="s">
        <v>85</v>
      </c>
      <c r="AY141" s="24" t="s">
        <v>183</v>
      </c>
      <c r="BE141" s="215">
        <f>IF(N141="základní",J141,0)</f>
        <v>0</v>
      </c>
      <c r="BF141" s="215">
        <f>IF(N141="snížená",J141,0)</f>
        <v>0</v>
      </c>
      <c r="BG141" s="215">
        <f>IF(N141="zákl. přenesená",J141,0)</f>
        <v>0</v>
      </c>
      <c r="BH141" s="215">
        <f>IF(N141="sníž. přenesená",J141,0)</f>
        <v>0</v>
      </c>
      <c r="BI141" s="215">
        <f>IF(N141="nulová",J141,0)</f>
        <v>0</v>
      </c>
      <c r="BJ141" s="24" t="s">
        <v>24</v>
      </c>
      <c r="BK141" s="215">
        <f>ROUND(I141*H141,2)</f>
        <v>0</v>
      </c>
      <c r="BL141" s="24" t="s">
        <v>190</v>
      </c>
      <c r="BM141" s="24" t="s">
        <v>2249</v>
      </c>
    </row>
    <row r="142" spans="2:63" s="11" customFormat="1" ht="29.85" customHeight="1">
      <c r="B142" s="187"/>
      <c r="C142" s="188"/>
      <c r="D142" s="201" t="s">
        <v>76</v>
      </c>
      <c r="E142" s="202" t="s">
        <v>85</v>
      </c>
      <c r="F142" s="202" t="s">
        <v>234</v>
      </c>
      <c r="G142" s="188"/>
      <c r="H142" s="188"/>
      <c r="I142" s="191"/>
      <c r="J142" s="203">
        <f>BK142</f>
        <v>0</v>
      </c>
      <c r="K142" s="188"/>
      <c r="L142" s="193"/>
      <c r="M142" s="194"/>
      <c r="N142" s="195"/>
      <c r="O142" s="195"/>
      <c r="P142" s="196">
        <f>SUM(P143:P144)</f>
        <v>0</v>
      </c>
      <c r="Q142" s="195"/>
      <c r="R142" s="196">
        <f>SUM(R143:R144)</f>
        <v>0</v>
      </c>
      <c r="S142" s="195"/>
      <c r="T142" s="197">
        <f>SUM(T143:T144)</f>
        <v>0</v>
      </c>
      <c r="AR142" s="198" t="s">
        <v>24</v>
      </c>
      <c r="AT142" s="199" t="s">
        <v>76</v>
      </c>
      <c r="AU142" s="199" t="s">
        <v>24</v>
      </c>
      <c r="AY142" s="198" t="s">
        <v>183</v>
      </c>
      <c r="BK142" s="200">
        <f>SUM(BK143:BK144)</f>
        <v>0</v>
      </c>
    </row>
    <row r="143" spans="2:65" s="1" customFormat="1" ht="22.5" customHeight="1">
      <c r="B143" s="41"/>
      <c r="C143" s="204" t="s">
        <v>340</v>
      </c>
      <c r="D143" s="204" t="s">
        <v>185</v>
      </c>
      <c r="E143" s="205" t="s">
        <v>2250</v>
      </c>
      <c r="F143" s="206" t="s">
        <v>2251</v>
      </c>
      <c r="G143" s="207" t="s">
        <v>274</v>
      </c>
      <c r="H143" s="208">
        <v>376</v>
      </c>
      <c r="I143" s="209"/>
      <c r="J143" s="210">
        <f>ROUND(I143*H143,2)</f>
        <v>0</v>
      </c>
      <c r="K143" s="206" t="s">
        <v>199</v>
      </c>
      <c r="L143" s="61"/>
      <c r="M143" s="211" t="s">
        <v>22</v>
      </c>
      <c r="N143" s="212" t="s">
        <v>48</v>
      </c>
      <c r="O143" s="42"/>
      <c r="P143" s="213">
        <f>O143*H143</f>
        <v>0</v>
      </c>
      <c r="Q143" s="213">
        <v>0</v>
      </c>
      <c r="R143" s="213">
        <f>Q143*H143</f>
        <v>0</v>
      </c>
      <c r="S143" s="213">
        <v>0</v>
      </c>
      <c r="T143" s="214">
        <f>S143*H143</f>
        <v>0</v>
      </c>
      <c r="AR143" s="24" t="s">
        <v>190</v>
      </c>
      <c r="AT143" s="24" t="s">
        <v>185</v>
      </c>
      <c r="AU143" s="24" t="s">
        <v>85</v>
      </c>
      <c r="AY143" s="24" t="s">
        <v>183</v>
      </c>
      <c r="BE143" s="215">
        <f>IF(N143="základní",J143,0)</f>
        <v>0</v>
      </c>
      <c r="BF143" s="215">
        <f>IF(N143="snížená",J143,0)</f>
        <v>0</v>
      </c>
      <c r="BG143" s="215">
        <f>IF(N143="zákl. přenesená",J143,0)</f>
        <v>0</v>
      </c>
      <c r="BH143" s="215">
        <f>IF(N143="sníž. přenesená",J143,0)</f>
        <v>0</v>
      </c>
      <c r="BI143" s="215">
        <f>IF(N143="nulová",J143,0)</f>
        <v>0</v>
      </c>
      <c r="BJ143" s="24" t="s">
        <v>24</v>
      </c>
      <c r="BK143" s="215">
        <f>ROUND(I143*H143,2)</f>
        <v>0</v>
      </c>
      <c r="BL143" s="24" t="s">
        <v>190</v>
      </c>
      <c r="BM143" s="24" t="s">
        <v>2252</v>
      </c>
    </row>
    <row r="144" spans="2:47" s="1" customFormat="1" ht="27">
      <c r="B144" s="41"/>
      <c r="C144" s="63"/>
      <c r="D144" s="216" t="s">
        <v>192</v>
      </c>
      <c r="E144" s="63"/>
      <c r="F144" s="217" t="s">
        <v>2253</v>
      </c>
      <c r="G144" s="63"/>
      <c r="H144" s="63"/>
      <c r="I144" s="172"/>
      <c r="J144" s="63"/>
      <c r="K144" s="63"/>
      <c r="L144" s="61"/>
      <c r="M144" s="218"/>
      <c r="N144" s="42"/>
      <c r="O144" s="42"/>
      <c r="P144" s="42"/>
      <c r="Q144" s="42"/>
      <c r="R144" s="42"/>
      <c r="S144" s="42"/>
      <c r="T144" s="78"/>
      <c r="AT144" s="24" t="s">
        <v>192</v>
      </c>
      <c r="AU144" s="24" t="s">
        <v>85</v>
      </c>
    </row>
    <row r="145" spans="2:63" s="11" customFormat="1" ht="29.85" customHeight="1">
      <c r="B145" s="187"/>
      <c r="C145" s="188"/>
      <c r="D145" s="201" t="s">
        <v>76</v>
      </c>
      <c r="E145" s="202" t="s">
        <v>212</v>
      </c>
      <c r="F145" s="202" t="s">
        <v>2254</v>
      </c>
      <c r="G145" s="188"/>
      <c r="H145" s="188"/>
      <c r="I145" s="191"/>
      <c r="J145" s="203">
        <f>BK145</f>
        <v>0</v>
      </c>
      <c r="K145" s="188"/>
      <c r="L145" s="193"/>
      <c r="M145" s="194"/>
      <c r="N145" s="195"/>
      <c r="O145" s="195"/>
      <c r="P145" s="196">
        <f>SUM(P146:P159)</f>
        <v>0</v>
      </c>
      <c r="Q145" s="195"/>
      <c r="R145" s="196">
        <f>SUM(R146:R159)</f>
        <v>102.88034</v>
      </c>
      <c r="S145" s="195"/>
      <c r="T145" s="197">
        <f>SUM(T146:T159)</f>
        <v>0</v>
      </c>
      <c r="AR145" s="198" t="s">
        <v>24</v>
      </c>
      <c r="AT145" s="199" t="s">
        <v>76</v>
      </c>
      <c r="AU145" s="199" t="s">
        <v>24</v>
      </c>
      <c r="AY145" s="198" t="s">
        <v>183</v>
      </c>
      <c r="BK145" s="200">
        <f>SUM(BK146:BK159)</f>
        <v>0</v>
      </c>
    </row>
    <row r="146" spans="2:65" s="1" customFormat="1" ht="22.5" customHeight="1">
      <c r="B146" s="41"/>
      <c r="C146" s="204" t="s">
        <v>345</v>
      </c>
      <c r="D146" s="204" t="s">
        <v>185</v>
      </c>
      <c r="E146" s="205" t="s">
        <v>2255</v>
      </c>
      <c r="F146" s="206" t="s">
        <v>2256</v>
      </c>
      <c r="G146" s="207" t="s">
        <v>274</v>
      </c>
      <c r="H146" s="208">
        <v>282</v>
      </c>
      <c r="I146" s="209"/>
      <c r="J146" s="210">
        <f>ROUND(I146*H146,2)</f>
        <v>0</v>
      </c>
      <c r="K146" s="206" t="s">
        <v>199</v>
      </c>
      <c r="L146" s="61"/>
      <c r="M146" s="211" t="s">
        <v>22</v>
      </c>
      <c r="N146" s="212" t="s">
        <v>48</v>
      </c>
      <c r="O146" s="42"/>
      <c r="P146" s="213">
        <f>O146*H146</f>
        <v>0</v>
      </c>
      <c r="Q146" s="213">
        <v>0</v>
      </c>
      <c r="R146" s="213">
        <f>Q146*H146</f>
        <v>0</v>
      </c>
      <c r="S146" s="213">
        <v>0</v>
      </c>
      <c r="T146" s="214">
        <f>S146*H146</f>
        <v>0</v>
      </c>
      <c r="AR146" s="24" t="s">
        <v>190</v>
      </c>
      <c r="AT146" s="24" t="s">
        <v>185</v>
      </c>
      <c r="AU146" s="24" t="s">
        <v>85</v>
      </c>
      <c r="AY146" s="24" t="s">
        <v>183</v>
      </c>
      <c r="BE146" s="215">
        <f>IF(N146="základní",J146,0)</f>
        <v>0</v>
      </c>
      <c r="BF146" s="215">
        <f>IF(N146="snížená",J146,0)</f>
        <v>0</v>
      </c>
      <c r="BG146" s="215">
        <f>IF(N146="zákl. přenesená",J146,0)</f>
        <v>0</v>
      </c>
      <c r="BH146" s="215">
        <f>IF(N146="sníž. přenesená",J146,0)</f>
        <v>0</v>
      </c>
      <c r="BI146" s="215">
        <f>IF(N146="nulová",J146,0)</f>
        <v>0</v>
      </c>
      <c r="BJ146" s="24" t="s">
        <v>24</v>
      </c>
      <c r="BK146" s="215">
        <f>ROUND(I146*H146,2)</f>
        <v>0</v>
      </c>
      <c r="BL146" s="24" t="s">
        <v>190</v>
      </c>
      <c r="BM146" s="24" t="s">
        <v>2257</v>
      </c>
    </row>
    <row r="147" spans="2:47" s="1" customFormat="1" ht="13.5">
      <c r="B147" s="41"/>
      <c r="C147" s="63"/>
      <c r="D147" s="232" t="s">
        <v>192</v>
      </c>
      <c r="E147" s="63"/>
      <c r="F147" s="242" t="s">
        <v>2258</v>
      </c>
      <c r="G147" s="63"/>
      <c r="H147" s="63"/>
      <c r="I147" s="172"/>
      <c r="J147" s="63"/>
      <c r="K147" s="63"/>
      <c r="L147" s="61"/>
      <c r="M147" s="218"/>
      <c r="N147" s="42"/>
      <c r="O147" s="42"/>
      <c r="P147" s="42"/>
      <c r="Q147" s="42"/>
      <c r="R147" s="42"/>
      <c r="S147" s="42"/>
      <c r="T147" s="78"/>
      <c r="AT147" s="24" t="s">
        <v>192</v>
      </c>
      <c r="AU147" s="24" t="s">
        <v>85</v>
      </c>
    </row>
    <row r="148" spans="2:65" s="1" customFormat="1" ht="22.5" customHeight="1">
      <c r="B148" s="41"/>
      <c r="C148" s="204" t="s">
        <v>354</v>
      </c>
      <c r="D148" s="204" t="s">
        <v>185</v>
      </c>
      <c r="E148" s="205" t="s">
        <v>2259</v>
      </c>
      <c r="F148" s="206" t="s">
        <v>2260</v>
      </c>
      <c r="G148" s="207" t="s">
        <v>274</v>
      </c>
      <c r="H148" s="208">
        <v>282</v>
      </c>
      <c r="I148" s="209"/>
      <c r="J148" s="210">
        <f>ROUND(I148*H148,2)</f>
        <v>0</v>
      </c>
      <c r="K148" s="206" t="s">
        <v>199</v>
      </c>
      <c r="L148" s="61"/>
      <c r="M148" s="211" t="s">
        <v>22</v>
      </c>
      <c r="N148" s="212" t="s">
        <v>48</v>
      </c>
      <c r="O148" s="42"/>
      <c r="P148" s="213">
        <f>O148*H148</f>
        <v>0</v>
      </c>
      <c r="Q148" s="213">
        <v>0</v>
      </c>
      <c r="R148" s="213">
        <f>Q148*H148</f>
        <v>0</v>
      </c>
      <c r="S148" s="213">
        <v>0</v>
      </c>
      <c r="T148" s="214">
        <f>S148*H148</f>
        <v>0</v>
      </c>
      <c r="AR148" s="24" t="s">
        <v>190</v>
      </c>
      <c r="AT148" s="24" t="s">
        <v>185</v>
      </c>
      <c r="AU148" s="24" t="s">
        <v>85</v>
      </c>
      <c r="AY148" s="24" t="s">
        <v>183</v>
      </c>
      <c r="BE148" s="215">
        <f>IF(N148="základní",J148,0)</f>
        <v>0</v>
      </c>
      <c r="BF148" s="215">
        <f>IF(N148="snížená",J148,0)</f>
        <v>0</v>
      </c>
      <c r="BG148" s="215">
        <f>IF(N148="zákl. přenesená",J148,0)</f>
        <v>0</v>
      </c>
      <c r="BH148" s="215">
        <f>IF(N148="sníž. přenesená",J148,0)</f>
        <v>0</v>
      </c>
      <c r="BI148" s="215">
        <f>IF(N148="nulová",J148,0)</f>
        <v>0</v>
      </c>
      <c r="BJ148" s="24" t="s">
        <v>24</v>
      </c>
      <c r="BK148" s="215">
        <f>ROUND(I148*H148,2)</f>
        <v>0</v>
      </c>
      <c r="BL148" s="24" t="s">
        <v>190</v>
      </c>
      <c r="BM148" s="24" t="s">
        <v>2261</v>
      </c>
    </row>
    <row r="149" spans="2:47" s="1" customFormat="1" ht="13.5">
      <c r="B149" s="41"/>
      <c r="C149" s="63"/>
      <c r="D149" s="232" t="s">
        <v>192</v>
      </c>
      <c r="E149" s="63"/>
      <c r="F149" s="242" t="s">
        <v>2262</v>
      </c>
      <c r="G149" s="63"/>
      <c r="H149" s="63"/>
      <c r="I149" s="172"/>
      <c r="J149" s="63"/>
      <c r="K149" s="63"/>
      <c r="L149" s="61"/>
      <c r="M149" s="218"/>
      <c r="N149" s="42"/>
      <c r="O149" s="42"/>
      <c r="P149" s="42"/>
      <c r="Q149" s="42"/>
      <c r="R149" s="42"/>
      <c r="S149" s="42"/>
      <c r="T149" s="78"/>
      <c r="AT149" s="24" t="s">
        <v>192</v>
      </c>
      <c r="AU149" s="24" t="s">
        <v>85</v>
      </c>
    </row>
    <row r="150" spans="2:65" s="1" customFormat="1" ht="22.5" customHeight="1">
      <c r="B150" s="41"/>
      <c r="C150" s="204" t="s">
        <v>359</v>
      </c>
      <c r="D150" s="204" t="s">
        <v>185</v>
      </c>
      <c r="E150" s="205" t="s">
        <v>2263</v>
      </c>
      <c r="F150" s="206" t="s">
        <v>2264</v>
      </c>
      <c r="G150" s="207" t="s">
        <v>274</v>
      </c>
      <c r="H150" s="208">
        <v>94</v>
      </c>
      <c r="I150" s="209"/>
      <c r="J150" s="210">
        <f>ROUND(I150*H150,2)</f>
        <v>0</v>
      </c>
      <c r="K150" s="206" t="s">
        <v>199</v>
      </c>
      <c r="L150" s="61"/>
      <c r="M150" s="211" t="s">
        <v>22</v>
      </c>
      <c r="N150" s="212" t="s">
        <v>48</v>
      </c>
      <c r="O150" s="42"/>
      <c r="P150" s="213">
        <f>O150*H150</f>
        <v>0</v>
      </c>
      <c r="Q150" s="213">
        <v>0</v>
      </c>
      <c r="R150" s="213">
        <f>Q150*H150</f>
        <v>0</v>
      </c>
      <c r="S150" s="213">
        <v>0</v>
      </c>
      <c r="T150" s="214">
        <f>S150*H150</f>
        <v>0</v>
      </c>
      <c r="AR150" s="24" t="s">
        <v>190</v>
      </c>
      <c r="AT150" s="24" t="s">
        <v>185</v>
      </c>
      <c r="AU150" s="24" t="s">
        <v>85</v>
      </c>
      <c r="AY150" s="24" t="s">
        <v>183</v>
      </c>
      <c r="BE150" s="215">
        <f>IF(N150="základní",J150,0)</f>
        <v>0</v>
      </c>
      <c r="BF150" s="215">
        <f>IF(N150="snížená",J150,0)</f>
        <v>0</v>
      </c>
      <c r="BG150" s="215">
        <f>IF(N150="zákl. přenesená",J150,0)</f>
        <v>0</v>
      </c>
      <c r="BH150" s="215">
        <f>IF(N150="sníž. přenesená",J150,0)</f>
        <v>0</v>
      </c>
      <c r="BI150" s="215">
        <f>IF(N150="nulová",J150,0)</f>
        <v>0</v>
      </c>
      <c r="BJ150" s="24" t="s">
        <v>24</v>
      </c>
      <c r="BK150" s="215">
        <f>ROUND(I150*H150,2)</f>
        <v>0</v>
      </c>
      <c r="BL150" s="24" t="s">
        <v>190</v>
      </c>
      <c r="BM150" s="24" t="s">
        <v>2265</v>
      </c>
    </row>
    <row r="151" spans="2:47" s="1" customFormat="1" ht="13.5">
      <c r="B151" s="41"/>
      <c r="C151" s="63"/>
      <c r="D151" s="232" t="s">
        <v>192</v>
      </c>
      <c r="E151" s="63"/>
      <c r="F151" s="242" t="s">
        <v>2266</v>
      </c>
      <c r="G151" s="63"/>
      <c r="H151" s="63"/>
      <c r="I151" s="172"/>
      <c r="J151" s="63"/>
      <c r="K151" s="63"/>
      <c r="L151" s="61"/>
      <c r="M151" s="218"/>
      <c r="N151" s="42"/>
      <c r="O151" s="42"/>
      <c r="P151" s="42"/>
      <c r="Q151" s="42"/>
      <c r="R151" s="42"/>
      <c r="S151" s="42"/>
      <c r="T151" s="78"/>
      <c r="AT151" s="24" t="s">
        <v>192</v>
      </c>
      <c r="AU151" s="24" t="s">
        <v>85</v>
      </c>
    </row>
    <row r="152" spans="2:65" s="1" customFormat="1" ht="22.5" customHeight="1">
      <c r="B152" s="41"/>
      <c r="C152" s="204" t="s">
        <v>364</v>
      </c>
      <c r="D152" s="204" t="s">
        <v>185</v>
      </c>
      <c r="E152" s="205" t="s">
        <v>2267</v>
      </c>
      <c r="F152" s="206" t="s">
        <v>2268</v>
      </c>
      <c r="G152" s="207" t="s">
        <v>274</v>
      </c>
      <c r="H152" s="208">
        <v>94</v>
      </c>
      <c r="I152" s="209"/>
      <c r="J152" s="210">
        <f>ROUND(I152*H152,2)</f>
        <v>0</v>
      </c>
      <c r="K152" s="206" t="s">
        <v>199</v>
      </c>
      <c r="L152" s="61"/>
      <c r="M152" s="211" t="s">
        <v>22</v>
      </c>
      <c r="N152" s="212" t="s">
        <v>48</v>
      </c>
      <c r="O152" s="42"/>
      <c r="P152" s="213">
        <f>O152*H152</f>
        <v>0</v>
      </c>
      <c r="Q152" s="213">
        <v>0.08425</v>
      </c>
      <c r="R152" s="213">
        <f>Q152*H152</f>
        <v>7.9195</v>
      </c>
      <c r="S152" s="213">
        <v>0</v>
      </c>
      <c r="T152" s="214">
        <f>S152*H152</f>
        <v>0</v>
      </c>
      <c r="AR152" s="24" t="s">
        <v>190</v>
      </c>
      <c r="AT152" s="24" t="s">
        <v>185</v>
      </c>
      <c r="AU152" s="24" t="s">
        <v>85</v>
      </c>
      <c r="AY152" s="24" t="s">
        <v>183</v>
      </c>
      <c r="BE152" s="215">
        <f>IF(N152="základní",J152,0)</f>
        <v>0</v>
      </c>
      <c r="BF152" s="215">
        <f>IF(N152="snížená",J152,0)</f>
        <v>0</v>
      </c>
      <c r="BG152" s="215">
        <f>IF(N152="zákl. přenesená",J152,0)</f>
        <v>0</v>
      </c>
      <c r="BH152" s="215">
        <f>IF(N152="sníž. přenesená",J152,0)</f>
        <v>0</v>
      </c>
      <c r="BI152" s="215">
        <f>IF(N152="nulová",J152,0)</f>
        <v>0</v>
      </c>
      <c r="BJ152" s="24" t="s">
        <v>24</v>
      </c>
      <c r="BK152" s="215">
        <f>ROUND(I152*H152,2)</f>
        <v>0</v>
      </c>
      <c r="BL152" s="24" t="s">
        <v>190</v>
      </c>
      <c r="BM152" s="24" t="s">
        <v>2269</v>
      </c>
    </row>
    <row r="153" spans="2:47" s="1" customFormat="1" ht="40.5">
      <c r="B153" s="41"/>
      <c r="C153" s="63"/>
      <c r="D153" s="232" t="s">
        <v>192</v>
      </c>
      <c r="E153" s="63"/>
      <c r="F153" s="242" t="s">
        <v>2270</v>
      </c>
      <c r="G153" s="63"/>
      <c r="H153" s="63"/>
      <c r="I153" s="172"/>
      <c r="J153" s="63"/>
      <c r="K153" s="63"/>
      <c r="L153" s="61"/>
      <c r="M153" s="218"/>
      <c r="N153" s="42"/>
      <c r="O153" s="42"/>
      <c r="P153" s="42"/>
      <c r="Q153" s="42"/>
      <c r="R153" s="42"/>
      <c r="S153" s="42"/>
      <c r="T153" s="78"/>
      <c r="AT153" s="24" t="s">
        <v>192</v>
      </c>
      <c r="AU153" s="24" t="s">
        <v>85</v>
      </c>
    </row>
    <row r="154" spans="2:65" s="1" customFormat="1" ht="22.5" customHeight="1">
      <c r="B154" s="41"/>
      <c r="C154" s="257" t="s">
        <v>369</v>
      </c>
      <c r="D154" s="257" t="s">
        <v>330</v>
      </c>
      <c r="E154" s="258" t="s">
        <v>2271</v>
      </c>
      <c r="F154" s="259" t="s">
        <v>2272</v>
      </c>
      <c r="G154" s="260" t="s">
        <v>274</v>
      </c>
      <c r="H154" s="261">
        <v>98</v>
      </c>
      <c r="I154" s="262"/>
      <c r="J154" s="263">
        <f>ROUND(I154*H154,2)</f>
        <v>0</v>
      </c>
      <c r="K154" s="259" t="s">
        <v>199</v>
      </c>
      <c r="L154" s="264"/>
      <c r="M154" s="265" t="s">
        <v>22</v>
      </c>
      <c r="N154" s="266" t="s">
        <v>48</v>
      </c>
      <c r="O154" s="42"/>
      <c r="P154" s="213">
        <f>O154*H154</f>
        <v>0</v>
      </c>
      <c r="Q154" s="213">
        <v>0.14</v>
      </c>
      <c r="R154" s="213">
        <f>Q154*H154</f>
        <v>13.72</v>
      </c>
      <c r="S154" s="213">
        <v>0</v>
      </c>
      <c r="T154" s="214">
        <f>S154*H154</f>
        <v>0</v>
      </c>
      <c r="AR154" s="24" t="s">
        <v>228</v>
      </c>
      <c r="AT154" s="24" t="s">
        <v>330</v>
      </c>
      <c r="AU154" s="24" t="s">
        <v>85</v>
      </c>
      <c r="AY154" s="24" t="s">
        <v>183</v>
      </c>
      <c r="BE154" s="215">
        <f>IF(N154="základní",J154,0)</f>
        <v>0</v>
      </c>
      <c r="BF154" s="215">
        <f>IF(N154="snížená",J154,0)</f>
        <v>0</v>
      </c>
      <c r="BG154" s="215">
        <f>IF(N154="zákl. přenesená",J154,0)</f>
        <v>0</v>
      </c>
      <c r="BH154" s="215">
        <f>IF(N154="sníž. přenesená",J154,0)</f>
        <v>0</v>
      </c>
      <c r="BI154" s="215">
        <f>IF(N154="nulová",J154,0)</f>
        <v>0</v>
      </c>
      <c r="BJ154" s="24" t="s">
        <v>24</v>
      </c>
      <c r="BK154" s="215">
        <f>ROUND(I154*H154,2)</f>
        <v>0</v>
      </c>
      <c r="BL154" s="24" t="s">
        <v>190</v>
      </c>
      <c r="BM154" s="24" t="s">
        <v>2273</v>
      </c>
    </row>
    <row r="155" spans="2:47" s="1" customFormat="1" ht="27">
      <c r="B155" s="41"/>
      <c r="C155" s="63"/>
      <c r="D155" s="232" t="s">
        <v>192</v>
      </c>
      <c r="E155" s="63"/>
      <c r="F155" s="242" t="s">
        <v>2274</v>
      </c>
      <c r="G155" s="63"/>
      <c r="H155" s="63"/>
      <c r="I155" s="172"/>
      <c r="J155" s="63"/>
      <c r="K155" s="63"/>
      <c r="L155" s="61"/>
      <c r="M155" s="218"/>
      <c r="N155" s="42"/>
      <c r="O155" s="42"/>
      <c r="P155" s="42"/>
      <c r="Q155" s="42"/>
      <c r="R155" s="42"/>
      <c r="S155" s="42"/>
      <c r="T155" s="78"/>
      <c r="AT155" s="24" t="s">
        <v>192</v>
      </c>
      <c r="AU155" s="24" t="s">
        <v>85</v>
      </c>
    </row>
    <row r="156" spans="2:65" s="1" customFormat="1" ht="22.5" customHeight="1">
      <c r="B156" s="41"/>
      <c r="C156" s="204" t="s">
        <v>377</v>
      </c>
      <c r="D156" s="204" t="s">
        <v>185</v>
      </c>
      <c r="E156" s="205" t="s">
        <v>2275</v>
      </c>
      <c r="F156" s="206" t="s">
        <v>2276</v>
      </c>
      <c r="G156" s="207" t="s">
        <v>274</v>
      </c>
      <c r="H156" s="208">
        <v>282</v>
      </c>
      <c r="I156" s="209"/>
      <c r="J156" s="210">
        <f>ROUND(I156*H156,2)</f>
        <v>0</v>
      </c>
      <c r="K156" s="206" t="s">
        <v>199</v>
      </c>
      <c r="L156" s="61"/>
      <c r="M156" s="211" t="s">
        <v>22</v>
      </c>
      <c r="N156" s="212" t="s">
        <v>48</v>
      </c>
      <c r="O156" s="42"/>
      <c r="P156" s="213">
        <f>O156*H156</f>
        <v>0</v>
      </c>
      <c r="Q156" s="213">
        <v>0.10362</v>
      </c>
      <c r="R156" s="213">
        <f>Q156*H156</f>
        <v>29.220840000000003</v>
      </c>
      <c r="S156" s="213">
        <v>0</v>
      </c>
      <c r="T156" s="214">
        <f>S156*H156</f>
        <v>0</v>
      </c>
      <c r="AR156" s="24" t="s">
        <v>190</v>
      </c>
      <c r="AT156" s="24" t="s">
        <v>185</v>
      </c>
      <c r="AU156" s="24" t="s">
        <v>85</v>
      </c>
      <c r="AY156" s="24" t="s">
        <v>183</v>
      </c>
      <c r="BE156" s="215">
        <f>IF(N156="základní",J156,0)</f>
        <v>0</v>
      </c>
      <c r="BF156" s="215">
        <f>IF(N156="snížená",J156,0)</f>
        <v>0</v>
      </c>
      <c r="BG156" s="215">
        <f>IF(N156="zákl. přenesená",J156,0)</f>
        <v>0</v>
      </c>
      <c r="BH156" s="215">
        <f>IF(N156="sníž. přenesená",J156,0)</f>
        <v>0</v>
      </c>
      <c r="BI156" s="215">
        <f>IF(N156="nulová",J156,0)</f>
        <v>0</v>
      </c>
      <c r="BJ156" s="24" t="s">
        <v>24</v>
      </c>
      <c r="BK156" s="215">
        <f>ROUND(I156*H156,2)</f>
        <v>0</v>
      </c>
      <c r="BL156" s="24" t="s">
        <v>190</v>
      </c>
      <c r="BM156" s="24" t="s">
        <v>2277</v>
      </c>
    </row>
    <row r="157" spans="2:47" s="1" customFormat="1" ht="40.5">
      <c r="B157" s="41"/>
      <c r="C157" s="63"/>
      <c r="D157" s="232" t="s">
        <v>192</v>
      </c>
      <c r="E157" s="63"/>
      <c r="F157" s="242" t="s">
        <v>2278</v>
      </c>
      <c r="G157" s="63"/>
      <c r="H157" s="63"/>
      <c r="I157" s="172"/>
      <c r="J157" s="63"/>
      <c r="K157" s="63"/>
      <c r="L157" s="61"/>
      <c r="M157" s="218"/>
      <c r="N157" s="42"/>
      <c r="O157" s="42"/>
      <c r="P157" s="42"/>
      <c r="Q157" s="42"/>
      <c r="R157" s="42"/>
      <c r="S157" s="42"/>
      <c r="T157" s="78"/>
      <c r="AT157" s="24" t="s">
        <v>192</v>
      </c>
      <c r="AU157" s="24" t="s">
        <v>85</v>
      </c>
    </row>
    <row r="158" spans="2:65" s="1" customFormat="1" ht="22.5" customHeight="1">
      <c r="B158" s="41"/>
      <c r="C158" s="257" t="s">
        <v>384</v>
      </c>
      <c r="D158" s="257" t="s">
        <v>330</v>
      </c>
      <c r="E158" s="258" t="s">
        <v>2279</v>
      </c>
      <c r="F158" s="259" t="s">
        <v>2280</v>
      </c>
      <c r="G158" s="260" t="s">
        <v>274</v>
      </c>
      <c r="H158" s="261">
        <v>289</v>
      </c>
      <c r="I158" s="262"/>
      <c r="J158" s="263">
        <f>ROUND(I158*H158,2)</f>
        <v>0</v>
      </c>
      <c r="K158" s="259" t="s">
        <v>199</v>
      </c>
      <c r="L158" s="264"/>
      <c r="M158" s="265" t="s">
        <v>22</v>
      </c>
      <c r="N158" s="266" t="s">
        <v>48</v>
      </c>
      <c r="O158" s="42"/>
      <c r="P158" s="213">
        <f>O158*H158</f>
        <v>0</v>
      </c>
      <c r="Q158" s="213">
        <v>0.18</v>
      </c>
      <c r="R158" s="213">
        <f>Q158*H158</f>
        <v>52.019999999999996</v>
      </c>
      <c r="S158" s="213">
        <v>0</v>
      </c>
      <c r="T158" s="214">
        <f>S158*H158</f>
        <v>0</v>
      </c>
      <c r="AR158" s="24" t="s">
        <v>228</v>
      </c>
      <c r="AT158" s="24" t="s">
        <v>330</v>
      </c>
      <c r="AU158" s="24" t="s">
        <v>85</v>
      </c>
      <c r="AY158" s="24" t="s">
        <v>183</v>
      </c>
      <c r="BE158" s="215">
        <f>IF(N158="základní",J158,0)</f>
        <v>0</v>
      </c>
      <c r="BF158" s="215">
        <f>IF(N158="snížená",J158,0)</f>
        <v>0</v>
      </c>
      <c r="BG158" s="215">
        <f>IF(N158="zákl. přenesená",J158,0)</f>
        <v>0</v>
      </c>
      <c r="BH158" s="215">
        <f>IF(N158="sníž. přenesená",J158,0)</f>
        <v>0</v>
      </c>
      <c r="BI158" s="215">
        <f>IF(N158="nulová",J158,0)</f>
        <v>0</v>
      </c>
      <c r="BJ158" s="24" t="s">
        <v>24</v>
      </c>
      <c r="BK158" s="215">
        <f>ROUND(I158*H158,2)</f>
        <v>0</v>
      </c>
      <c r="BL158" s="24" t="s">
        <v>190</v>
      </c>
      <c r="BM158" s="24" t="s">
        <v>2281</v>
      </c>
    </row>
    <row r="159" spans="2:47" s="1" customFormat="1" ht="27">
      <c r="B159" s="41"/>
      <c r="C159" s="63"/>
      <c r="D159" s="216" t="s">
        <v>192</v>
      </c>
      <c r="E159" s="63"/>
      <c r="F159" s="217" t="s">
        <v>2282</v>
      </c>
      <c r="G159" s="63"/>
      <c r="H159" s="63"/>
      <c r="I159" s="172"/>
      <c r="J159" s="63"/>
      <c r="K159" s="63"/>
      <c r="L159" s="61"/>
      <c r="M159" s="218"/>
      <c r="N159" s="42"/>
      <c r="O159" s="42"/>
      <c r="P159" s="42"/>
      <c r="Q159" s="42"/>
      <c r="R159" s="42"/>
      <c r="S159" s="42"/>
      <c r="T159" s="78"/>
      <c r="AT159" s="24" t="s">
        <v>192</v>
      </c>
      <c r="AU159" s="24" t="s">
        <v>85</v>
      </c>
    </row>
    <row r="160" spans="2:63" s="11" customFormat="1" ht="29.85" customHeight="1">
      <c r="B160" s="187"/>
      <c r="C160" s="188"/>
      <c r="D160" s="201" t="s">
        <v>76</v>
      </c>
      <c r="E160" s="202" t="s">
        <v>235</v>
      </c>
      <c r="F160" s="202" t="s">
        <v>605</v>
      </c>
      <c r="G160" s="188"/>
      <c r="H160" s="188"/>
      <c r="I160" s="191"/>
      <c r="J160" s="203">
        <f>BK160</f>
        <v>0</v>
      </c>
      <c r="K160" s="188"/>
      <c r="L160" s="193"/>
      <c r="M160" s="194"/>
      <c r="N160" s="195"/>
      <c r="O160" s="195"/>
      <c r="P160" s="196">
        <f>SUM(P161:P192)</f>
        <v>0</v>
      </c>
      <c r="Q160" s="195"/>
      <c r="R160" s="196">
        <f>SUM(R161:R192)</f>
        <v>27.33202</v>
      </c>
      <c r="S160" s="195"/>
      <c r="T160" s="197">
        <f>SUM(T161:T192)</f>
        <v>0</v>
      </c>
      <c r="AR160" s="198" t="s">
        <v>24</v>
      </c>
      <c r="AT160" s="199" t="s">
        <v>76</v>
      </c>
      <c r="AU160" s="199" t="s">
        <v>24</v>
      </c>
      <c r="AY160" s="198" t="s">
        <v>183</v>
      </c>
      <c r="BK160" s="200">
        <f>SUM(BK161:BK192)</f>
        <v>0</v>
      </c>
    </row>
    <row r="161" spans="2:65" s="1" customFormat="1" ht="22.5" customHeight="1">
      <c r="B161" s="41"/>
      <c r="C161" s="204" t="s">
        <v>406</v>
      </c>
      <c r="D161" s="204" t="s">
        <v>185</v>
      </c>
      <c r="E161" s="205" t="s">
        <v>2283</v>
      </c>
      <c r="F161" s="206" t="s">
        <v>2284</v>
      </c>
      <c r="G161" s="207" t="s">
        <v>305</v>
      </c>
      <c r="H161" s="208">
        <v>1</v>
      </c>
      <c r="I161" s="209"/>
      <c r="J161" s="210">
        <f>ROUND(I161*H161,2)</f>
        <v>0</v>
      </c>
      <c r="K161" s="206" t="s">
        <v>1324</v>
      </c>
      <c r="L161" s="61"/>
      <c r="M161" s="211" t="s">
        <v>22</v>
      </c>
      <c r="N161" s="212" t="s">
        <v>48</v>
      </c>
      <c r="O161" s="42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AR161" s="24" t="s">
        <v>190</v>
      </c>
      <c r="AT161" s="24" t="s">
        <v>185</v>
      </c>
      <c r="AU161" s="24" t="s">
        <v>85</v>
      </c>
      <c r="AY161" s="24" t="s">
        <v>183</v>
      </c>
      <c r="BE161" s="215">
        <f>IF(N161="základní",J161,0)</f>
        <v>0</v>
      </c>
      <c r="BF161" s="215">
        <f>IF(N161="snížená",J161,0)</f>
        <v>0</v>
      </c>
      <c r="BG161" s="215">
        <f>IF(N161="zákl. přenesená",J161,0)</f>
        <v>0</v>
      </c>
      <c r="BH161" s="215">
        <f>IF(N161="sníž. přenesená",J161,0)</f>
        <v>0</v>
      </c>
      <c r="BI161" s="215">
        <f>IF(N161="nulová",J161,0)</f>
        <v>0</v>
      </c>
      <c r="BJ161" s="24" t="s">
        <v>24</v>
      </c>
      <c r="BK161" s="215">
        <f>ROUND(I161*H161,2)</f>
        <v>0</v>
      </c>
      <c r="BL161" s="24" t="s">
        <v>190</v>
      </c>
      <c r="BM161" s="24" t="s">
        <v>2285</v>
      </c>
    </row>
    <row r="162" spans="2:47" s="1" customFormat="1" ht="27">
      <c r="B162" s="41"/>
      <c r="C162" s="63"/>
      <c r="D162" s="232" t="s">
        <v>192</v>
      </c>
      <c r="E162" s="63"/>
      <c r="F162" s="242" t="s">
        <v>2286</v>
      </c>
      <c r="G162" s="63"/>
      <c r="H162" s="63"/>
      <c r="I162" s="172"/>
      <c r="J162" s="63"/>
      <c r="K162" s="63"/>
      <c r="L162" s="61"/>
      <c r="M162" s="218"/>
      <c r="N162" s="42"/>
      <c r="O162" s="42"/>
      <c r="P162" s="42"/>
      <c r="Q162" s="42"/>
      <c r="R162" s="42"/>
      <c r="S162" s="42"/>
      <c r="T162" s="78"/>
      <c r="AT162" s="24" t="s">
        <v>192</v>
      </c>
      <c r="AU162" s="24" t="s">
        <v>85</v>
      </c>
    </row>
    <row r="163" spans="2:65" s="1" customFormat="1" ht="22.5" customHeight="1">
      <c r="B163" s="41"/>
      <c r="C163" s="204" t="s">
        <v>421</v>
      </c>
      <c r="D163" s="204" t="s">
        <v>185</v>
      </c>
      <c r="E163" s="205" t="s">
        <v>2287</v>
      </c>
      <c r="F163" s="206" t="s">
        <v>2288</v>
      </c>
      <c r="G163" s="207" t="s">
        <v>305</v>
      </c>
      <c r="H163" s="208">
        <v>30</v>
      </c>
      <c r="I163" s="209"/>
      <c r="J163" s="210">
        <f>ROUND(I163*H163,2)</f>
        <v>0</v>
      </c>
      <c r="K163" s="206" t="s">
        <v>1324</v>
      </c>
      <c r="L163" s="61"/>
      <c r="M163" s="211" t="s">
        <v>22</v>
      </c>
      <c r="N163" s="212" t="s">
        <v>48</v>
      </c>
      <c r="O163" s="42"/>
      <c r="P163" s="213">
        <f>O163*H163</f>
        <v>0</v>
      </c>
      <c r="Q163" s="213">
        <v>0</v>
      </c>
      <c r="R163" s="213">
        <f>Q163*H163</f>
        <v>0</v>
      </c>
      <c r="S163" s="213">
        <v>0</v>
      </c>
      <c r="T163" s="214">
        <f>S163*H163</f>
        <v>0</v>
      </c>
      <c r="AR163" s="24" t="s">
        <v>190</v>
      </c>
      <c r="AT163" s="24" t="s">
        <v>185</v>
      </c>
      <c r="AU163" s="24" t="s">
        <v>85</v>
      </c>
      <c r="AY163" s="24" t="s">
        <v>183</v>
      </c>
      <c r="BE163" s="215">
        <f>IF(N163="základní",J163,0)</f>
        <v>0</v>
      </c>
      <c r="BF163" s="215">
        <f>IF(N163="snížená",J163,0)</f>
        <v>0</v>
      </c>
      <c r="BG163" s="215">
        <f>IF(N163="zákl. přenesená",J163,0)</f>
        <v>0</v>
      </c>
      <c r="BH163" s="215">
        <f>IF(N163="sníž. přenesená",J163,0)</f>
        <v>0</v>
      </c>
      <c r="BI163" s="215">
        <f>IF(N163="nulová",J163,0)</f>
        <v>0</v>
      </c>
      <c r="BJ163" s="24" t="s">
        <v>24</v>
      </c>
      <c r="BK163" s="215">
        <f>ROUND(I163*H163,2)</f>
        <v>0</v>
      </c>
      <c r="BL163" s="24" t="s">
        <v>190</v>
      </c>
      <c r="BM163" s="24" t="s">
        <v>2289</v>
      </c>
    </row>
    <row r="164" spans="2:47" s="1" customFormat="1" ht="27">
      <c r="B164" s="41"/>
      <c r="C164" s="63"/>
      <c r="D164" s="232" t="s">
        <v>192</v>
      </c>
      <c r="E164" s="63"/>
      <c r="F164" s="242" t="s">
        <v>2290</v>
      </c>
      <c r="G164" s="63"/>
      <c r="H164" s="63"/>
      <c r="I164" s="172"/>
      <c r="J164" s="63"/>
      <c r="K164" s="63"/>
      <c r="L164" s="61"/>
      <c r="M164" s="218"/>
      <c r="N164" s="42"/>
      <c r="O164" s="42"/>
      <c r="P164" s="42"/>
      <c r="Q164" s="42"/>
      <c r="R164" s="42"/>
      <c r="S164" s="42"/>
      <c r="T164" s="78"/>
      <c r="AT164" s="24" t="s">
        <v>192</v>
      </c>
      <c r="AU164" s="24" t="s">
        <v>85</v>
      </c>
    </row>
    <row r="165" spans="2:65" s="1" customFormat="1" ht="22.5" customHeight="1">
      <c r="B165" s="41"/>
      <c r="C165" s="204" t="s">
        <v>427</v>
      </c>
      <c r="D165" s="204" t="s">
        <v>185</v>
      </c>
      <c r="E165" s="205" t="s">
        <v>2291</v>
      </c>
      <c r="F165" s="206" t="s">
        <v>2292</v>
      </c>
      <c r="G165" s="207" t="s">
        <v>305</v>
      </c>
      <c r="H165" s="208">
        <v>2</v>
      </c>
      <c r="I165" s="209"/>
      <c r="J165" s="210">
        <f>ROUND(I165*H165,2)</f>
        <v>0</v>
      </c>
      <c r="K165" s="206" t="s">
        <v>1324</v>
      </c>
      <c r="L165" s="61"/>
      <c r="M165" s="211" t="s">
        <v>22</v>
      </c>
      <c r="N165" s="212" t="s">
        <v>48</v>
      </c>
      <c r="O165" s="42"/>
      <c r="P165" s="213">
        <f>O165*H165</f>
        <v>0</v>
      </c>
      <c r="Q165" s="213">
        <v>0</v>
      </c>
      <c r="R165" s="213">
        <f>Q165*H165</f>
        <v>0</v>
      </c>
      <c r="S165" s="213">
        <v>0</v>
      </c>
      <c r="T165" s="214">
        <f>S165*H165</f>
        <v>0</v>
      </c>
      <c r="AR165" s="24" t="s">
        <v>190</v>
      </c>
      <c r="AT165" s="24" t="s">
        <v>185</v>
      </c>
      <c r="AU165" s="24" t="s">
        <v>85</v>
      </c>
      <c r="AY165" s="24" t="s">
        <v>183</v>
      </c>
      <c r="BE165" s="215">
        <f>IF(N165="základní",J165,0)</f>
        <v>0</v>
      </c>
      <c r="BF165" s="215">
        <f>IF(N165="snížená",J165,0)</f>
        <v>0</v>
      </c>
      <c r="BG165" s="215">
        <f>IF(N165="zákl. přenesená",J165,0)</f>
        <v>0</v>
      </c>
      <c r="BH165" s="215">
        <f>IF(N165="sníž. přenesená",J165,0)</f>
        <v>0</v>
      </c>
      <c r="BI165" s="215">
        <f>IF(N165="nulová",J165,0)</f>
        <v>0</v>
      </c>
      <c r="BJ165" s="24" t="s">
        <v>24</v>
      </c>
      <c r="BK165" s="215">
        <f>ROUND(I165*H165,2)</f>
        <v>0</v>
      </c>
      <c r="BL165" s="24" t="s">
        <v>190</v>
      </c>
      <c r="BM165" s="24" t="s">
        <v>2293</v>
      </c>
    </row>
    <row r="166" spans="2:47" s="1" customFormat="1" ht="13.5">
      <c r="B166" s="41"/>
      <c r="C166" s="63"/>
      <c r="D166" s="232" t="s">
        <v>192</v>
      </c>
      <c r="E166" s="63"/>
      <c r="F166" s="242" t="s">
        <v>2294</v>
      </c>
      <c r="G166" s="63"/>
      <c r="H166" s="63"/>
      <c r="I166" s="172"/>
      <c r="J166" s="63"/>
      <c r="K166" s="63"/>
      <c r="L166" s="61"/>
      <c r="M166" s="218"/>
      <c r="N166" s="42"/>
      <c r="O166" s="42"/>
      <c r="P166" s="42"/>
      <c r="Q166" s="42"/>
      <c r="R166" s="42"/>
      <c r="S166" s="42"/>
      <c r="T166" s="78"/>
      <c r="AT166" s="24" t="s">
        <v>192</v>
      </c>
      <c r="AU166" s="24" t="s">
        <v>85</v>
      </c>
    </row>
    <row r="167" spans="2:65" s="1" customFormat="1" ht="22.5" customHeight="1">
      <c r="B167" s="41"/>
      <c r="C167" s="204" t="s">
        <v>432</v>
      </c>
      <c r="D167" s="204" t="s">
        <v>185</v>
      </c>
      <c r="E167" s="205" t="s">
        <v>2295</v>
      </c>
      <c r="F167" s="206" t="s">
        <v>2296</v>
      </c>
      <c r="G167" s="207" t="s">
        <v>305</v>
      </c>
      <c r="H167" s="208">
        <v>10</v>
      </c>
      <c r="I167" s="209"/>
      <c r="J167" s="210">
        <f>ROUND(I167*H167,2)</f>
        <v>0</v>
      </c>
      <c r="K167" s="206" t="s">
        <v>1324</v>
      </c>
      <c r="L167" s="61"/>
      <c r="M167" s="211" t="s">
        <v>22</v>
      </c>
      <c r="N167" s="212" t="s">
        <v>48</v>
      </c>
      <c r="O167" s="42"/>
      <c r="P167" s="213">
        <f>O167*H167</f>
        <v>0</v>
      </c>
      <c r="Q167" s="213">
        <v>0</v>
      </c>
      <c r="R167" s="213">
        <f>Q167*H167</f>
        <v>0</v>
      </c>
      <c r="S167" s="213">
        <v>0</v>
      </c>
      <c r="T167" s="214">
        <f>S167*H167</f>
        <v>0</v>
      </c>
      <c r="AR167" s="24" t="s">
        <v>190</v>
      </c>
      <c r="AT167" s="24" t="s">
        <v>185</v>
      </c>
      <c r="AU167" s="24" t="s">
        <v>85</v>
      </c>
      <c r="AY167" s="24" t="s">
        <v>183</v>
      </c>
      <c r="BE167" s="215">
        <f>IF(N167="základní",J167,0)</f>
        <v>0</v>
      </c>
      <c r="BF167" s="215">
        <f>IF(N167="snížená",J167,0)</f>
        <v>0</v>
      </c>
      <c r="BG167" s="215">
        <f>IF(N167="zákl. přenesená",J167,0)</f>
        <v>0</v>
      </c>
      <c r="BH167" s="215">
        <f>IF(N167="sníž. přenesená",J167,0)</f>
        <v>0</v>
      </c>
      <c r="BI167" s="215">
        <f>IF(N167="nulová",J167,0)</f>
        <v>0</v>
      </c>
      <c r="BJ167" s="24" t="s">
        <v>24</v>
      </c>
      <c r="BK167" s="215">
        <f>ROUND(I167*H167,2)</f>
        <v>0</v>
      </c>
      <c r="BL167" s="24" t="s">
        <v>190</v>
      </c>
      <c r="BM167" s="24" t="s">
        <v>2297</v>
      </c>
    </row>
    <row r="168" spans="2:47" s="1" customFormat="1" ht="13.5">
      <c r="B168" s="41"/>
      <c r="C168" s="63"/>
      <c r="D168" s="232" t="s">
        <v>192</v>
      </c>
      <c r="E168" s="63"/>
      <c r="F168" s="242" t="s">
        <v>2298</v>
      </c>
      <c r="G168" s="63"/>
      <c r="H168" s="63"/>
      <c r="I168" s="172"/>
      <c r="J168" s="63"/>
      <c r="K168" s="63"/>
      <c r="L168" s="61"/>
      <c r="M168" s="218"/>
      <c r="N168" s="42"/>
      <c r="O168" s="42"/>
      <c r="P168" s="42"/>
      <c r="Q168" s="42"/>
      <c r="R168" s="42"/>
      <c r="S168" s="42"/>
      <c r="T168" s="78"/>
      <c r="AT168" s="24" t="s">
        <v>192</v>
      </c>
      <c r="AU168" s="24" t="s">
        <v>85</v>
      </c>
    </row>
    <row r="169" spans="2:65" s="1" customFormat="1" ht="22.5" customHeight="1">
      <c r="B169" s="41"/>
      <c r="C169" s="204" t="s">
        <v>439</v>
      </c>
      <c r="D169" s="204" t="s">
        <v>185</v>
      </c>
      <c r="E169" s="205" t="s">
        <v>2299</v>
      </c>
      <c r="F169" s="206" t="s">
        <v>2300</v>
      </c>
      <c r="G169" s="207" t="s">
        <v>305</v>
      </c>
      <c r="H169" s="208">
        <v>30</v>
      </c>
      <c r="I169" s="209"/>
      <c r="J169" s="210">
        <f>ROUND(I169*H169,2)</f>
        <v>0</v>
      </c>
      <c r="K169" s="206" t="s">
        <v>1324</v>
      </c>
      <c r="L169" s="61"/>
      <c r="M169" s="211" t="s">
        <v>22</v>
      </c>
      <c r="N169" s="212" t="s">
        <v>48</v>
      </c>
      <c r="O169" s="42"/>
      <c r="P169" s="213">
        <f>O169*H169</f>
        <v>0</v>
      </c>
      <c r="Q169" s="213">
        <v>0</v>
      </c>
      <c r="R169" s="213">
        <f>Q169*H169</f>
        <v>0</v>
      </c>
      <c r="S169" s="213">
        <v>0</v>
      </c>
      <c r="T169" s="214">
        <f>S169*H169</f>
        <v>0</v>
      </c>
      <c r="AR169" s="24" t="s">
        <v>190</v>
      </c>
      <c r="AT169" s="24" t="s">
        <v>185</v>
      </c>
      <c r="AU169" s="24" t="s">
        <v>85</v>
      </c>
      <c r="AY169" s="24" t="s">
        <v>183</v>
      </c>
      <c r="BE169" s="215">
        <f>IF(N169="základní",J169,0)</f>
        <v>0</v>
      </c>
      <c r="BF169" s="215">
        <f>IF(N169="snížená",J169,0)</f>
        <v>0</v>
      </c>
      <c r="BG169" s="215">
        <f>IF(N169="zákl. přenesená",J169,0)</f>
        <v>0</v>
      </c>
      <c r="BH169" s="215">
        <f>IF(N169="sníž. přenesená",J169,0)</f>
        <v>0</v>
      </c>
      <c r="BI169" s="215">
        <f>IF(N169="nulová",J169,0)</f>
        <v>0</v>
      </c>
      <c r="BJ169" s="24" t="s">
        <v>24</v>
      </c>
      <c r="BK169" s="215">
        <f>ROUND(I169*H169,2)</f>
        <v>0</v>
      </c>
      <c r="BL169" s="24" t="s">
        <v>190</v>
      </c>
      <c r="BM169" s="24" t="s">
        <v>2301</v>
      </c>
    </row>
    <row r="170" spans="2:47" s="1" customFormat="1" ht="27">
      <c r="B170" s="41"/>
      <c r="C170" s="63"/>
      <c r="D170" s="232" t="s">
        <v>192</v>
      </c>
      <c r="E170" s="63"/>
      <c r="F170" s="242" t="s">
        <v>2302</v>
      </c>
      <c r="G170" s="63"/>
      <c r="H170" s="63"/>
      <c r="I170" s="172"/>
      <c r="J170" s="63"/>
      <c r="K170" s="63"/>
      <c r="L170" s="61"/>
      <c r="M170" s="218"/>
      <c r="N170" s="42"/>
      <c r="O170" s="42"/>
      <c r="P170" s="42"/>
      <c r="Q170" s="42"/>
      <c r="R170" s="42"/>
      <c r="S170" s="42"/>
      <c r="T170" s="78"/>
      <c r="AT170" s="24" t="s">
        <v>192</v>
      </c>
      <c r="AU170" s="24" t="s">
        <v>85</v>
      </c>
    </row>
    <row r="171" spans="2:65" s="1" customFormat="1" ht="22.5" customHeight="1">
      <c r="B171" s="41"/>
      <c r="C171" s="204" t="s">
        <v>445</v>
      </c>
      <c r="D171" s="204" t="s">
        <v>185</v>
      </c>
      <c r="E171" s="205" t="s">
        <v>2303</v>
      </c>
      <c r="F171" s="206" t="s">
        <v>2304</v>
      </c>
      <c r="G171" s="207" t="s">
        <v>305</v>
      </c>
      <c r="H171" s="208">
        <v>3</v>
      </c>
      <c r="I171" s="209"/>
      <c r="J171" s="210">
        <f>ROUND(I171*H171,2)</f>
        <v>0</v>
      </c>
      <c r="K171" s="206" t="s">
        <v>199</v>
      </c>
      <c r="L171" s="61"/>
      <c r="M171" s="211" t="s">
        <v>22</v>
      </c>
      <c r="N171" s="212" t="s">
        <v>48</v>
      </c>
      <c r="O171" s="42"/>
      <c r="P171" s="213">
        <f>O171*H171</f>
        <v>0</v>
      </c>
      <c r="Q171" s="213">
        <v>0.0007</v>
      </c>
      <c r="R171" s="213">
        <f>Q171*H171</f>
        <v>0.0021</v>
      </c>
      <c r="S171" s="213">
        <v>0</v>
      </c>
      <c r="T171" s="214">
        <f>S171*H171</f>
        <v>0</v>
      </c>
      <c r="AR171" s="24" t="s">
        <v>190</v>
      </c>
      <c r="AT171" s="24" t="s">
        <v>185</v>
      </c>
      <c r="AU171" s="24" t="s">
        <v>85</v>
      </c>
      <c r="AY171" s="24" t="s">
        <v>183</v>
      </c>
      <c r="BE171" s="215">
        <f>IF(N171="základní",J171,0)</f>
        <v>0</v>
      </c>
      <c r="BF171" s="215">
        <f>IF(N171="snížená",J171,0)</f>
        <v>0</v>
      </c>
      <c r="BG171" s="215">
        <f>IF(N171="zákl. přenesená",J171,0)</f>
        <v>0</v>
      </c>
      <c r="BH171" s="215">
        <f>IF(N171="sníž. přenesená",J171,0)</f>
        <v>0</v>
      </c>
      <c r="BI171" s="215">
        <f>IF(N171="nulová",J171,0)</f>
        <v>0</v>
      </c>
      <c r="BJ171" s="24" t="s">
        <v>24</v>
      </c>
      <c r="BK171" s="215">
        <f>ROUND(I171*H171,2)</f>
        <v>0</v>
      </c>
      <c r="BL171" s="24" t="s">
        <v>190</v>
      </c>
      <c r="BM171" s="24" t="s">
        <v>2305</v>
      </c>
    </row>
    <row r="172" spans="2:47" s="1" customFormat="1" ht="13.5">
      <c r="B172" s="41"/>
      <c r="C172" s="63"/>
      <c r="D172" s="232" t="s">
        <v>192</v>
      </c>
      <c r="E172" s="63"/>
      <c r="F172" s="242" t="s">
        <v>2306</v>
      </c>
      <c r="G172" s="63"/>
      <c r="H172" s="63"/>
      <c r="I172" s="172"/>
      <c r="J172" s="63"/>
      <c r="K172" s="63"/>
      <c r="L172" s="61"/>
      <c r="M172" s="218"/>
      <c r="N172" s="42"/>
      <c r="O172" s="42"/>
      <c r="P172" s="42"/>
      <c r="Q172" s="42"/>
      <c r="R172" s="42"/>
      <c r="S172" s="42"/>
      <c r="T172" s="78"/>
      <c r="AT172" s="24" t="s">
        <v>192</v>
      </c>
      <c r="AU172" s="24" t="s">
        <v>85</v>
      </c>
    </row>
    <row r="173" spans="2:65" s="1" customFormat="1" ht="22.5" customHeight="1">
      <c r="B173" s="41"/>
      <c r="C173" s="257" t="s">
        <v>451</v>
      </c>
      <c r="D173" s="257" t="s">
        <v>330</v>
      </c>
      <c r="E173" s="258" t="s">
        <v>2307</v>
      </c>
      <c r="F173" s="259" t="s">
        <v>2308</v>
      </c>
      <c r="G173" s="260" t="s">
        <v>305</v>
      </c>
      <c r="H173" s="261">
        <v>3</v>
      </c>
      <c r="I173" s="262"/>
      <c r="J173" s="263">
        <f>ROUND(I173*H173,2)</f>
        <v>0</v>
      </c>
      <c r="K173" s="259" t="s">
        <v>199</v>
      </c>
      <c r="L173" s="264"/>
      <c r="M173" s="265" t="s">
        <v>22</v>
      </c>
      <c r="N173" s="266" t="s">
        <v>48</v>
      </c>
      <c r="O173" s="42"/>
      <c r="P173" s="213">
        <f>O173*H173</f>
        <v>0</v>
      </c>
      <c r="Q173" s="213">
        <v>0.003</v>
      </c>
      <c r="R173" s="213">
        <f>Q173*H173</f>
        <v>0.009000000000000001</v>
      </c>
      <c r="S173" s="213">
        <v>0</v>
      </c>
      <c r="T173" s="214">
        <f>S173*H173</f>
        <v>0</v>
      </c>
      <c r="AR173" s="24" t="s">
        <v>228</v>
      </c>
      <c r="AT173" s="24" t="s">
        <v>330</v>
      </c>
      <c r="AU173" s="24" t="s">
        <v>85</v>
      </c>
      <c r="AY173" s="24" t="s">
        <v>183</v>
      </c>
      <c r="BE173" s="215">
        <f>IF(N173="základní",J173,0)</f>
        <v>0</v>
      </c>
      <c r="BF173" s="215">
        <f>IF(N173="snížená",J173,0)</f>
        <v>0</v>
      </c>
      <c r="BG173" s="215">
        <f>IF(N173="zákl. přenesená",J173,0)</f>
        <v>0</v>
      </c>
      <c r="BH173" s="215">
        <f>IF(N173="sníž. přenesená",J173,0)</f>
        <v>0</v>
      </c>
      <c r="BI173" s="215">
        <f>IF(N173="nulová",J173,0)</f>
        <v>0</v>
      </c>
      <c r="BJ173" s="24" t="s">
        <v>24</v>
      </c>
      <c r="BK173" s="215">
        <f>ROUND(I173*H173,2)</f>
        <v>0</v>
      </c>
      <c r="BL173" s="24" t="s">
        <v>190</v>
      </c>
      <c r="BM173" s="24" t="s">
        <v>2309</v>
      </c>
    </row>
    <row r="174" spans="2:47" s="1" customFormat="1" ht="40.5">
      <c r="B174" s="41"/>
      <c r="C174" s="63"/>
      <c r="D174" s="232" t="s">
        <v>192</v>
      </c>
      <c r="E174" s="63"/>
      <c r="F174" s="242" t="s">
        <v>2310</v>
      </c>
      <c r="G174" s="63"/>
      <c r="H174" s="63"/>
      <c r="I174" s="172"/>
      <c r="J174" s="63"/>
      <c r="K174" s="63"/>
      <c r="L174" s="61"/>
      <c r="M174" s="218"/>
      <c r="N174" s="42"/>
      <c r="O174" s="42"/>
      <c r="P174" s="42"/>
      <c r="Q174" s="42"/>
      <c r="R174" s="42"/>
      <c r="S174" s="42"/>
      <c r="T174" s="78"/>
      <c r="AT174" s="24" t="s">
        <v>192</v>
      </c>
      <c r="AU174" s="24" t="s">
        <v>85</v>
      </c>
    </row>
    <row r="175" spans="2:65" s="1" customFormat="1" ht="22.5" customHeight="1">
      <c r="B175" s="41"/>
      <c r="C175" s="204" t="s">
        <v>458</v>
      </c>
      <c r="D175" s="204" t="s">
        <v>185</v>
      </c>
      <c r="E175" s="205" t="s">
        <v>2311</v>
      </c>
      <c r="F175" s="206" t="s">
        <v>2312</v>
      </c>
      <c r="G175" s="207" t="s">
        <v>305</v>
      </c>
      <c r="H175" s="208">
        <v>2</v>
      </c>
      <c r="I175" s="209"/>
      <c r="J175" s="210">
        <f>ROUND(I175*H175,2)</f>
        <v>0</v>
      </c>
      <c r="K175" s="206" t="s">
        <v>199</v>
      </c>
      <c r="L175" s="61"/>
      <c r="M175" s="211" t="s">
        <v>22</v>
      </c>
      <c r="N175" s="212" t="s">
        <v>48</v>
      </c>
      <c r="O175" s="42"/>
      <c r="P175" s="213">
        <f>O175*H175</f>
        <v>0</v>
      </c>
      <c r="Q175" s="213">
        <v>0.10941</v>
      </c>
      <c r="R175" s="213">
        <f>Q175*H175</f>
        <v>0.21882</v>
      </c>
      <c r="S175" s="213">
        <v>0</v>
      </c>
      <c r="T175" s="214">
        <f>S175*H175</f>
        <v>0</v>
      </c>
      <c r="AR175" s="24" t="s">
        <v>190</v>
      </c>
      <c r="AT175" s="24" t="s">
        <v>185</v>
      </c>
      <c r="AU175" s="24" t="s">
        <v>85</v>
      </c>
      <c r="AY175" s="24" t="s">
        <v>183</v>
      </c>
      <c r="BE175" s="215">
        <f>IF(N175="základní",J175,0)</f>
        <v>0</v>
      </c>
      <c r="BF175" s="215">
        <f>IF(N175="snížená",J175,0)</f>
        <v>0</v>
      </c>
      <c r="BG175" s="215">
        <f>IF(N175="zákl. přenesená",J175,0)</f>
        <v>0</v>
      </c>
      <c r="BH175" s="215">
        <f>IF(N175="sníž. přenesená",J175,0)</f>
        <v>0</v>
      </c>
      <c r="BI175" s="215">
        <f>IF(N175="nulová",J175,0)</f>
        <v>0</v>
      </c>
      <c r="BJ175" s="24" t="s">
        <v>24</v>
      </c>
      <c r="BK175" s="215">
        <f>ROUND(I175*H175,2)</f>
        <v>0</v>
      </c>
      <c r="BL175" s="24" t="s">
        <v>190</v>
      </c>
      <c r="BM175" s="24" t="s">
        <v>2313</v>
      </c>
    </row>
    <row r="176" spans="2:47" s="1" customFormat="1" ht="13.5">
      <c r="B176" s="41"/>
      <c r="C176" s="63"/>
      <c r="D176" s="232" t="s">
        <v>192</v>
      </c>
      <c r="E176" s="63"/>
      <c r="F176" s="242" t="s">
        <v>2314</v>
      </c>
      <c r="G176" s="63"/>
      <c r="H176" s="63"/>
      <c r="I176" s="172"/>
      <c r="J176" s="63"/>
      <c r="K176" s="63"/>
      <c r="L176" s="61"/>
      <c r="M176" s="218"/>
      <c r="N176" s="42"/>
      <c r="O176" s="42"/>
      <c r="P176" s="42"/>
      <c r="Q176" s="42"/>
      <c r="R176" s="42"/>
      <c r="S176" s="42"/>
      <c r="T176" s="78"/>
      <c r="AT176" s="24" t="s">
        <v>192</v>
      </c>
      <c r="AU176" s="24" t="s">
        <v>85</v>
      </c>
    </row>
    <row r="177" spans="2:65" s="1" customFormat="1" ht="22.5" customHeight="1">
      <c r="B177" s="41"/>
      <c r="C177" s="257" t="s">
        <v>464</v>
      </c>
      <c r="D177" s="257" t="s">
        <v>330</v>
      </c>
      <c r="E177" s="258" t="s">
        <v>2315</v>
      </c>
      <c r="F177" s="259" t="s">
        <v>2316</v>
      </c>
      <c r="G177" s="260" t="s">
        <v>305</v>
      </c>
      <c r="H177" s="261">
        <v>2</v>
      </c>
      <c r="I177" s="262"/>
      <c r="J177" s="263">
        <f>ROUND(I177*H177,2)</f>
        <v>0</v>
      </c>
      <c r="K177" s="259" t="s">
        <v>199</v>
      </c>
      <c r="L177" s="264"/>
      <c r="M177" s="265" t="s">
        <v>22</v>
      </c>
      <c r="N177" s="266" t="s">
        <v>48</v>
      </c>
      <c r="O177" s="42"/>
      <c r="P177" s="213">
        <f>O177*H177</f>
        <v>0</v>
      </c>
      <c r="Q177" s="213">
        <v>0.0025</v>
      </c>
      <c r="R177" s="213">
        <f>Q177*H177</f>
        <v>0.005</v>
      </c>
      <c r="S177" s="213">
        <v>0</v>
      </c>
      <c r="T177" s="214">
        <f>S177*H177</f>
        <v>0</v>
      </c>
      <c r="AR177" s="24" t="s">
        <v>228</v>
      </c>
      <c r="AT177" s="24" t="s">
        <v>330</v>
      </c>
      <c r="AU177" s="24" t="s">
        <v>85</v>
      </c>
      <c r="AY177" s="24" t="s">
        <v>183</v>
      </c>
      <c r="BE177" s="215">
        <f>IF(N177="základní",J177,0)</f>
        <v>0</v>
      </c>
      <c r="BF177" s="215">
        <f>IF(N177="snížená",J177,0)</f>
        <v>0</v>
      </c>
      <c r="BG177" s="215">
        <f>IF(N177="zákl. přenesená",J177,0)</f>
        <v>0</v>
      </c>
      <c r="BH177" s="215">
        <f>IF(N177="sníž. přenesená",J177,0)</f>
        <v>0</v>
      </c>
      <c r="BI177" s="215">
        <f>IF(N177="nulová",J177,0)</f>
        <v>0</v>
      </c>
      <c r="BJ177" s="24" t="s">
        <v>24</v>
      </c>
      <c r="BK177" s="215">
        <f>ROUND(I177*H177,2)</f>
        <v>0</v>
      </c>
      <c r="BL177" s="24" t="s">
        <v>190</v>
      </c>
      <c r="BM177" s="24" t="s">
        <v>2317</v>
      </c>
    </row>
    <row r="178" spans="2:47" s="1" customFormat="1" ht="13.5">
      <c r="B178" s="41"/>
      <c r="C178" s="63"/>
      <c r="D178" s="232" t="s">
        <v>192</v>
      </c>
      <c r="E178" s="63"/>
      <c r="F178" s="242" t="s">
        <v>2318</v>
      </c>
      <c r="G178" s="63"/>
      <c r="H178" s="63"/>
      <c r="I178" s="172"/>
      <c r="J178" s="63"/>
      <c r="K178" s="63"/>
      <c r="L178" s="61"/>
      <c r="M178" s="218"/>
      <c r="N178" s="42"/>
      <c r="O178" s="42"/>
      <c r="P178" s="42"/>
      <c r="Q178" s="42"/>
      <c r="R178" s="42"/>
      <c r="S178" s="42"/>
      <c r="T178" s="78"/>
      <c r="AT178" s="24" t="s">
        <v>192</v>
      </c>
      <c r="AU178" s="24" t="s">
        <v>85</v>
      </c>
    </row>
    <row r="179" spans="2:65" s="1" customFormat="1" ht="22.5" customHeight="1">
      <c r="B179" s="41"/>
      <c r="C179" s="204" t="s">
        <v>471</v>
      </c>
      <c r="D179" s="204" t="s">
        <v>185</v>
      </c>
      <c r="E179" s="205" t="s">
        <v>2319</v>
      </c>
      <c r="F179" s="206" t="s">
        <v>2320</v>
      </c>
      <c r="G179" s="207" t="s">
        <v>238</v>
      </c>
      <c r="H179" s="208">
        <v>9</v>
      </c>
      <c r="I179" s="209"/>
      <c r="J179" s="210">
        <f>ROUND(I179*H179,2)</f>
        <v>0</v>
      </c>
      <c r="K179" s="206" t="s">
        <v>1324</v>
      </c>
      <c r="L179" s="61"/>
      <c r="M179" s="211" t="s">
        <v>22</v>
      </c>
      <c r="N179" s="212" t="s">
        <v>48</v>
      </c>
      <c r="O179" s="42"/>
      <c r="P179" s="213">
        <f>O179*H179</f>
        <v>0</v>
      </c>
      <c r="Q179" s="213">
        <v>0.0002</v>
      </c>
      <c r="R179" s="213">
        <f>Q179*H179</f>
        <v>0.0018000000000000002</v>
      </c>
      <c r="S179" s="213">
        <v>0</v>
      </c>
      <c r="T179" s="214">
        <f>S179*H179</f>
        <v>0</v>
      </c>
      <c r="AR179" s="24" t="s">
        <v>190</v>
      </c>
      <c r="AT179" s="24" t="s">
        <v>185</v>
      </c>
      <c r="AU179" s="24" t="s">
        <v>85</v>
      </c>
      <c r="AY179" s="24" t="s">
        <v>183</v>
      </c>
      <c r="BE179" s="215">
        <f>IF(N179="základní",J179,0)</f>
        <v>0</v>
      </c>
      <c r="BF179" s="215">
        <f>IF(N179="snížená",J179,0)</f>
        <v>0</v>
      </c>
      <c r="BG179" s="215">
        <f>IF(N179="zákl. přenesená",J179,0)</f>
        <v>0</v>
      </c>
      <c r="BH179" s="215">
        <f>IF(N179="sníž. přenesená",J179,0)</f>
        <v>0</v>
      </c>
      <c r="BI179" s="215">
        <f>IF(N179="nulová",J179,0)</f>
        <v>0</v>
      </c>
      <c r="BJ179" s="24" t="s">
        <v>24</v>
      </c>
      <c r="BK179" s="215">
        <f>ROUND(I179*H179,2)</f>
        <v>0</v>
      </c>
      <c r="BL179" s="24" t="s">
        <v>190</v>
      </c>
      <c r="BM179" s="24" t="s">
        <v>2321</v>
      </c>
    </row>
    <row r="180" spans="2:47" s="1" customFormat="1" ht="13.5">
      <c r="B180" s="41"/>
      <c r="C180" s="63"/>
      <c r="D180" s="232" t="s">
        <v>192</v>
      </c>
      <c r="E180" s="63"/>
      <c r="F180" s="242" t="s">
        <v>2322</v>
      </c>
      <c r="G180" s="63"/>
      <c r="H180" s="63"/>
      <c r="I180" s="172"/>
      <c r="J180" s="63"/>
      <c r="K180" s="63"/>
      <c r="L180" s="61"/>
      <c r="M180" s="218"/>
      <c r="N180" s="42"/>
      <c r="O180" s="42"/>
      <c r="P180" s="42"/>
      <c r="Q180" s="42"/>
      <c r="R180" s="42"/>
      <c r="S180" s="42"/>
      <c r="T180" s="78"/>
      <c r="AT180" s="24" t="s">
        <v>192</v>
      </c>
      <c r="AU180" s="24" t="s">
        <v>85</v>
      </c>
    </row>
    <row r="181" spans="2:65" s="1" customFormat="1" ht="31.5" customHeight="1">
      <c r="B181" s="41"/>
      <c r="C181" s="204" t="s">
        <v>477</v>
      </c>
      <c r="D181" s="204" t="s">
        <v>185</v>
      </c>
      <c r="E181" s="205" t="s">
        <v>2323</v>
      </c>
      <c r="F181" s="206" t="s">
        <v>2324</v>
      </c>
      <c r="G181" s="207" t="s">
        <v>274</v>
      </c>
      <c r="H181" s="208">
        <v>5</v>
      </c>
      <c r="I181" s="209"/>
      <c r="J181" s="210">
        <f>ROUND(I181*H181,2)</f>
        <v>0</v>
      </c>
      <c r="K181" s="206" t="s">
        <v>199</v>
      </c>
      <c r="L181" s="61"/>
      <c r="M181" s="211" t="s">
        <v>22</v>
      </c>
      <c r="N181" s="212" t="s">
        <v>48</v>
      </c>
      <c r="O181" s="42"/>
      <c r="P181" s="213">
        <f>O181*H181</f>
        <v>0</v>
      </c>
      <c r="Q181" s="213">
        <v>0.0026</v>
      </c>
      <c r="R181" s="213">
        <f>Q181*H181</f>
        <v>0.013</v>
      </c>
      <c r="S181" s="213">
        <v>0</v>
      </c>
      <c r="T181" s="214">
        <f>S181*H181</f>
        <v>0</v>
      </c>
      <c r="AR181" s="24" t="s">
        <v>190</v>
      </c>
      <c r="AT181" s="24" t="s">
        <v>185</v>
      </c>
      <c r="AU181" s="24" t="s">
        <v>85</v>
      </c>
      <c r="AY181" s="24" t="s">
        <v>183</v>
      </c>
      <c r="BE181" s="215">
        <f>IF(N181="základní",J181,0)</f>
        <v>0</v>
      </c>
      <c r="BF181" s="215">
        <f>IF(N181="snížená",J181,0)</f>
        <v>0</v>
      </c>
      <c r="BG181" s="215">
        <f>IF(N181="zákl. přenesená",J181,0)</f>
        <v>0</v>
      </c>
      <c r="BH181" s="215">
        <f>IF(N181="sníž. přenesená",J181,0)</f>
        <v>0</v>
      </c>
      <c r="BI181" s="215">
        <f>IF(N181="nulová",J181,0)</f>
        <v>0</v>
      </c>
      <c r="BJ181" s="24" t="s">
        <v>24</v>
      </c>
      <c r="BK181" s="215">
        <f>ROUND(I181*H181,2)</f>
        <v>0</v>
      </c>
      <c r="BL181" s="24" t="s">
        <v>190</v>
      </c>
      <c r="BM181" s="24" t="s">
        <v>2325</v>
      </c>
    </row>
    <row r="182" spans="2:47" s="1" customFormat="1" ht="27">
      <c r="B182" s="41"/>
      <c r="C182" s="63"/>
      <c r="D182" s="232" t="s">
        <v>192</v>
      </c>
      <c r="E182" s="63"/>
      <c r="F182" s="242" t="s">
        <v>2326</v>
      </c>
      <c r="G182" s="63"/>
      <c r="H182" s="63"/>
      <c r="I182" s="172"/>
      <c r="J182" s="63"/>
      <c r="K182" s="63"/>
      <c r="L182" s="61"/>
      <c r="M182" s="218"/>
      <c r="N182" s="42"/>
      <c r="O182" s="42"/>
      <c r="P182" s="42"/>
      <c r="Q182" s="42"/>
      <c r="R182" s="42"/>
      <c r="S182" s="42"/>
      <c r="T182" s="78"/>
      <c r="AT182" s="24" t="s">
        <v>192</v>
      </c>
      <c r="AU182" s="24" t="s">
        <v>85</v>
      </c>
    </row>
    <row r="183" spans="2:65" s="1" customFormat="1" ht="31.5" customHeight="1">
      <c r="B183" s="41"/>
      <c r="C183" s="204" t="s">
        <v>483</v>
      </c>
      <c r="D183" s="204" t="s">
        <v>185</v>
      </c>
      <c r="E183" s="205" t="s">
        <v>2327</v>
      </c>
      <c r="F183" s="206" t="s">
        <v>2328</v>
      </c>
      <c r="G183" s="207" t="s">
        <v>238</v>
      </c>
      <c r="H183" s="208">
        <v>70</v>
      </c>
      <c r="I183" s="209"/>
      <c r="J183" s="210">
        <f>ROUND(I183*H183,2)</f>
        <v>0</v>
      </c>
      <c r="K183" s="206" t="s">
        <v>199</v>
      </c>
      <c r="L183" s="61"/>
      <c r="M183" s="211" t="s">
        <v>22</v>
      </c>
      <c r="N183" s="212" t="s">
        <v>48</v>
      </c>
      <c r="O183" s="42"/>
      <c r="P183" s="213">
        <f>O183*H183</f>
        <v>0</v>
      </c>
      <c r="Q183" s="213">
        <v>0.1554</v>
      </c>
      <c r="R183" s="213">
        <f>Q183*H183</f>
        <v>10.878</v>
      </c>
      <c r="S183" s="213">
        <v>0</v>
      </c>
      <c r="T183" s="214">
        <f>S183*H183</f>
        <v>0</v>
      </c>
      <c r="AR183" s="24" t="s">
        <v>190</v>
      </c>
      <c r="AT183" s="24" t="s">
        <v>185</v>
      </c>
      <c r="AU183" s="24" t="s">
        <v>85</v>
      </c>
      <c r="AY183" s="24" t="s">
        <v>183</v>
      </c>
      <c r="BE183" s="215">
        <f>IF(N183="základní",J183,0)</f>
        <v>0</v>
      </c>
      <c r="BF183" s="215">
        <f>IF(N183="snížená",J183,0)</f>
        <v>0</v>
      </c>
      <c r="BG183" s="215">
        <f>IF(N183="zákl. přenesená",J183,0)</f>
        <v>0</v>
      </c>
      <c r="BH183" s="215">
        <f>IF(N183="sníž. přenesená",J183,0)</f>
        <v>0</v>
      </c>
      <c r="BI183" s="215">
        <f>IF(N183="nulová",J183,0)</f>
        <v>0</v>
      </c>
      <c r="BJ183" s="24" t="s">
        <v>24</v>
      </c>
      <c r="BK183" s="215">
        <f>ROUND(I183*H183,2)</f>
        <v>0</v>
      </c>
      <c r="BL183" s="24" t="s">
        <v>190</v>
      </c>
      <c r="BM183" s="24" t="s">
        <v>2329</v>
      </c>
    </row>
    <row r="184" spans="2:47" s="1" customFormat="1" ht="40.5">
      <c r="B184" s="41"/>
      <c r="C184" s="63"/>
      <c r="D184" s="232" t="s">
        <v>192</v>
      </c>
      <c r="E184" s="63"/>
      <c r="F184" s="242" t="s">
        <v>2330</v>
      </c>
      <c r="G184" s="63"/>
      <c r="H184" s="63"/>
      <c r="I184" s="172"/>
      <c r="J184" s="63"/>
      <c r="K184" s="63"/>
      <c r="L184" s="61"/>
      <c r="M184" s="218"/>
      <c r="N184" s="42"/>
      <c r="O184" s="42"/>
      <c r="P184" s="42"/>
      <c r="Q184" s="42"/>
      <c r="R184" s="42"/>
      <c r="S184" s="42"/>
      <c r="T184" s="78"/>
      <c r="AT184" s="24" t="s">
        <v>192</v>
      </c>
      <c r="AU184" s="24" t="s">
        <v>85</v>
      </c>
    </row>
    <row r="185" spans="2:65" s="1" customFormat="1" ht="22.5" customHeight="1">
      <c r="B185" s="41"/>
      <c r="C185" s="257" t="s">
        <v>489</v>
      </c>
      <c r="D185" s="257" t="s">
        <v>330</v>
      </c>
      <c r="E185" s="258" t="s">
        <v>2331</v>
      </c>
      <c r="F185" s="259" t="s">
        <v>2332</v>
      </c>
      <c r="G185" s="260" t="s">
        <v>305</v>
      </c>
      <c r="H185" s="261">
        <v>73</v>
      </c>
      <c r="I185" s="262"/>
      <c r="J185" s="263">
        <f>ROUND(I185*H185,2)</f>
        <v>0</v>
      </c>
      <c r="K185" s="259" t="s">
        <v>199</v>
      </c>
      <c r="L185" s="264"/>
      <c r="M185" s="265" t="s">
        <v>22</v>
      </c>
      <c r="N185" s="266" t="s">
        <v>48</v>
      </c>
      <c r="O185" s="42"/>
      <c r="P185" s="213">
        <f>O185*H185</f>
        <v>0</v>
      </c>
      <c r="Q185" s="213">
        <v>0.0821</v>
      </c>
      <c r="R185" s="213">
        <f>Q185*H185</f>
        <v>5.9933000000000005</v>
      </c>
      <c r="S185" s="213">
        <v>0</v>
      </c>
      <c r="T185" s="214">
        <f>S185*H185</f>
        <v>0</v>
      </c>
      <c r="AR185" s="24" t="s">
        <v>228</v>
      </c>
      <c r="AT185" s="24" t="s">
        <v>330</v>
      </c>
      <c r="AU185" s="24" t="s">
        <v>85</v>
      </c>
      <c r="AY185" s="24" t="s">
        <v>183</v>
      </c>
      <c r="BE185" s="215">
        <f>IF(N185="základní",J185,0)</f>
        <v>0</v>
      </c>
      <c r="BF185" s="215">
        <f>IF(N185="snížená",J185,0)</f>
        <v>0</v>
      </c>
      <c r="BG185" s="215">
        <f>IF(N185="zákl. přenesená",J185,0)</f>
        <v>0</v>
      </c>
      <c r="BH185" s="215">
        <f>IF(N185="sníž. přenesená",J185,0)</f>
        <v>0</v>
      </c>
      <c r="BI185" s="215">
        <f>IF(N185="nulová",J185,0)</f>
        <v>0</v>
      </c>
      <c r="BJ185" s="24" t="s">
        <v>24</v>
      </c>
      <c r="BK185" s="215">
        <f>ROUND(I185*H185,2)</f>
        <v>0</v>
      </c>
      <c r="BL185" s="24" t="s">
        <v>190</v>
      </c>
      <c r="BM185" s="24" t="s">
        <v>2333</v>
      </c>
    </row>
    <row r="186" spans="2:47" s="1" customFormat="1" ht="13.5">
      <c r="B186" s="41"/>
      <c r="C186" s="63"/>
      <c r="D186" s="232" t="s">
        <v>192</v>
      </c>
      <c r="E186" s="63"/>
      <c r="F186" s="242" t="s">
        <v>2334</v>
      </c>
      <c r="G186" s="63"/>
      <c r="H186" s="63"/>
      <c r="I186" s="172"/>
      <c r="J186" s="63"/>
      <c r="K186" s="63"/>
      <c r="L186" s="61"/>
      <c r="M186" s="218"/>
      <c r="N186" s="42"/>
      <c r="O186" s="42"/>
      <c r="P186" s="42"/>
      <c r="Q186" s="42"/>
      <c r="R186" s="42"/>
      <c r="S186" s="42"/>
      <c r="T186" s="78"/>
      <c r="AT186" s="24" t="s">
        <v>192</v>
      </c>
      <c r="AU186" s="24" t="s">
        <v>85</v>
      </c>
    </row>
    <row r="187" spans="2:65" s="1" customFormat="1" ht="31.5" customHeight="1">
      <c r="B187" s="41"/>
      <c r="C187" s="204" t="s">
        <v>494</v>
      </c>
      <c r="D187" s="204" t="s">
        <v>185</v>
      </c>
      <c r="E187" s="205" t="s">
        <v>607</v>
      </c>
      <c r="F187" s="206" t="s">
        <v>608</v>
      </c>
      <c r="G187" s="207" t="s">
        <v>238</v>
      </c>
      <c r="H187" s="208">
        <v>58</v>
      </c>
      <c r="I187" s="209"/>
      <c r="J187" s="210">
        <f>ROUND(I187*H187,2)</f>
        <v>0</v>
      </c>
      <c r="K187" s="206" t="s">
        <v>199</v>
      </c>
      <c r="L187" s="61"/>
      <c r="M187" s="211" t="s">
        <v>22</v>
      </c>
      <c r="N187" s="212" t="s">
        <v>48</v>
      </c>
      <c r="O187" s="42"/>
      <c r="P187" s="213">
        <f>O187*H187</f>
        <v>0</v>
      </c>
      <c r="Q187" s="213">
        <v>0.1295</v>
      </c>
      <c r="R187" s="213">
        <f>Q187*H187</f>
        <v>7.511</v>
      </c>
      <c r="S187" s="213">
        <v>0</v>
      </c>
      <c r="T187" s="214">
        <f>S187*H187</f>
        <v>0</v>
      </c>
      <c r="AR187" s="24" t="s">
        <v>190</v>
      </c>
      <c r="AT187" s="24" t="s">
        <v>185</v>
      </c>
      <c r="AU187" s="24" t="s">
        <v>85</v>
      </c>
      <c r="AY187" s="24" t="s">
        <v>183</v>
      </c>
      <c r="BE187" s="215">
        <f>IF(N187="základní",J187,0)</f>
        <v>0</v>
      </c>
      <c r="BF187" s="215">
        <f>IF(N187="snížená",J187,0)</f>
        <v>0</v>
      </c>
      <c r="BG187" s="215">
        <f>IF(N187="zákl. přenesená",J187,0)</f>
        <v>0</v>
      </c>
      <c r="BH187" s="215">
        <f>IF(N187="sníž. přenesená",J187,0)</f>
        <v>0</v>
      </c>
      <c r="BI187" s="215">
        <f>IF(N187="nulová",J187,0)</f>
        <v>0</v>
      </c>
      <c r="BJ187" s="24" t="s">
        <v>24</v>
      </c>
      <c r="BK187" s="215">
        <f>ROUND(I187*H187,2)</f>
        <v>0</v>
      </c>
      <c r="BL187" s="24" t="s">
        <v>190</v>
      </c>
      <c r="BM187" s="24" t="s">
        <v>2335</v>
      </c>
    </row>
    <row r="188" spans="2:47" s="1" customFormat="1" ht="40.5">
      <c r="B188" s="41"/>
      <c r="C188" s="63"/>
      <c r="D188" s="232" t="s">
        <v>192</v>
      </c>
      <c r="E188" s="63"/>
      <c r="F188" s="242" t="s">
        <v>610</v>
      </c>
      <c r="G188" s="63"/>
      <c r="H188" s="63"/>
      <c r="I188" s="172"/>
      <c r="J188" s="63"/>
      <c r="K188" s="63"/>
      <c r="L188" s="61"/>
      <c r="M188" s="218"/>
      <c r="N188" s="42"/>
      <c r="O188" s="42"/>
      <c r="P188" s="42"/>
      <c r="Q188" s="42"/>
      <c r="R188" s="42"/>
      <c r="S188" s="42"/>
      <c r="T188" s="78"/>
      <c r="AT188" s="24" t="s">
        <v>192</v>
      </c>
      <c r="AU188" s="24" t="s">
        <v>85</v>
      </c>
    </row>
    <row r="189" spans="2:65" s="1" customFormat="1" ht="22.5" customHeight="1">
      <c r="B189" s="41"/>
      <c r="C189" s="257" t="s">
        <v>499</v>
      </c>
      <c r="D189" s="257" t="s">
        <v>330</v>
      </c>
      <c r="E189" s="258" t="s">
        <v>2336</v>
      </c>
      <c r="F189" s="259" t="s">
        <v>2337</v>
      </c>
      <c r="G189" s="260" t="s">
        <v>305</v>
      </c>
      <c r="H189" s="261">
        <v>60</v>
      </c>
      <c r="I189" s="262"/>
      <c r="J189" s="263">
        <f>ROUND(I189*H189,2)</f>
        <v>0</v>
      </c>
      <c r="K189" s="259" t="s">
        <v>199</v>
      </c>
      <c r="L189" s="264"/>
      <c r="M189" s="265" t="s">
        <v>22</v>
      </c>
      <c r="N189" s="266" t="s">
        <v>48</v>
      </c>
      <c r="O189" s="42"/>
      <c r="P189" s="213">
        <f>O189*H189</f>
        <v>0</v>
      </c>
      <c r="Q189" s="213">
        <v>0.045</v>
      </c>
      <c r="R189" s="213">
        <f>Q189*H189</f>
        <v>2.6999999999999997</v>
      </c>
      <c r="S189" s="213">
        <v>0</v>
      </c>
      <c r="T189" s="214">
        <f>S189*H189</f>
        <v>0</v>
      </c>
      <c r="AR189" s="24" t="s">
        <v>228</v>
      </c>
      <c r="AT189" s="24" t="s">
        <v>330</v>
      </c>
      <c r="AU189" s="24" t="s">
        <v>85</v>
      </c>
      <c r="AY189" s="24" t="s">
        <v>183</v>
      </c>
      <c r="BE189" s="215">
        <f>IF(N189="základní",J189,0)</f>
        <v>0</v>
      </c>
      <c r="BF189" s="215">
        <f>IF(N189="snížená",J189,0)</f>
        <v>0</v>
      </c>
      <c r="BG189" s="215">
        <f>IF(N189="zákl. přenesená",J189,0)</f>
        <v>0</v>
      </c>
      <c r="BH189" s="215">
        <f>IF(N189="sníž. přenesená",J189,0)</f>
        <v>0</v>
      </c>
      <c r="BI189" s="215">
        <f>IF(N189="nulová",J189,0)</f>
        <v>0</v>
      </c>
      <c r="BJ189" s="24" t="s">
        <v>24</v>
      </c>
      <c r="BK189" s="215">
        <f>ROUND(I189*H189,2)</f>
        <v>0</v>
      </c>
      <c r="BL189" s="24" t="s">
        <v>190</v>
      </c>
      <c r="BM189" s="24" t="s">
        <v>2338</v>
      </c>
    </row>
    <row r="190" spans="2:47" s="1" customFormat="1" ht="13.5">
      <c r="B190" s="41"/>
      <c r="C190" s="63"/>
      <c r="D190" s="232" t="s">
        <v>192</v>
      </c>
      <c r="E190" s="63"/>
      <c r="F190" s="242" t="s">
        <v>2339</v>
      </c>
      <c r="G190" s="63"/>
      <c r="H190" s="63"/>
      <c r="I190" s="172"/>
      <c r="J190" s="63"/>
      <c r="K190" s="63"/>
      <c r="L190" s="61"/>
      <c r="M190" s="218"/>
      <c r="N190" s="42"/>
      <c r="O190" s="42"/>
      <c r="P190" s="42"/>
      <c r="Q190" s="42"/>
      <c r="R190" s="42"/>
      <c r="S190" s="42"/>
      <c r="T190" s="78"/>
      <c r="AT190" s="24" t="s">
        <v>192</v>
      </c>
      <c r="AU190" s="24" t="s">
        <v>85</v>
      </c>
    </row>
    <row r="191" spans="2:65" s="1" customFormat="1" ht="22.5" customHeight="1">
      <c r="B191" s="41"/>
      <c r="C191" s="204" t="s">
        <v>508</v>
      </c>
      <c r="D191" s="204" t="s">
        <v>185</v>
      </c>
      <c r="E191" s="205" t="s">
        <v>2340</v>
      </c>
      <c r="F191" s="206" t="s">
        <v>2341</v>
      </c>
      <c r="G191" s="207" t="s">
        <v>238</v>
      </c>
      <c r="H191" s="208">
        <v>50</v>
      </c>
      <c r="I191" s="209"/>
      <c r="J191" s="210">
        <f>ROUND(I191*H191,2)</f>
        <v>0</v>
      </c>
      <c r="K191" s="206" t="s">
        <v>22</v>
      </c>
      <c r="L191" s="61"/>
      <c r="M191" s="211" t="s">
        <v>22</v>
      </c>
      <c r="N191" s="212" t="s">
        <v>48</v>
      </c>
      <c r="O191" s="42"/>
      <c r="P191" s="213">
        <f>O191*H191</f>
        <v>0</v>
      </c>
      <c r="Q191" s="213">
        <v>0</v>
      </c>
      <c r="R191" s="213">
        <f>Q191*H191</f>
        <v>0</v>
      </c>
      <c r="S191" s="213">
        <v>0</v>
      </c>
      <c r="T191" s="214">
        <f>S191*H191</f>
        <v>0</v>
      </c>
      <c r="AR191" s="24" t="s">
        <v>190</v>
      </c>
      <c r="AT191" s="24" t="s">
        <v>185</v>
      </c>
      <c r="AU191" s="24" t="s">
        <v>85</v>
      </c>
      <c r="AY191" s="24" t="s">
        <v>183</v>
      </c>
      <c r="BE191" s="215">
        <f>IF(N191="základní",J191,0)</f>
        <v>0</v>
      </c>
      <c r="BF191" s="215">
        <f>IF(N191="snížená",J191,0)</f>
        <v>0</v>
      </c>
      <c r="BG191" s="215">
        <f>IF(N191="zákl. přenesená",J191,0)</f>
        <v>0</v>
      </c>
      <c r="BH191" s="215">
        <f>IF(N191="sníž. přenesená",J191,0)</f>
        <v>0</v>
      </c>
      <c r="BI191" s="215">
        <f>IF(N191="nulová",J191,0)</f>
        <v>0</v>
      </c>
      <c r="BJ191" s="24" t="s">
        <v>24</v>
      </c>
      <c r="BK191" s="215">
        <f>ROUND(I191*H191,2)</f>
        <v>0</v>
      </c>
      <c r="BL191" s="24" t="s">
        <v>190</v>
      </c>
      <c r="BM191" s="24" t="s">
        <v>2342</v>
      </c>
    </row>
    <row r="192" spans="2:65" s="1" customFormat="1" ht="22.5" customHeight="1">
      <c r="B192" s="41"/>
      <c r="C192" s="204" t="s">
        <v>513</v>
      </c>
      <c r="D192" s="204" t="s">
        <v>185</v>
      </c>
      <c r="E192" s="205" t="s">
        <v>2343</v>
      </c>
      <c r="F192" s="206" t="s">
        <v>2344</v>
      </c>
      <c r="G192" s="207" t="s">
        <v>238</v>
      </c>
      <c r="H192" s="208">
        <v>50</v>
      </c>
      <c r="I192" s="209"/>
      <c r="J192" s="210">
        <f>ROUND(I192*H192,2)</f>
        <v>0</v>
      </c>
      <c r="K192" s="206" t="s">
        <v>22</v>
      </c>
      <c r="L192" s="61"/>
      <c r="M192" s="211" t="s">
        <v>22</v>
      </c>
      <c r="N192" s="212" t="s">
        <v>48</v>
      </c>
      <c r="O192" s="42"/>
      <c r="P192" s="213">
        <f>O192*H192</f>
        <v>0</v>
      </c>
      <c r="Q192" s="213">
        <v>0</v>
      </c>
      <c r="R192" s="213">
        <f>Q192*H192</f>
        <v>0</v>
      </c>
      <c r="S192" s="213">
        <v>0</v>
      </c>
      <c r="T192" s="214">
        <f>S192*H192</f>
        <v>0</v>
      </c>
      <c r="AR192" s="24" t="s">
        <v>190</v>
      </c>
      <c r="AT192" s="24" t="s">
        <v>185</v>
      </c>
      <c r="AU192" s="24" t="s">
        <v>85</v>
      </c>
      <c r="AY192" s="24" t="s">
        <v>183</v>
      </c>
      <c r="BE192" s="215">
        <f>IF(N192="základní",J192,0)</f>
        <v>0</v>
      </c>
      <c r="BF192" s="215">
        <f>IF(N192="snížená",J192,0)</f>
        <v>0</v>
      </c>
      <c r="BG192" s="215">
        <f>IF(N192="zákl. přenesená",J192,0)</f>
        <v>0</v>
      </c>
      <c r="BH192" s="215">
        <f>IF(N192="sníž. přenesená",J192,0)</f>
        <v>0</v>
      </c>
      <c r="BI192" s="215">
        <f>IF(N192="nulová",J192,0)</f>
        <v>0</v>
      </c>
      <c r="BJ192" s="24" t="s">
        <v>24</v>
      </c>
      <c r="BK192" s="215">
        <f>ROUND(I192*H192,2)</f>
        <v>0</v>
      </c>
      <c r="BL192" s="24" t="s">
        <v>190</v>
      </c>
      <c r="BM192" s="24" t="s">
        <v>2345</v>
      </c>
    </row>
    <row r="193" spans="2:63" s="11" customFormat="1" ht="29.85" customHeight="1">
      <c r="B193" s="187"/>
      <c r="C193" s="188"/>
      <c r="D193" s="201" t="s">
        <v>76</v>
      </c>
      <c r="E193" s="202" t="s">
        <v>710</v>
      </c>
      <c r="F193" s="202" t="s">
        <v>711</v>
      </c>
      <c r="G193" s="188"/>
      <c r="H193" s="188"/>
      <c r="I193" s="191"/>
      <c r="J193" s="203">
        <f>BK193</f>
        <v>0</v>
      </c>
      <c r="K193" s="188"/>
      <c r="L193" s="193"/>
      <c r="M193" s="194"/>
      <c r="N193" s="195"/>
      <c r="O193" s="195"/>
      <c r="P193" s="196">
        <f>SUM(P194:P197)</f>
        <v>0</v>
      </c>
      <c r="Q193" s="195"/>
      <c r="R193" s="196">
        <f>SUM(R194:R197)</f>
        <v>0</v>
      </c>
      <c r="S193" s="195"/>
      <c r="T193" s="197">
        <f>SUM(T194:T197)</f>
        <v>0</v>
      </c>
      <c r="AR193" s="198" t="s">
        <v>24</v>
      </c>
      <c r="AT193" s="199" t="s">
        <v>76</v>
      </c>
      <c r="AU193" s="199" t="s">
        <v>24</v>
      </c>
      <c r="AY193" s="198" t="s">
        <v>183</v>
      </c>
      <c r="BK193" s="200">
        <f>SUM(BK194:BK197)</f>
        <v>0</v>
      </c>
    </row>
    <row r="194" spans="2:65" s="1" customFormat="1" ht="22.5" customHeight="1">
      <c r="B194" s="41"/>
      <c r="C194" s="204" t="s">
        <v>519</v>
      </c>
      <c r="D194" s="204" t="s">
        <v>185</v>
      </c>
      <c r="E194" s="205" t="s">
        <v>2346</v>
      </c>
      <c r="F194" s="206" t="s">
        <v>2347</v>
      </c>
      <c r="G194" s="207" t="s">
        <v>224</v>
      </c>
      <c r="H194" s="208">
        <v>59.8</v>
      </c>
      <c r="I194" s="209"/>
      <c r="J194" s="210">
        <f>ROUND(I194*H194,2)</f>
        <v>0</v>
      </c>
      <c r="K194" s="206" t="s">
        <v>22</v>
      </c>
      <c r="L194" s="61"/>
      <c r="M194" s="211" t="s">
        <v>22</v>
      </c>
      <c r="N194" s="212" t="s">
        <v>48</v>
      </c>
      <c r="O194" s="42"/>
      <c r="P194" s="213">
        <f>O194*H194</f>
        <v>0</v>
      </c>
      <c r="Q194" s="213">
        <v>0</v>
      </c>
      <c r="R194" s="213">
        <f>Q194*H194</f>
        <v>0</v>
      </c>
      <c r="S194" s="213">
        <v>0</v>
      </c>
      <c r="T194" s="214">
        <f>S194*H194</f>
        <v>0</v>
      </c>
      <c r="AR194" s="24" t="s">
        <v>190</v>
      </c>
      <c r="AT194" s="24" t="s">
        <v>185</v>
      </c>
      <c r="AU194" s="24" t="s">
        <v>85</v>
      </c>
      <c r="AY194" s="24" t="s">
        <v>183</v>
      </c>
      <c r="BE194" s="215">
        <f>IF(N194="základní",J194,0)</f>
        <v>0</v>
      </c>
      <c r="BF194" s="215">
        <f>IF(N194="snížená",J194,0)</f>
        <v>0</v>
      </c>
      <c r="BG194" s="215">
        <f>IF(N194="zákl. přenesená",J194,0)</f>
        <v>0</v>
      </c>
      <c r="BH194" s="215">
        <f>IF(N194="sníž. přenesená",J194,0)</f>
        <v>0</v>
      </c>
      <c r="BI194" s="215">
        <f>IF(N194="nulová",J194,0)</f>
        <v>0</v>
      </c>
      <c r="BJ194" s="24" t="s">
        <v>24</v>
      </c>
      <c r="BK194" s="215">
        <f>ROUND(I194*H194,2)</f>
        <v>0</v>
      </c>
      <c r="BL194" s="24" t="s">
        <v>190</v>
      </c>
      <c r="BM194" s="24" t="s">
        <v>2348</v>
      </c>
    </row>
    <row r="195" spans="2:47" s="1" customFormat="1" ht="27">
      <c r="B195" s="41"/>
      <c r="C195" s="63"/>
      <c r="D195" s="232" t="s">
        <v>192</v>
      </c>
      <c r="E195" s="63"/>
      <c r="F195" s="242" t="s">
        <v>2349</v>
      </c>
      <c r="G195" s="63"/>
      <c r="H195" s="63"/>
      <c r="I195" s="172"/>
      <c r="J195" s="63"/>
      <c r="K195" s="63"/>
      <c r="L195" s="61"/>
      <c r="M195" s="218"/>
      <c r="N195" s="42"/>
      <c r="O195" s="42"/>
      <c r="P195" s="42"/>
      <c r="Q195" s="42"/>
      <c r="R195" s="42"/>
      <c r="S195" s="42"/>
      <c r="T195" s="78"/>
      <c r="AT195" s="24" t="s">
        <v>192</v>
      </c>
      <c r="AU195" s="24" t="s">
        <v>85</v>
      </c>
    </row>
    <row r="196" spans="2:65" s="1" customFormat="1" ht="22.5" customHeight="1">
      <c r="B196" s="41"/>
      <c r="C196" s="204" t="s">
        <v>524</v>
      </c>
      <c r="D196" s="204" t="s">
        <v>185</v>
      </c>
      <c r="E196" s="205" t="s">
        <v>2350</v>
      </c>
      <c r="F196" s="206" t="s">
        <v>2351</v>
      </c>
      <c r="G196" s="207" t="s">
        <v>224</v>
      </c>
      <c r="H196" s="208">
        <v>59.8</v>
      </c>
      <c r="I196" s="209"/>
      <c r="J196" s="210">
        <f>ROUND(I196*H196,2)</f>
        <v>0</v>
      </c>
      <c r="K196" s="206" t="s">
        <v>199</v>
      </c>
      <c r="L196" s="61"/>
      <c r="M196" s="211" t="s">
        <v>22</v>
      </c>
      <c r="N196" s="212" t="s">
        <v>48</v>
      </c>
      <c r="O196" s="42"/>
      <c r="P196" s="213">
        <f>O196*H196</f>
        <v>0</v>
      </c>
      <c r="Q196" s="213">
        <v>0</v>
      </c>
      <c r="R196" s="213">
        <f>Q196*H196</f>
        <v>0</v>
      </c>
      <c r="S196" s="213">
        <v>0</v>
      </c>
      <c r="T196" s="214">
        <f>S196*H196</f>
        <v>0</v>
      </c>
      <c r="AR196" s="24" t="s">
        <v>190</v>
      </c>
      <c r="AT196" s="24" t="s">
        <v>185</v>
      </c>
      <c r="AU196" s="24" t="s">
        <v>85</v>
      </c>
      <c r="AY196" s="24" t="s">
        <v>183</v>
      </c>
      <c r="BE196" s="215">
        <f>IF(N196="základní",J196,0)</f>
        <v>0</v>
      </c>
      <c r="BF196" s="215">
        <f>IF(N196="snížená",J196,0)</f>
        <v>0</v>
      </c>
      <c r="BG196" s="215">
        <f>IF(N196="zákl. přenesená",J196,0)</f>
        <v>0</v>
      </c>
      <c r="BH196" s="215">
        <f>IF(N196="sníž. přenesená",J196,0)</f>
        <v>0</v>
      </c>
      <c r="BI196" s="215">
        <f>IF(N196="nulová",J196,0)</f>
        <v>0</v>
      </c>
      <c r="BJ196" s="24" t="s">
        <v>24</v>
      </c>
      <c r="BK196" s="215">
        <f>ROUND(I196*H196,2)</f>
        <v>0</v>
      </c>
      <c r="BL196" s="24" t="s">
        <v>190</v>
      </c>
      <c r="BM196" s="24" t="s">
        <v>2352</v>
      </c>
    </row>
    <row r="197" spans="2:47" s="1" customFormat="1" ht="13.5">
      <c r="B197" s="41"/>
      <c r="C197" s="63"/>
      <c r="D197" s="216" t="s">
        <v>192</v>
      </c>
      <c r="E197" s="63"/>
      <c r="F197" s="217" t="s">
        <v>716</v>
      </c>
      <c r="G197" s="63"/>
      <c r="H197" s="63"/>
      <c r="I197" s="172"/>
      <c r="J197" s="63"/>
      <c r="K197" s="63"/>
      <c r="L197" s="61"/>
      <c r="M197" s="218"/>
      <c r="N197" s="42"/>
      <c r="O197" s="42"/>
      <c r="P197" s="42"/>
      <c r="Q197" s="42"/>
      <c r="R197" s="42"/>
      <c r="S197" s="42"/>
      <c r="T197" s="78"/>
      <c r="AT197" s="24" t="s">
        <v>192</v>
      </c>
      <c r="AU197" s="24" t="s">
        <v>85</v>
      </c>
    </row>
    <row r="198" spans="2:63" s="11" customFormat="1" ht="29.85" customHeight="1">
      <c r="B198" s="187"/>
      <c r="C198" s="188"/>
      <c r="D198" s="201" t="s">
        <v>76</v>
      </c>
      <c r="E198" s="202" t="s">
        <v>722</v>
      </c>
      <c r="F198" s="202" t="s">
        <v>723</v>
      </c>
      <c r="G198" s="188"/>
      <c r="H198" s="188"/>
      <c r="I198" s="191"/>
      <c r="J198" s="203">
        <f>BK198</f>
        <v>0</v>
      </c>
      <c r="K198" s="188"/>
      <c r="L198" s="193"/>
      <c r="M198" s="194"/>
      <c r="N198" s="195"/>
      <c r="O198" s="195"/>
      <c r="P198" s="196">
        <f>SUM(P199:P200)</f>
        <v>0</v>
      </c>
      <c r="Q198" s="195"/>
      <c r="R198" s="196">
        <f>SUM(R199:R200)</f>
        <v>0</v>
      </c>
      <c r="S198" s="195"/>
      <c r="T198" s="197">
        <f>SUM(T199:T200)</f>
        <v>0</v>
      </c>
      <c r="AR198" s="198" t="s">
        <v>24</v>
      </c>
      <c r="AT198" s="199" t="s">
        <v>76</v>
      </c>
      <c r="AU198" s="199" t="s">
        <v>24</v>
      </c>
      <c r="AY198" s="198" t="s">
        <v>183</v>
      </c>
      <c r="BK198" s="200">
        <f>SUM(BK199:BK200)</f>
        <v>0</v>
      </c>
    </row>
    <row r="199" spans="2:65" s="1" customFormat="1" ht="22.5" customHeight="1">
      <c r="B199" s="41"/>
      <c r="C199" s="204" t="s">
        <v>533</v>
      </c>
      <c r="D199" s="204" t="s">
        <v>185</v>
      </c>
      <c r="E199" s="205" t="s">
        <v>2353</v>
      </c>
      <c r="F199" s="206" t="s">
        <v>2354</v>
      </c>
      <c r="G199" s="207" t="s">
        <v>224</v>
      </c>
      <c r="H199" s="208">
        <v>131.812</v>
      </c>
      <c r="I199" s="209"/>
      <c r="J199" s="210">
        <f>ROUND(I199*H199,2)</f>
        <v>0</v>
      </c>
      <c r="K199" s="206" t="s">
        <v>199</v>
      </c>
      <c r="L199" s="61"/>
      <c r="M199" s="211" t="s">
        <v>22</v>
      </c>
      <c r="N199" s="212" t="s">
        <v>48</v>
      </c>
      <c r="O199" s="42"/>
      <c r="P199" s="213">
        <f>O199*H199</f>
        <v>0</v>
      </c>
      <c r="Q199" s="213">
        <v>0</v>
      </c>
      <c r="R199" s="213">
        <f>Q199*H199</f>
        <v>0</v>
      </c>
      <c r="S199" s="213">
        <v>0</v>
      </c>
      <c r="T199" s="214">
        <f>S199*H199</f>
        <v>0</v>
      </c>
      <c r="AR199" s="24" t="s">
        <v>190</v>
      </c>
      <c r="AT199" s="24" t="s">
        <v>185</v>
      </c>
      <c r="AU199" s="24" t="s">
        <v>85</v>
      </c>
      <c r="AY199" s="24" t="s">
        <v>183</v>
      </c>
      <c r="BE199" s="215">
        <f>IF(N199="základní",J199,0)</f>
        <v>0</v>
      </c>
      <c r="BF199" s="215">
        <f>IF(N199="snížená",J199,0)</f>
        <v>0</v>
      </c>
      <c r="BG199" s="215">
        <f>IF(N199="zákl. přenesená",J199,0)</f>
        <v>0</v>
      </c>
      <c r="BH199" s="215">
        <f>IF(N199="sníž. přenesená",J199,0)</f>
        <v>0</v>
      </c>
      <c r="BI199" s="215">
        <f>IF(N199="nulová",J199,0)</f>
        <v>0</v>
      </c>
      <c r="BJ199" s="24" t="s">
        <v>24</v>
      </c>
      <c r="BK199" s="215">
        <f>ROUND(I199*H199,2)</f>
        <v>0</v>
      </c>
      <c r="BL199" s="24" t="s">
        <v>190</v>
      </c>
      <c r="BM199" s="24" t="s">
        <v>2355</v>
      </c>
    </row>
    <row r="200" spans="2:47" s="1" customFormat="1" ht="27">
      <c r="B200" s="41"/>
      <c r="C200" s="63"/>
      <c r="D200" s="216" t="s">
        <v>192</v>
      </c>
      <c r="E200" s="63"/>
      <c r="F200" s="217" t="s">
        <v>2356</v>
      </c>
      <c r="G200" s="63"/>
      <c r="H200" s="63"/>
      <c r="I200" s="172"/>
      <c r="J200" s="63"/>
      <c r="K200" s="63"/>
      <c r="L200" s="61"/>
      <c r="M200" s="218"/>
      <c r="N200" s="42"/>
      <c r="O200" s="42"/>
      <c r="P200" s="42"/>
      <c r="Q200" s="42"/>
      <c r="R200" s="42"/>
      <c r="S200" s="42"/>
      <c r="T200" s="78"/>
      <c r="AT200" s="24" t="s">
        <v>192</v>
      </c>
      <c r="AU200" s="24" t="s">
        <v>85</v>
      </c>
    </row>
    <row r="201" spans="2:63" s="11" customFormat="1" ht="37.35" customHeight="1">
      <c r="B201" s="187"/>
      <c r="C201" s="188"/>
      <c r="D201" s="189" t="s">
        <v>76</v>
      </c>
      <c r="E201" s="190" t="s">
        <v>1305</v>
      </c>
      <c r="F201" s="190" t="s">
        <v>1306</v>
      </c>
      <c r="G201" s="188"/>
      <c r="H201" s="188"/>
      <c r="I201" s="191"/>
      <c r="J201" s="192">
        <f>BK201</f>
        <v>0</v>
      </c>
      <c r="K201" s="188"/>
      <c r="L201" s="193"/>
      <c r="M201" s="194"/>
      <c r="N201" s="195"/>
      <c r="O201" s="195"/>
      <c r="P201" s="196">
        <f>P202+P205</f>
        <v>0</v>
      </c>
      <c r="Q201" s="195"/>
      <c r="R201" s="196">
        <f>R202+R205</f>
        <v>0</v>
      </c>
      <c r="S201" s="195"/>
      <c r="T201" s="197">
        <f>T202+T205</f>
        <v>0</v>
      </c>
      <c r="AR201" s="198" t="s">
        <v>212</v>
      </c>
      <c r="AT201" s="199" t="s">
        <v>76</v>
      </c>
      <c r="AU201" s="199" t="s">
        <v>77</v>
      </c>
      <c r="AY201" s="198" t="s">
        <v>183</v>
      </c>
      <c r="BK201" s="200">
        <f>BK202+BK205</f>
        <v>0</v>
      </c>
    </row>
    <row r="202" spans="2:63" s="11" customFormat="1" ht="19.9" customHeight="1">
      <c r="B202" s="187"/>
      <c r="C202" s="188"/>
      <c r="D202" s="201" t="s">
        <v>76</v>
      </c>
      <c r="E202" s="202" t="s">
        <v>1307</v>
      </c>
      <c r="F202" s="202" t="s">
        <v>1308</v>
      </c>
      <c r="G202" s="188"/>
      <c r="H202" s="188"/>
      <c r="I202" s="191"/>
      <c r="J202" s="203">
        <f>BK202</f>
        <v>0</v>
      </c>
      <c r="K202" s="188"/>
      <c r="L202" s="193"/>
      <c r="M202" s="194"/>
      <c r="N202" s="195"/>
      <c r="O202" s="195"/>
      <c r="P202" s="196">
        <f>SUM(P203:P204)</f>
        <v>0</v>
      </c>
      <c r="Q202" s="195"/>
      <c r="R202" s="196">
        <f>SUM(R203:R204)</f>
        <v>0</v>
      </c>
      <c r="S202" s="195"/>
      <c r="T202" s="197">
        <f>SUM(T203:T204)</f>
        <v>0</v>
      </c>
      <c r="AR202" s="198" t="s">
        <v>212</v>
      </c>
      <c r="AT202" s="199" t="s">
        <v>76</v>
      </c>
      <c r="AU202" s="199" t="s">
        <v>24</v>
      </c>
      <c r="AY202" s="198" t="s">
        <v>183</v>
      </c>
      <c r="BK202" s="200">
        <f>SUM(BK203:BK204)</f>
        <v>0</v>
      </c>
    </row>
    <row r="203" spans="2:65" s="1" customFormat="1" ht="22.5" customHeight="1">
      <c r="B203" s="41"/>
      <c r="C203" s="204" t="s">
        <v>539</v>
      </c>
      <c r="D203" s="204" t="s">
        <v>185</v>
      </c>
      <c r="E203" s="205" t="s">
        <v>1310</v>
      </c>
      <c r="F203" s="206" t="s">
        <v>1308</v>
      </c>
      <c r="G203" s="207" t="s">
        <v>268</v>
      </c>
      <c r="H203" s="208">
        <v>1</v>
      </c>
      <c r="I203" s="209"/>
      <c r="J203" s="210">
        <f>ROUND(I203*H203,2)</f>
        <v>0</v>
      </c>
      <c r="K203" s="206" t="s">
        <v>1324</v>
      </c>
      <c r="L203" s="61"/>
      <c r="M203" s="211" t="s">
        <v>22</v>
      </c>
      <c r="N203" s="212" t="s">
        <v>48</v>
      </c>
      <c r="O203" s="42"/>
      <c r="P203" s="213">
        <f>O203*H203</f>
        <v>0</v>
      </c>
      <c r="Q203" s="213">
        <v>0</v>
      </c>
      <c r="R203" s="213">
        <f>Q203*H203</f>
        <v>0</v>
      </c>
      <c r="S203" s="213">
        <v>0</v>
      </c>
      <c r="T203" s="214">
        <f>S203*H203</f>
        <v>0</v>
      </c>
      <c r="AR203" s="24" t="s">
        <v>1311</v>
      </c>
      <c r="AT203" s="24" t="s">
        <v>185</v>
      </c>
      <c r="AU203" s="24" t="s">
        <v>85</v>
      </c>
      <c r="AY203" s="24" t="s">
        <v>183</v>
      </c>
      <c r="BE203" s="215">
        <f>IF(N203="základní",J203,0)</f>
        <v>0</v>
      </c>
      <c r="BF203" s="215">
        <f>IF(N203="snížená",J203,0)</f>
        <v>0</v>
      </c>
      <c r="BG203" s="215">
        <f>IF(N203="zákl. přenesená",J203,0)</f>
        <v>0</v>
      </c>
      <c r="BH203" s="215">
        <f>IF(N203="sníž. přenesená",J203,0)</f>
        <v>0</v>
      </c>
      <c r="BI203" s="215">
        <f>IF(N203="nulová",J203,0)</f>
        <v>0</v>
      </c>
      <c r="BJ203" s="24" t="s">
        <v>24</v>
      </c>
      <c r="BK203" s="215">
        <f>ROUND(I203*H203,2)</f>
        <v>0</v>
      </c>
      <c r="BL203" s="24" t="s">
        <v>1311</v>
      </c>
      <c r="BM203" s="24" t="s">
        <v>2357</v>
      </c>
    </row>
    <row r="204" spans="2:47" s="1" customFormat="1" ht="13.5">
      <c r="B204" s="41"/>
      <c r="C204" s="63"/>
      <c r="D204" s="216" t="s">
        <v>192</v>
      </c>
      <c r="E204" s="63"/>
      <c r="F204" s="217" t="s">
        <v>1313</v>
      </c>
      <c r="G204" s="63"/>
      <c r="H204" s="63"/>
      <c r="I204" s="172"/>
      <c r="J204" s="63"/>
      <c r="K204" s="63"/>
      <c r="L204" s="61"/>
      <c r="M204" s="218"/>
      <c r="N204" s="42"/>
      <c r="O204" s="42"/>
      <c r="P204" s="42"/>
      <c r="Q204" s="42"/>
      <c r="R204" s="42"/>
      <c r="S204" s="42"/>
      <c r="T204" s="78"/>
      <c r="AT204" s="24" t="s">
        <v>192</v>
      </c>
      <c r="AU204" s="24" t="s">
        <v>85</v>
      </c>
    </row>
    <row r="205" spans="2:63" s="11" customFormat="1" ht="29.85" customHeight="1">
      <c r="B205" s="187"/>
      <c r="C205" s="188"/>
      <c r="D205" s="201" t="s">
        <v>76</v>
      </c>
      <c r="E205" s="202" t="s">
        <v>2358</v>
      </c>
      <c r="F205" s="202" t="s">
        <v>2359</v>
      </c>
      <c r="G205" s="188"/>
      <c r="H205" s="188"/>
      <c r="I205" s="191"/>
      <c r="J205" s="203">
        <f>BK205</f>
        <v>0</v>
      </c>
      <c r="K205" s="188"/>
      <c r="L205" s="193"/>
      <c r="M205" s="194"/>
      <c r="N205" s="195"/>
      <c r="O205" s="195"/>
      <c r="P205" s="196">
        <f>SUM(P206:P207)</f>
        <v>0</v>
      </c>
      <c r="Q205" s="195"/>
      <c r="R205" s="196">
        <f>SUM(R206:R207)</f>
        <v>0</v>
      </c>
      <c r="S205" s="195"/>
      <c r="T205" s="197">
        <f>SUM(T206:T207)</f>
        <v>0</v>
      </c>
      <c r="AR205" s="198" t="s">
        <v>212</v>
      </c>
      <c r="AT205" s="199" t="s">
        <v>76</v>
      </c>
      <c r="AU205" s="199" t="s">
        <v>24</v>
      </c>
      <c r="AY205" s="198" t="s">
        <v>183</v>
      </c>
      <c r="BK205" s="200">
        <f>SUM(BK206:BK207)</f>
        <v>0</v>
      </c>
    </row>
    <row r="206" spans="2:65" s="1" customFormat="1" ht="22.5" customHeight="1">
      <c r="B206" s="41"/>
      <c r="C206" s="204" t="s">
        <v>548</v>
      </c>
      <c r="D206" s="204" t="s">
        <v>185</v>
      </c>
      <c r="E206" s="205" t="s">
        <v>2360</v>
      </c>
      <c r="F206" s="206" t="s">
        <v>2359</v>
      </c>
      <c r="G206" s="207" t="s">
        <v>268</v>
      </c>
      <c r="H206" s="208">
        <v>1</v>
      </c>
      <c r="I206" s="209"/>
      <c r="J206" s="210">
        <f>ROUND(I206*H206,2)</f>
        <v>0</v>
      </c>
      <c r="K206" s="206" t="s">
        <v>1324</v>
      </c>
      <c r="L206" s="61"/>
      <c r="M206" s="211" t="s">
        <v>22</v>
      </c>
      <c r="N206" s="212" t="s">
        <v>48</v>
      </c>
      <c r="O206" s="42"/>
      <c r="P206" s="213">
        <f>O206*H206</f>
        <v>0</v>
      </c>
      <c r="Q206" s="213">
        <v>0</v>
      </c>
      <c r="R206" s="213">
        <f>Q206*H206</f>
        <v>0</v>
      </c>
      <c r="S206" s="213">
        <v>0</v>
      </c>
      <c r="T206" s="214">
        <f>S206*H206</f>
        <v>0</v>
      </c>
      <c r="AR206" s="24" t="s">
        <v>1311</v>
      </c>
      <c r="AT206" s="24" t="s">
        <v>185</v>
      </c>
      <c r="AU206" s="24" t="s">
        <v>85</v>
      </c>
      <c r="AY206" s="24" t="s">
        <v>183</v>
      </c>
      <c r="BE206" s="215">
        <f>IF(N206="základní",J206,0)</f>
        <v>0</v>
      </c>
      <c r="BF206" s="215">
        <f>IF(N206="snížená",J206,0)</f>
        <v>0</v>
      </c>
      <c r="BG206" s="215">
        <f>IF(N206="zákl. přenesená",J206,0)</f>
        <v>0</v>
      </c>
      <c r="BH206" s="215">
        <f>IF(N206="sníž. přenesená",J206,0)</f>
        <v>0</v>
      </c>
      <c r="BI206" s="215">
        <f>IF(N206="nulová",J206,0)</f>
        <v>0</v>
      </c>
      <c r="BJ206" s="24" t="s">
        <v>24</v>
      </c>
      <c r="BK206" s="215">
        <f>ROUND(I206*H206,2)</f>
        <v>0</v>
      </c>
      <c r="BL206" s="24" t="s">
        <v>1311</v>
      </c>
      <c r="BM206" s="24" t="s">
        <v>2361</v>
      </c>
    </row>
    <row r="207" spans="2:47" s="1" customFormat="1" ht="13.5">
      <c r="B207" s="41"/>
      <c r="C207" s="63"/>
      <c r="D207" s="216" t="s">
        <v>192</v>
      </c>
      <c r="E207" s="63"/>
      <c r="F207" s="217" t="s">
        <v>2362</v>
      </c>
      <c r="G207" s="63"/>
      <c r="H207" s="63"/>
      <c r="I207" s="172"/>
      <c r="J207" s="63"/>
      <c r="K207" s="63"/>
      <c r="L207" s="61"/>
      <c r="M207" s="270"/>
      <c r="N207" s="271"/>
      <c r="O207" s="271"/>
      <c r="P207" s="271"/>
      <c r="Q207" s="271"/>
      <c r="R207" s="271"/>
      <c r="S207" s="271"/>
      <c r="T207" s="272"/>
      <c r="AT207" s="24" t="s">
        <v>192</v>
      </c>
      <c r="AU207" s="24" t="s">
        <v>85</v>
      </c>
    </row>
    <row r="208" spans="2:12" s="1" customFormat="1" ht="6.95" customHeight="1">
      <c r="B208" s="56"/>
      <c r="C208" s="57"/>
      <c r="D208" s="57"/>
      <c r="E208" s="57"/>
      <c r="F208" s="57"/>
      <c r="G208" s="57"/>
      <c r="H208" s="57"/>
      <c r="I208" s="148"/>
      <c r="J208" s="57"/>
      <c r="K208" s="57"/>
      <c r="L208" s="61"/>
    </row>
  </sheetData>
  <sheetProtection algorithmName="SHA-512" hashValue="p7f14xT9ufWRt3h2nPu797CcorX7ROkHt6fCwKaLigCA0fJpG8IGm2FFj7hjE6GOEkHFk6WfI58wGGOsgSR03Q==" saltValue="2JX1bKZlljwdEal0mUVe6Q==" spinCount="100000" sheet="1" objects="1" scenarios="1" formatCells="0" formatColumns="0" formatRows="0" sort="0" autoFilter="0"/>
  <autoFilter ref="C85:K207"/>
  <mergeCells count="9"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126</v>
      </c>
      <c r="G1" s="487" t="s">
        <v>127</v>
      </c>
      <c r="H1" s="487"/>
      <c r="I1" s="124"/>
      <c r="J1" s="123" t="s">
        <v>128</v>
      </c>
      <c r="K1" s="122" t="s">
        <v>129</v>
      </c>
      <c r="L1" s="123" t="s">
        <v>130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AT2" s="24" t="s">
        <v>113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85</v>
      </c>
    </row>
    <row r="4" spans="2:46" ht="36.95" customHeight="1">
      <c r="B4" s="28"/>
      <c r="C4" s="29"/>
      <c r="D4" s="30" t="s">
        <v>131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2.5" customHeight="1">
      <c r="B7" s="28"/>
      <c r="C7" s="29"/>
      <c r="D7" s="29"/>
      <c r="E7" s="483" t="str">
        <f>'Rekapitulace stavby'!K6</f>
        <v>Rozšíření Úřadu práce Chomutov, Cihlářská ul. č.p. 4106</v>
      </c>
      <c r="F7" s="484"/>
      <c r="G7" s="484"/>
      <c r="H7" s="484"/>
      <c r="I7" s="126"/>
      <c r="J7" s="29"/>
      <c r="K7" s="31"/>
    </row>
    <row r="8" spans="2:11" s="1" customFormat="1" ht="15">
      <c r="B8" s="41"/>
      <c r="C8" s="42"/>
      <c r="D8" s="37" t="s">
        <v>132</v>
      </c>
      <c r="E8" s="42"/>
      <c r="F8" s="42"/>
      <c r="G8" s="42"/>
      <c r="H8" s="42"/>
      <c r="I8" s="127"/>
      <c r="J8" s="42"/>
      <c r="K8" s="45"/>
    </row>
    <row r="9" spans="2:11" s="1" customFormat="1" ht="36.95" customHeight="1">
      <c r="B9" s="41"/>
      <c r="C9" s="42"/>
      <c r="D9" s="42"/>
      <c r="E9" s="486" t="s">
        <v>2363</v>
      </c>
      <c r="F9" s="485"/>
      <c r="G9" s="485"/>
      <c r="H9" s="485"/>
      <c r="I9" s="127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27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28" t="s">
        <v>23</v>
      </c>
      <c r="J11" s="35" t="s">
        <v>22</v>
      </c>
      <c r="K11" s="45"/>
    </row>
    <row r="12" spans="2:11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28" t="s">
        <v>27</v>
      </c>
      <c r="J12" s="129" t="str">
        <f>'Rekapitulace stavby'!AN8</f>
        <v>29.2.2016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27"/>
      <c r="J13" s="42"/>
      <c r="K13" s="45"/>
    </row>
    <row r="14" spans="2:11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28" t="s">
        <v>32</v>
      </c>
      <c r="J14" s="35" t="s">
        <v>22</v>
      </c>
      <c r="K14" s="45"/>
    </row>
    <row r="15" spans="2:11" s="1" customFormat="1" ht="18" customHeight="1">
      <c r="B15" s="41"/>
      <c r="C15" s="42"/>
      <c r="D15" s="42"/>
      <c r="E15" s="35" t="s">
        <v>33</v>
      </c>
      <c r="F15" s="42"/>
      <c r="G15" s="42"/>
      <c r="H15" s="42"/>
      <c r="I15" s="128" t="s">
        <v>34</v>
      </c>
      <c r="J15" s="35" t="s">
        <v>22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27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28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8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7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28" t="s">
        <v>32</v>
      </c>
      <c r="J20" s="35" t="s">
        <v>38</v>
      </c>
      <c r="K20" s="45"/>
    </row>
    <row r="21" spans="2:11" s="1" customFormat="1" ht="18" customHeight="1">
      <c r="B21" s="41"/>
      <c r="C21" s="42"/>
      <c r="D21" s="42"/>
      <c r="E21" s="35" t="s">
        <v>39</v>
      </c>
      <c r="F21" s="42"/>
      <c r="G21" s="42"/>
      <c r="H21" s="42"/>
      <c r="I21" s="128" t="s">
        <v>34</v>
      </c>
      <c r="J21" s="35" t="s">
        <v>40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7"/>
      <c r="J22" s="42"/>
      <c r="K22" s="45"/>
    </row>
    <row r="23" spans="2:11" s="1" customFormat="1" ht="14.45" customHeight="1">
      <c r="B23" s="41"/>
      <c r="C23" s="42"/>
      <c r="D23" s="37" t="s">
        <v>42</v>
      </c>
      <c r="E23" s="42"/>
      <c r="F23" s="42"/>
      <c r="G23" s="42"/>
      <c r="H23" s="42"/>
      <c r="I23" s="127"/>
      <c r="J23" s="42"/>
      <c r="K23" s="45"/>
    </row>
    <row r="24" spans="2:11" s="7" customFormat="1" ht="22.5" customHeight="1">
      <c r="B24" s="130"/>
      <c r="C24" s="131"/>
      <c r="D24" s="131"/>
      <c r="E24" s="446" t="s">
        <v>22</v>
      </c>
      <c r="F24" s="446"/>
      <c r="G24" s="446"/>
      <c r="H24" s="446"/>
      <c r="I24" s="132"/>
      <c r="J24" s="131"/>
      <c r="K24" s="133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7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34"/>
      <c r="J26" s="85"/>
      <c r="K26" s="135"/>
    </row>
    <row r="27" spans="2:11" s="1" customFormat="1" ht="25.35" customHeight="1">
      <c r="B27" s="41"/>
      <c r="C27" s="42"/>
      <c r="D27" s="136" t="s">
        <v>43</v>
      </c>
      <c r="E27" s="42"/>
      <c r="F27" s="42"/>
      <c r="G27" s="42"/>
      <c r="H27" s="42"/>
      <c r="I27" s="127"/>
      <c r="J27" s="137">
        <f>ROUND(J85,2)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14.45" customHeight="1">
      <c r="B29" s="41"/>
      <c r="C29" s="42"/>
      <c r="D29" s="42"/>
      <c r="E29" s="42"/>
      <c r="F29" s="46" t="s">
        <v>45</v>
      </c>
      <c r="G29" s="42"/>
      <c r="H29" s="42"/>
      <c r="I29" s="138" t="s">
        <v>44</v>
      </c>
      <c r="J29" s="46" t="s">
        <v>46</v>
      </c>
      <c r="K29" s="45"/>
    </row>
    <row r="30" spans="2:11" s="1" customFormat="1" ht="14.45" customHeight="1">
      <c r="B30" s="41"/>
      <c r="C30" s="42"/>
      <c r="D30" s="49" t="s">
        <v>47</v>
      </c>
      <c r="E30" s="49" t="s">
        <v>48</v>
      </c>
      <c r="F30" s="139">
        <f>ROUND(SUM(BE85:BE173),2)</f>
        <v>0</v>
      </c>
      <c r="G30" s="42"/>
      <c r="H30" s="42"/>
      <c r="I30" s="140">
        <v>0.21</v>
      </c>
      <c r="J30" s="139">
        <f>ROUND(ROUND((SUM(BE85:BE173)),2)*I30,2)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49</v>
      </c>
      <c r="F31" s="139">
        <f>ROUND(SUM(BF85:BF173),2)</f>
        <v>0</v>
      </c>
      <c r="G31" s="42"/>
      <c r="H31" s="42"/>
      <c r="I31" s="140">
        <v>0.15</v>
      </c>
      <c r="J31" s="139">
        <f>ROUND(ROUND((SUM(BF85:BF173)),2)*I31,2)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50</v>
      </c>
      <c r="F32" s="139">
        <f>ROUND(SUM(BG85:BG173),2)</f>
        <v>0</v>
      </c>
      <c r="G32" s="42"/>
      <c r="H32" s="42"/>
      <c r="I32" s="140">
        <v>0.21</v>
      </c>
      <c r="J32" s="139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51</v>
      </c>
      <c r="F33" s="139">
        <f>ROUND(SUM(BH85:BH173),2)</f>
        <v>0</v>
      </c>
      <c r="G33" s="42"/>
      <c r="H33" s="42"/>
      <c r="I33" s="140">
        <v>0.15</v>
      </c>
      <c r="J33" s="139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52</v>
      </c>
      <c r="F34" s="139">
        <f>ROUND(SUM(BI85:BI173),2)</f>
        <v>0</v>
      </c>
      <c r="G34" s="42"/>
      <c r="H34" s="42"/>
      <c r="I34" s="140">
        <v>0</v>
      </c>
      <c r="J34" s="139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7"/>
      <c r="J35" s="42"/>
      <c r="K35" s="45"/>
    </row>
    <row r="36" spans="2:11" s="1" customFormat="1" ht="25.35" customHeight="1">
      <c r="B36" s="41"/>
      <c r="C36" s="141"/>
      <c r="D36" s="142" t="s">
        <v>53</v>
      </c>
      <c r="E36" s="79"/>
      <c r="F36" s="79"/>
      <c r="G36" s="143" t="s">
        <v>54</v>
      </c>
      <c r="H36" s="144" t="s">
        <v>55</v>
      </c>
      <c r="I36" s="145"/>
      <c r="J36" s="146">
        <f>SUM(J27:J34)</f>
        <v>0</v>
      </c>
      <c r="K36" s="147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8"/>
      <c r="J37" s="57"/>
      <c r="K37" s="58"/>
    </row>
    <row r="41" spans="2:11" s="1" customFormat="1" ht="6.95" customHeight="1">
      <c r="B41" s="149"/>
      <c r="C41" s="150"/>
      <c r="D41" s="150"/>
      <c r="E41" s="150"/>
      <c r="F41" s="150"/>
      <c r="G41" s="150"/>
      <c r="H41" s="150"/>
      <c r="I41" s="151"/>
      <c r="J41" s="150"/>
      <c r="K41" s="152"/>
    </row>
    <row r="42" spans="2:11" s="1" customFormat="1" ht="36.95" customHeight="1">
      <c r="B42" s="41"/>
      <c r="C42" s="30" t="s">
        <v>136</v>
      </c>
      <c r="D42" s="42"/>
      <c r="E42" s="42"/>
      <c r="F42" s="42"/>
      <c r="G42" s="42"/>
      <c r="H42" s="42"/>
      <c r="I42" s="127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7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22.5" customHeight="1">
      <c r="B45" s="41"/>
      <c r="C45" s="42"/>
      <c r="D45" s="42"/>
      <c r="E45" s="483" t="str">
        <f>E7</f>
        <v>Rozšíření Úřadu práce Chomutov, Cihlářská ul. č.p. 4106</v>
      </c>
      <c r="F45" s="484"/>
      <c r="G45" s="484"/>
      <c r="H45" s="484"/>
      <c r="I45" s="127"/>
      <c r="J45" s="42"/>
      <c r="K45" s="45"/>
    </row>
    <row r="46" spans="2:11" s="1" customFormat="1" ht="14.45" customHeight="1">
      <c r="B46" s="41"/>
      <c r="C46" s="37" t="s">
        <v>132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3.25" customHeight="1">
      <c r="B47" s="41"/>
      <c r="C47" s="42"/>
      <c r="D47" s="42"/>
      <c r="E47" s="486" t="str">
        <f>E9</f>
        <v>SO 03 - Kanalizace</v>
      </c>
      <c r="F47" s="485"/>
      <c r="G47" s="485"/>
      <c r="H47" s="485"/>
      <c r="I47" s="127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7"/>
      <c r="J48" s="42"/>
      <c r="K48" s="45"/>
    </row>
    <row r="49" spans="2:11" s="1" customFormat="1" ht="18" customHeight="1">
      <c r="B49" s="41"/>
      <c r="C49" s="37" t="s">
        <v>25</v>
      </c>
      <c r="D49" s="42"/>
      <c r="E49" s="42"/>
      <c r="F49" s="35" t="str">
        <f>F12</f>
        <v>Chomutov</v>
      </c>
      <c r="G49" s="42"/>
      <c r="H49" s="42"/>
      <c r="I49" s="128" t="s">
        <v>27</v>
      </c>
      <c r="J49" s="129" t="str">
        <f>IF(J12="","",J12)</f>
        <v>29.2.2016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27"/>
      <c r="J50" s="42"/>
      <c r="K50" s="45"/>
    </row>
    <row r="51" spans="2:11" s="1" customFormat="1" ht="15">
      <c r="B51" s="41"/>
      <c r="C51" s="37" t="s">
        <v>31</v>
      </c>
      <c r="D51" s="42"/>
      <c r="E51" s="42"/>
      <c r="F51" s="35" t="str">
        <f>E15</f>
        <v>Úřad práce Chomutov</v>
      </c>
      <c r="G51" s="42"/>
      <c r="H51" s="42"/>
      <c r="I51" s="128" t="s">
        <v>37</v>
      </c>
      <c r="J51" s="35" t="str">
        <f>E21</f>
        <v>SM - PROJEKT spol. s.r.o.</v>
      </c>
      <c r="K51" s="45"/>
    </row>
    <row r="52" spans="2:11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27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7"/>
      <c r="J53" s="42"/>
      <c r="K53" s="45"/>
    </row>
    <row r="54" spans="2:11" s="1" customFormat="1" ht="29.25" customHeight="1">
      <c r="B54" s="41"/>
      <c r="C54" s="153" t="s">
        <v>137</v>
      </c>
      <c r="D54" s="141"/>
      <c r="E54" s="141"/>
      <c r="F54" s="141"/>
      <c r="G54" s="141"/>
      <c r="H54" s="141"/>
      <c r="I54" s="154"/>
      <c r="J54" s="155" t="s">
        <v>138</v>
      </c>
      <c r="K54" s="156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7"/>
      <c r="J55" s="42"/>
      <c r="K55" s="45"/>
    </row>
    <row r="56" spans="2:47" s="1" customFormat="1" ht="29.25" customHeight="1">
      <c r="B56" s="41"/>
      <c r="C56" s="157" t="s">
        <v>139</v>
      </c>
      <c r="D56" s="42"/>
      <c r="E56" s="42"/>
      <c r="F56" s="42"/>
      <c r="G56" s="42"/>
      <c r="H56" s="42"/>
      <c r="I56" s="127"/>
      <c r="J56" s="137">
        <f>J85</f>
        <v>0</v>
      </c>
      <c r="K56" s="45"/>
      <c r="AU56" s="24" t="s">
        <v>140</v>
      </c>
    </row>
    <row r="57" spans="2:11" s="8" customFormat="1" ht="24.95" customHeight="1">
      <c r="B57" s="158"/>
      <c r="C57" s="159"/>
      <c r="D57" s="160" t="s">
        <v>141</v>
      </c>
      <c r="E57" s="161"/>
      <c r="F57" s="161"/>
      <c r="G57" s="161"/>
      <c r="H57" s="161"/>
      <c r="I57" s="162"/>
      <c r="J57" s="163">
        <f>J86</f>
        <v>0</v>
      </c>
      <c r="K57" s="164"/>
    </row>
    <row r="58" spans="2:11" s="9" customFormat="1" ht="19.9" customHeight="1">
      <c r="B58" s="165"/>
      <c r="C58" s="166"/>
      <c r="D58" s="167" t="s">
        <v>142</v>
      </c>
      <c r="E58" s="168"/>
      <c r="F58" s="168"/>
      <c r="G58" s="168"/>
      <c r="H58" s="168"/>
      <c r="I58" s="169"/>
      <c r="J58" s="170">
        <f>J87</f>
        <v>0</v>
      </c>
      <c r="K58" s="171"/>
    </row>
    <row r="59" spans="2:11" s="9" customFormat="1" ht="19.9" customHeight="1">
      <c r="B59" s="165"/>
      <c r="C59" s="166"/>
      <c r="D59" s="167" t="s">
        <v>143</v>
      </c>
      <c r="E59" s="168"/>
      <c r="F59" s="168"/>
      <c r="G59" s="168"/>
      <c r="H59" s="168"/>
      <c r="I59" s="169"/>
      <c r="J59" s="170">
        <f>J120</f>
        <v>0</v>
      </c>
      <c r="K59" s="171"/>
    </row>
    <row r="60" spans="2:11" s="9" customFormat="1" ht="19.9" customHeight="1">
      <c r="B60" s="165"/>
      <c r="C60" s="166"/>
      <c r="D60" s="167" t="s">
        <v>147</v>
      </c>
      <c r="E60" s="168"/>
      <c r="F60" s="168"/>
      <c r="G60" s="168"/>
      <c r="H60" s="168"/>
      <c r="I60" s="169"/>
      <c r="J60" s="170">
        <f>J124</f>
        <v>0</v>
      </c>
      <c r="K60" s="171"/>
    </row>
    <row r="61" spans="2:11" s="9" customFormat="1" ht="14.85" customHeight="1">
      <c r="B61" s="165"/>
      <c r="C61" s="166"/>
      <c r="D61" s="167" t="s">
        <v>2364</v>
      </c>
      <c r="E61" s="168"/>
      <c r="F61" s="168"/>
      <c r="G61" s="168"/>
      <c r="H61" s="168"/>
      <c r="I61" s="169"/>
      <c r="J61" s="170">
        <f>J162</f>
        <v>0</v>
      </c>
      <c r="K61" s="171"/>
    </row>
    <row r="62" spans="2:11" s="9" customFormat="1" ht="19.9" customHeight="1">
      <c r="B62" s="165"/>
      <c r="C62" s="166"/>
      <c r="D62" s="167" t="s">
        <v>150</v>
      </c>
      <c r="E62" s="168"/>
      <c r="F62" s="168"/>
      <c r="G62" s="168"/>
      <c r="H62" s="168"/>
      <c r="I62" s="169"/>
      <c r="J62" s="170">
        <f>J164</f>
        <v>0</v>
      </c>
      <c r="K62" s="171"/>
    </row>
    <row r="63" spans="2:11" s="8" customFormat="1" ht="24.95" customHeight="1">
      <c r="B63" s="158"/>
      <c r="C63" s="159"/>
      <c r="D63" s="160" t="s">
        <v>164</v>
      </c>
      <c r="E63" s="161"/>
      <c r="F63" s="161"/>
      <c r="G63" s="161"/>
      <c r="H63" s="161"/>
      <c r="I63" s="162"/>
      <c r="J63" s="163">
        <f>J167</f>
        <v>0</v>
      </c>
      <c r="K63" s="164"/>
    </row>
    <row r="64" spans="2:11" s="9" customFormat="1" ht="19.9" customHeight="1">
      <c r="B64" s="165"/>
      <c r="C64" s="166"/>
      <c r="D64" s="167" t="s">
        <v>165</v>
      </c>
      <c r="E64" s="168"/>
      <c r="F64" s="168"/>
      <c r="G64" s="168"/>
      <c r="H64" s="168"/>
      <c r="I64" s="169"/>
      <c r="J64" s="170">
        <f>J168</f>
        <v>0</v>
      </c>
      <c r="K64" s="171"/>
    </row>
    <row r="65" spans="2:11" s="9" customFormat="1" ht="19.9" customHeight="1">
      <c r="B65" s="165"/>
      <c r="C65" s="166"/>
      <c r="D65" s="167" t="s">
        <v>166</v>
      </c>
      <c r="E65" s="168"/>
      <c r="F65" s="168"/>
      <c r="G65" s="168"/>
      <c r="H65" s="168"/>
      <c r="I65" s="169"/>
      <c r="J65" s="170">
        <f>J171</f>
        <v>0</v>
      </c>
      <c r="K65" s="171"/>
    </row>
    <row r="66" spans="2:11" s="1" customFormat="1" ht="21.75" customHeight="1">
      <c r="B66" s="41"/>
      <c r="C66" s="42"/>
      <c r="D66" s="42"/>
      <c r="E66" s="42"/>
      <c r="F66" s="42"/>
      <c r="G66" s="42"/>
      <c r="H66" s="42"/>
      <c r="I66" s="127"/>
      <c r="J66" s="42"/>
      <c r="K66" s="45"/>
    </row>
    <row r="67" spans="2:11" s="1" customFormat="1" ht="6.95" customHeight="1">
      <c r="B67" s="56"/>
      <c r="C67" s="57"/>
      <c r="D67" s="57"/>
      <c r="E67" s="57"/>
      <c r="F67" s="57"/>
      <c r="G67" s="57"/>
      <c r="H67" s="57"/>
      <c r="I67" s="148"/>
      <c r="J67" s="57"/>
      <c r="K67" s="58"/>
    </row>
    <row r="71" spans="2:12" s="1" customFormat="1" ht="6.95" customHeight="1">
      <c r="B71" s="59"/>
      <c r="C71" s="60"/>
      <c r="D71" s="60"/>
      <c r="E71" s="60"/>
      <c r="F71" s="60"/>
      <c r="G71" s="60"/>
      <c r="H71" s="60"/>
      <c r="I71" s="151"/>
      <c r="J71" s="60"/>
      <c r="K71" s="60"/>
      <c r="L71" s="61"/>
    </row>
    <row r="72" spans="2:12" s="1" customFormat="1" ht="36.95" customHeight="1">
      <c r="B72" s="41"/>
      <c r="C72" s="62" t="s">
        <v>167</v>
      </c>
      <c r="D72" s="63"/>
      <c r="E72" s="63"/>
      <c r="F72" s="63"/>
      <c r="G72" s="63"/>
      <c r="H72" s="63"/>
      <c r="I72" s="172"/>
      <c r="J72" s="63"/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72"/>
      <c r="J73" s="63"/>
      <c r="K73" s="63"/>
      <c r="L73" s="61"/>
    </row>
    <row r="74" spans="2:12" s="1" customFormat="1" ht="14.45" customHeight="1">
      <c r="B74" s="41"/>
      <c r="C74" s="65" t="s">
        <v>18</v>
      </c>
      <c r="D74" s="63"/>
      <c r="E74" s="63"/>
      <c r="F74" s="63"/>
      <c r="G74" s="63"/>
      <c r="H74" s="63"/>
      <c r="I74" s="172"/>
      <c r="J74" s="63"/>
      <c r="K74" s="63"/>
      <c r="L74" s="61"/>
    </row>
    <row r="75" spans="2:12" s="1" customFormat="1" ht="22.5" customHeight="1">
      <c r="B75" s="41"/>
      <c r="C75" s="63"/>
      <c r="D75" s="63"/>
      <c r="E75" s="481" t="str">
        <f>E7</f>
        <v>Rozšíření Úřadu práce Chomutov, Cihlářská ul. č.p. 4106</v>
      </c>
      <c r="F75" s="488"/>
      <c r="G75" s="488"/>
      <c r="H75" s="488"/>
      <c r="I75" s="172"/>
      <c r="J75" s="63"/>
      <c r="K75" s="63"/>
      <c r="L75" s="61"/>
    </row>
    <row r="76" spans="2:12" s="1" customFormat="1" ht="14.45" customHeight="1">
      <c r="B76" s="41"/>
      <c r="C76" s="65" t="s">
        <v>132</v>
      </c>
      <c r="D76" s="63"/>
      <c r="E76" s="63"/>
      <c r="F76" s="63"/>
      <c r="G76" s="63"/>
      <c r="H76" s="63"/>
      <c r="I76" s="172"/>
      <c r="J76" s="63"/>
      <c r="K76" s="63"/>
      <c r="L76" s="61"/>
    </row>
    <row r="77" spans="2:12" s="1" customFormat="1" ht="23.25" customHeight="1">
      <c r="B77" s="41"/>
      <c r="C77" s="63"/>
      <c r="D77" s="63"/>
      <c r="E77" s="457" t="str">
        <f>E9</f>
        <v>SO 03 - Kanalizace</v>
      </c>
      <c r="F77" s="482"/>
      <c r="G77" s="482"/>
      <c r="H77" s="482"/>
      <c r="I77" s="172"/>
      <c r="J77" s="63"/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72"/>
      <c r="J78" s="63"/>
      <c r="K78" s="63"/>
      <c r="L78" s="61"/>
    </row>
    <row r="79" spans="2:12" s="1" customFormat="1" ht="18" customHeight="1">
      <c r="B79" s="41"/>
      <c r="C79" s="65" t="s">
        <v>25</v>
      </c>
      <c r="D79" s="63"/>
      <c r="E79" s="63"/>
      <c r="F79" s="175" t="str">
        <f>F12</f>
        <v>Chomutov</v>
      </c>
      <c r="G79" s="63"/>
      <c r="H79" s="63"/>
      <c r="I79" s="176" t="s">
        <v>27</v>
      </c>
      <c r="J79" s="73" t="str">
        <f>IF(J12="","",J12)</f>
        <v>29.2.2016</v>
      </c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72"/>
      <c r="J80" s="63"/>
      <c r="K80" s="63"/>
      <c r="L80" s="61"/>
    </row>
    <row r="81" spans="2:12" s="1" customFormat="1" ht="15">
      <c r="B81" s="41"/>
      <c r="C81" s="65" t="s">
        <v>31</v>
      </c>
      <c r="D81" s="63"/>
      <c r="E81" s="63"/>
      <c r="F81" s="175" t="str">
        <f>E15</f>
        <v>Úřad práce Chomutov</v>
      </c>
      <c r="G81" s="63"/>
      <c r="H81" s="63"/>
      <c r="I81" s="176" t="s">
        <v>37</v>
      </c>
      <c r="J81" s="175" t="str">
        <f>E21</f>
        <v>SM - PROJEKT spol. s.r.o.</v>
      </c>
      <c r="K81" s="63"/>
      <c r="L81" s="61"/>
    </row>
    <row r="82" spans="2:12" s="1" customFormat="1" ht="14.45" customHeight="1">
      <c r="B82" s="41"/>
      <c r="C82" s="65" t="s">
        <v>35</v>
      </c>
      <c r="D82" s="63"/>
      <c r="E82" s="63"/>
      <c r="F82" s="175" t="str">
        <f>IF(E18="","",E18)</f>
        <v/>
      </c>
      <c r="G82" s="63"/>
      <c r="H82" s="63"/>
      <c r="I82" s="172"/>
      <c r="J82" s="63"/>
      <c r="K82" s="63"/>
      <c r="L82" s="61"/>
    </row>
    <row r="83" spans="2:12" s="1" customFormat="1" ht="10.35" customHeight="1">
      <c r="B83" s="41"/>
      <c r="C83" s="63"/>
      <c r="D83" s="63"/>
      <c r="E83" s="63"/>
      <c r="F83" s="63"/>
      <c r="G83" s="63"/>
      <c r="H83" s="63"/>
      <c r="I83" s="172"/>
      <c r="J83" s="63"/>
      <c r="K83" s="63"/>
      <c r="L83" s="61"/>
    </row>
    <row r="84" spans="2:20" s="10" customFormat="1" ht="29.25" customHeight="1">
      <c r="B84" s="177"/>
      <c r="C84" s="178" t="s">
        <v>168</v>
      </c>
      <c r="D84" s="179" t="s">
        <v>62</v>
      </c>
      <c r="E84" s="179" t="s">
        <v>58</v>
      </c>
      <c r="F84" s="179" t="s">
        <v>169</v>
      </c>
      <c r="G84" s="179" t="s">
        <v>170</v>
      </c>
      <c r="H84" s="179" t="s">
        <v>171</v>
      </c>
      <c r="I84" s="180" t="s">
        <v>172</v>
      </c>
      <c r="J84" s="179" t="s">
        <v>138</v>
      </c>
      <c r="K84" s="181" t="s">
        <v>173</v>
      </c>
      <c r="L84" s="182"/>
      <c r="M84" s="81" t="s">
        <v>174</v>
      </c>
      <c r="N84" s="82" t="s">
        <v>47</v>
      </c>
      <c r="O84" s="82" t="s">
        <v>175</v>
      </c>
      <c r="P84" s="82" t="s">
        <v>176</v>
      </c>
      <c r="Q84" s="82" t="s">
        <v>177</v>
      </c>
      <c r="R84" s="82" t="s">
        <v>178</v>
      </c>
      <c r="S84" s="82" t="s">
        <v>179</v>
      </c>
      <c r="T84" s="83" t="s">
        <v>180</v>
      </c>
    </row>
    <row r="85" spans="2:63" s="1" customFormat="1" ht="29.25" customHeight="1">
      <c r="B85" s="41"/>
      <c r="C85" s="87" t="s">
        <v>139</v>
      </c>
      <c r="D85" s="63"/>
      <c r="E85" s="63"/>
      <c r="F85" s="63"/>
      <c r="G85" s="63"/>
      <c r="H85" s="63"/>
      <c r="I85" s="172"/>
      <c r="J85" s="183">
        <f>BK85</f>
        <v>0</v>
      </c>
      <c r="K85" s="63"/>
      <c r="L85" s="61"/>
      <c r="M85" s="84"/>
      <c r="N85" s="85"/>
      <c r="O85" s="85"/>
      <c r="P85" s="184">
        <f>P86+P167</f>
        <v>0</v>
      </c>
      <c r="Q85" s="85"/>
      <c r="R85" s="184">
        <f>R86+R167</f>
        <v>49.846054550000005</v>
      </c>
      <c r="S85" s="85"/>
      <c r="T85" s="185">
        <f>T86+T167</f>
        <v>0</v>
      </c>
      <c r="AT85" s="24" t="s">
        <v>76</v>
      </c>
      <c r="AU85" s="24" t="s">
        <v>140</v>
      </c>
      <c r="BK85" s="186">
        <f>BK86+BK167</f>
        <v>0</v>
      </c>
    </row>
    <row r="86" spans="2:63" s="11" customFormat="1" ht="37.35" customHeight="1">
      <c r="B86" s="187"/>
      <c r="C86" s="188"/>
      <c r="D86" s="189" t="s">
        <v>76</v>
      </c>
      <c r="E86" s="190" t="s">
        <v>181</v>
      </c>
      <c r="F86" s="190" t="s">
        <v>182</v>
      </c>
      <c r="G86" s="188"/>
      <c r="H86" s="188"/>
      <c r="I86" s="191"/>
      <c r="J86" s="192">
        <f>BK86</f>
        <v>0</v>
      </c>
      <c r="K86" s="188"/>
      <c r="L86" s="193"/>
      <c r="M86" s="194"/>
      <c r="N86" s="195"/>
      <c r="O86" s="195"/>
      <c r="P86" s="196">
        <f>P87+P120+P124+P164</f>
        <v>0</v>
      </c>
      <c r="Q86" s="195"/>
      <c r="R86" s="196">
        <f>R87+R120+R124+R164</f>
        <v>49.846054550000005</v>
      </c>
      <c r="S86" s="195"/>
      <c r="T86" s="197">
        <f>T87+T120+T124+T164</f>
        <v>0</v>
      </c>
      <c r="AR86" s="198" t="s">
        <v>24</v>
      </c>
      <c r="AT86" s="199" t="s">
        <v>76</v>
      </c>
      <c r="AU86" s="199" t="s">
        <v>77</v>
      </c>
      <c r="AY86" s="198" t="s">
        <v>183</v>
      </c>
      <c r="BK86" s="200">
        <f>BK87+BK120+BK124+BK164</f>
        <v>0</v>
      </c>
    </row>
    <row r="87" spans="2:63" s="11" customFormat="1" ht="19.9" customHeight="1">
      <c r="B87" s="187"/>
      <c r="C87" s="188"/>
      <c r="D87" s="201" t="s">
        <v>76</v>
      </c>
      <c r="E87" s="202" t="s">
        <v>24</v>
      </c>
      <c r="F87" s="202" t="s">
        <v>184</v>
      </c>
      <c r="G87" s="188"/>
      <c r="H87" s="188"/>
      <c r="I87" s="191"/>
      <c r="J87" s="203">
        <f>BK87</f>
        <v>0</v>
      </c>
      <c r="K87" s="188"/>
      <c r="L87" s="193"/>
      <c r="M87" s="194"/>
      <c r="N87" s="195"/>
      <c r="O87" s="195"/>
      <c r="P87" s="196">
        <f>SUM(P88:P119)</f>
        <v>0</v>
      </c>
      <c r="Q87" s="195"/>
      <c r="R87" s="196">
        <f>SUM(R88:R119)</f>
        <v>25.768075200000002</v>
      </c>
      <c r="S87" s="195"/>
      <c r="T87" s="197">
        <f>SUM(T88:T119)</f>
        <v>0</v>
      </c>
      <c r="AR87" s="198" t="s">
        <v>24</v>
      </c>
      <c r="AT87" s="199" t="s">
        <v>76</v>
      </c>
      <c r="AU87" s="199" t="s">
        <v>24</v>
      </c>
      <c r="AY87" s="198" t="s">
        <v>183</v>
      </c>
      <c r="BK87" s="200">
        <f>SUM(BK88:BK119)</f>
        <v>0</v>
      </c>
    </row>
    <row r="88" spans="2:65" s="1" customFormat="1" ht="22.5" customHeight="1">
      <c r="B88" s="41"/>
      <c r="C88" s="204" t="s">
        <v>24</v>
      </c>
      <c r="D88" s="204" t="s">
        <v>185</v>
      </c>
      <c r="E88" s="205" t="s">
        <v>186</v>
      </c>
      <c r="F88" s="206" t="s">
        <v>187</v>
      </c>
      <c r="G88" s="207" t="s">
        <v>188</v>
      </c>
      <c r="H88" s="208">
        <v>88.14</v>
      </c>
      <c r="I88" s="209"/>
      <c r="J88" s="210">
        <f>ROUND(I88*H88,2)</f>
        <v>0</v>
      </c>
      <c r="K88" s="206" t="s">
        <v>1324</v>
      </c>
      <c r="L88" s="61"/>
      <c r="M88" s="211" t="s">
        <v>22</v>
      </c>
      <c r="N88" s="212" t="s">
        <v>48</v>
      </c>
      <c r="O88" s="42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AR88" s="24" t="s">
        <v>190</v>
      </c>
      <c r="AT88" s="24" t="s">
        <v>185</v>
      </c>
      <c r="AU88" s="24" t="s">
        <v>85</v>
      </c>
      <c r="AY88" s="24" t="s">
        <v>183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24" t="s">
        <v>24</v>
      </c>
      <c r="BK88" s="215">
        <f>ROUND(I88*H88,2)</f>
        <v>0</v>
      </c>
      <c r="BL88" s="24" t="s">
        <v>190</v>
      </c>
      <c r="BM88" s="24" t="s">
        <v>2365</v>
      </c>
    </row>
    <row r="89" spans="2:47" s="1" customFormat="1" ht="27">
      <c r="B89" s="41"/>
      <c r="C89" s="63"/>
      <c r="D89" s="216" t="s">
        <v>192</v>
      </c>
      <c r="E89" s="63"/>
      <c r="F89" s="217" t="s">
        <v>193</v>
      </c>
      <c r="G89" s="63"/>
      <c r="H89" s="63"/>
      <c r="I89" s="172"/>
      <c r="J89" s="63"/>
      <c r="K89" s="63"/>
      <c r="L89" s="61"/>
      <c r="M89" s="218"/>
      <c r="N89" s="42"/>
      <c r="O89" s="42"/>
      <c r="P89" s="42"/>
      <c r="Q89" s="42"/>
      <c r="R89" s="42"/>
      <c r="S89" s="42"/>
      <c r="T89" s="78"/>
      <c r="AT89" s="24" t="s">
        <v>192</v>
      </c>
      <c r="AU89" s="24" t="s">
        <v>85</v>
      </c>
    </row>
    <row r="90" spans="2:51" s="12" customFormat="1" ht="13.5">
      <c r="B90" s="219"/>
      <c r="C90" s="220"/>
      <c r="D90" s="216" t="s">
        <v>194</v>
      </c>
      <c r="E90" s="221" t="s">
        <v>22</v>
      </c>
      <c r="F90" s="222" t="s">
        <v>2366</v>
      </c>
      <c r="G90" s="220"/>
      <c r="H90" s="223">
        <v>78.96</v>
      </c>
      <c r="I90" s="224"/>
      <c r="J90" s="220"/>
      <c r="K90" s="220"/>
      <c r="L90" s="225"/>
      <c r="M90" s="226"/>
      <c r="N90" s="227"/>
      <c r="O90" s="227"/>
      <c r="P90" s="227"/>
      <c r="Q90" s="227"/>
      <c r="R90" s="227"/>
      <c r="S90" s="227"/>
      <c r="T90" s="228"/>
      <c r="AT90" s="229" t="s">
        <v>194</v>
      </c>
      <c r="AU90" s="229" t="s">
        <v>85</v>
      </c>
      <c r="AV90" s="12" t="s">
        <v>85</v>
      </c>
      <c r="AW90" s="12" t="s">
        <v>41</v>
      </c>
      <c r="AX90" s="12" t="s">
        <v>77</v>
      </c>
      <c r="AY90" s="229" t="s">
        <v>183</v>
      </c>
    </row>
    <row r="91" spans="2:51" s="12" customFormat="1" ht="13.5">
      <c r="B91" s="219"/>
      <c r="C91" s="220"/>
      <c r="D91" s="216" t="s">
        <v>194</v>
      </c>
      <c r="E91" s="221" t="s">
        <v>22</v>
      </c>
      <c r="F91" s="222" t="s">
        <v>2367</v>
      </c>
      <c r="G91" s="220"/>
      <c r="H91" s="223">
        <v>9.18</v>
      </c>
      <c r="I91" s="224"/>
      <c r="J91" s="220"/>
      <c r="K91" s="220"/>
      <c r="L91" s="225"/>
      <c r="M91" s="226"/>
      <c r="N91" s="227"/>
      <c r="O91" s="227"/>
      <c r="P91" s="227"/>
      <c r="Q91" s="227"/>
      <c r="R91" s="227"/>
      <c r="S91" s="227"/>
      <c r="T91" s="228"/>
      <c r="AT91" s="229" t="s">
        <v>194</v>
      </c>
      <c r="AU91" s="229" t="s">
        <v>85</v>
      </c>
      <c r="AV91" s="12" t="s">
        <v>85</v>
      </c>
      <c r="AW91" s="12" t="s">
        <v>41</v>
      </c>
      <c r="AX91" s="12" t="s">
        <v>77</v>
      </c>
      <c r="AY91" s="229" t="s">
        <v>183</v>
      </c>
    </row>
    <row r="92" spans="2:51" s="13" customFormat="1" ht="13.5">
      <c r="B92" s="230"/>
      <c r="C92" s="231"/>
      <c r="D92" s="232" t="s">
        <v>194</v>
      </c>
      <c r="E92" s="233" t="s">
        <v>22</v>
      </c>
      <c r="F92" s="234" t="s">
        <v>196</v>
      </c>
      <c r="G92" s="231"/>
      <c r="H92" s="235">
        <v>88.14</v>
      </c>
      <c r="I92" s="236"/>
      <c r="J92" s="231"/>
      <c r="K92" s="231"/>
      <c r="L92" s="237"/>
      <c r="M92" s="238"/>
      <c r="N92" s="239"/>
      <c r="O92" s="239"/>
      <c r="P92" s="239"/>
      <c r="Q92" s="239"/>
      <c r="R92" s="239"/>
      <c r="S92" s="239"/>
      <c r="T92" s="240"/>
      <c r="AT92" s="241" t="s">
        <v>194</v>
      </c>
      <c r="AU92" s="241" t="s">
        <v>85</v>
      </c>
      <c r="AV92" s="13" t="s">
        <v>190</v>
      </c>
      <c r="AW92" s="13" t="s">
        <v>41</v>
      </c>
      <c r="AX92" s="13" t="s">
        <v>24</v>
      </c>
      <c r="AY92" s="241" t="s">
        <v>183</v>
      </c>
    </row>
    <row r="93" spans="2:65" s="1" customFormat="1" ht="22.5" customHeight="1">
      <c r="B93" s="41"/>
      <c r="C93" s="204" t="s">
        <v>85</v>
      </c>
      <c r="D93" s="204" t="s">
        <v>185</v>
      </c>
      <c r="E93" s="205" t="s">
        <v>197</v>
      </c>
      <c r="F93" s="206" t="s">
        <v>198</v>
      </c>
      <c r="G93" s="207" t="s">
        <v>188</v>
      </c>
      <c r="H93" s="208">
        <v>88.14</v>
      </c>
      <c r="I93" s="209"/>
      <c r="J93" s="210">
        <f>ROUND(I93*H93,2)</f>
        <v>0</v>
      </c>
      <c r="K93" s="206" t="s">
        <v>199</v>
      </c>
      <c r="L93" s="61"/>
      <c r="M93" s="211" t="s">
        <v>22</v>
      </c>
      <c r="N93" s="212" t="s">
        <v>48</v>
      </c>
      <c r="O93" s="42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AR93" s="24" t="s">
        <v>190</v>
      </c>
      <c r="AT93" s="24" t="s">
        <v>185</v>
      </c>
      <c r="AU93" s="24" t="s">
        <v>85</v>
      </c>
      <c r="AY93" s="24" t="s">
        <v>183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24" t="s">
        <v>24</v>
      </c>
      <c r="BK93" s="215">
        <f>ROUND(I93*H93,2)</f>
        <v>0</v>
      </c>
      <c r="BL93" s="24" t="s">
        <v>190</v>
      </c>
      <c r="BM93" s="24" t="s">
        <v>2368</v>
      </c>
    </row>
    <row r="94" spans="2:47" s="1" customFormat="1" ht="27">
      <c r="B94" s="41"/>
      <c r="C94" s="63"/>
      <c r="D94" s="232" t="s">
        <v>192</v>
      </c>
      <c r="E94" s="63"/>
      <c r="F94" s="242" t="s">
        <v>201</v>
      </c>
      <c r="G94" s="63"/>
      <c r="H94" s="63"/>
      <c r="I94" s="172"/>
      <c r="J94" s="63"/>
      <c r="K94" s="63"/>
      <c r="L94" s="61"/>
      <c r="M94" s="218"/>
      <c r="N94" s="42"/>
      <c r="O94" s="42"/>
      <c r="P94" s="42"/>
      <c r="Q94" s="42"/>
      <c r="R94" s="42"/>
      <c r="S94" s="42"/>
      <c r="T94" s="78"/>
      <c r="AT94" s="24" t="s">
        <v>192</v>
      </c>
      <c r="AU94" s="24" t="s">
        <v>85</v>
      </c>
    </row>
    <row r="95" spans="2:65" s="1" customFormat="1" ht="22.5" customHeight="1">
      <c r="B95" s="41"/>
      <c r="C95" s="204" t="s">
        <v>202</v>
      </c>
      <c r="D95" s="204" t="s">
        <v>185</v>
      </c>
      <c r="E95" s="205" t="s">
        <v>1336</v>
      </c>
      <c r="F95" s="206" t="s">
        <v>1337</v>
      </c>
      <c r="G95" s="207" t="s">
        <v>274</v>
      </c>
      <c r="H95" s="208">
        <v>176.28</v>
      </c>
      <c r="I95" s="209"/>
      <c r="J95" s="210">
        <f>ROUND(I95*H95,2)</f>
        <v>0</v>
      </c>
      <c r="K95" s="206" t="s">
        <v>1324</v>
      </c>
      <c r="L95" s="61"/>
      <c r="M95" s="211" t="s">
        <v>22</v>
      </c>
      <c r="N95" s="212" t="s">
        <v>48</v>
      </c>
      <c r="O95" s="42"/>
      <c r="P95" s="213">
        <f>O95*H95</f>
        <v>0</v>
      </c>
      <c r="Q95" s="213">
        <v>0.00084</v>
      </c>
      <c r="R95" s="213">
        <f>Q95*H95</f>
        <v>0.14807520000000002</v>
      </c>
      <c r="S95" s="213">
        <v>0</v>
      </c>
      <c r="T95" s="214">
        <f>S95*H95</f>
        <v>0</v>
      </c>
      <c r="AR95" s="24" t="s">
        <v>190</v>
      </c>
      <c r="AT95" s="24" t="s">
        <v>185</v>
      </c>
      <c r="AU95" s="24" t="s">
        <v>85</v>
      </c>
      <c r="AY95" s="24" t="s">
        <v>183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24" t="s">
        <v>24</v>
      </c>
      <c r="BK95" s="215">
        <f>ROUND(I95*H95,2)</f>
        <v>0</v>
      </c>
      <c r="BL95" s="24" t="s">
        <v>190</v>
      </c>
      <c r="BM95" s="24" t="s">
        <v>2369</v>
      </c>
    </row>
    <row r="96" spans="2:47" s="1" customFormat="1" ht="27">
      <c r="B96" s="41"/>
      <c r="C96" s="63"/>
      <c r="D96" s="216" t="s">
        <v>192</v>
      </c>
      <c r="E96" s="63"/>
      <c r="F96" s="217" t="s">
        <v>1339</v>
      </c>
      <c r="G96" s="63"/>
      <c r="H96" s="63"/>
      <c r="I96" s="172"/>
      <c r="J96" s="63"/>
      <c r="K96" s="63"/>
      <c r="L96" s="61"/>
      <c r="M96" s="218"/>
      <c r="N96" s="42"/>
      <c r="O96" s="42"/>
      <c r="P96" s="42"/>
      <c r="Q96" s="42"/>
      <c r="R96" s="42"/>
      <c r="S96" s="42"/>
      <c r="T96" s="78"/>
      <c r="AT96" s="24" t="s">
        <v>192</v>
      </c>
      <c r="AU96" s="24" t="s">
        <v>85</v>
      </c>
    </row>
    <row r="97" spans="2:51" s="12" customFormat="1" ht="13.5">
      <c r="B97" s="219"/>
      <c r="C97" s="220"/>
      <c r="D97" s="232" t="s">
        <v>194</v>
      </c>
      <c r="E97" s="243" t="s">
        <v>22</v>
      </c>
      <c r="F97" s="244" t="s">
        <v>2370</v>
      </c>
      <c r="G97" s="220"/>
      <c r="H97" s="245">
        <v>176.28</v>
      </c>
      <c r="I97" s="224"/>
      <c r="J97" s="220"/>
      <c r="K97" s="220"/>
      <c r="L97" s="225"/>
      <c r="M97" s="226"/>
      <c r="N97" s="227"/>
      <c r="O97" s="227"/>
      <c r="P97" s="227"/>
      <c r="Q97" s="227"/>
      <c r="R97" s="227"/>
      <c r="S97" s="227"/>
      <c r="T97" s="228"/>
      <c r="AT97" s="229" t="s">
        <v>194</v>
      </c>
      <c r="AU97" s="229" t="s">
        <v>85</v>
      </c>
      <c r="AV97" s="12" t="s">
        <v>85</v>
      </c>
      <c r="AW97" s="12" t="s">
        <v>41</v>
      </c>
      <c r="AX97" s="12" t="s">
        <v>24</v>
      </c>
      <c r="AY97" s="229" t="s">
        <v>183</v>
      </c>
    </row>
    <row r="98" spans="2:65" s="1" customFormat="1" ht="22.5" customHeight="1">
      <c r="B98" s="41"/>
      <c r="C98" s="204" t="s">
        <v>190</v>
      </c>
      <c r="D98" s="204" t="s">
        <v>185</v>
      </c>
      <c r="E98" s="205" t="s">
        <v>1341</v>
      </c>
      <c r="F98" s="206" t="s">
        <v>1342</v>
      </c>
      <c r="G98" s="207" t="s">
        <v>274</v>
      </c>
      <c r="H98" s="208">
        <v>176.28</v>
      </c>
      <c r="I98" s="209"/>
      <c r="J98" s="210">
        <f>ROUND(I98*H98,2)</f>
        <v>0</v>
      </c>
      <c r="K98" s="206" t="s">
        <v>1324</v>
      </c>
      <c r="L98" s="61"/>
      <c r="M98" s="211" t="s">
        <v>22</v>
      </c>
      <c r="N98" s="212" t="s">
        <v>48</v>
      </c>
      <c r="O98" s="42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24" t="s">
        <v>190</v>
      </c>
      <c r="AT98" s="24" t="s">
        <v>185</v>
      </c>
      <c r="AU98" s="24" t="s">
        <v>85</v>
      </c>
      <c r="AY98" s="24" t="s">
        <v>183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24" t="s">
        <v>24</v>
      </c>
      <c r="BK98" s="215">
        <f>ROUND(I98*H98,2)</f>
        <v>0</v>
      </c>
      <c r="BL98" s="24" t="s">
        <v>190</v>
      </c>
      <c r="BM98" s="24" t="s">
        <v>2371</v>
      </c>
    </row>
    <row r="99" spans="2:47" s="1" customFormat="1" ht="27">
      <c r="B99" s="41"/>
      <c r="C99" s="63"/>
      <c r="D99" s="232" t="s">
        <v>192</v>
      </c>
      <c r="E99" s="63"/>
      <c r="F99" s="242" t="s">
        <v>1344</v>
      </c>
      <c r="G99" s="63"/>
      <c r="H99" s="63"/>
      <c r="I99" s="172"/>
      <c r="J99" s="63"/>
      <c r="K99" s="63"/>
      <c r="L99" s="61"/>
      <c r="M99" s="218"/>
      <c r="N99" s="42"/>
      <c r="O99" s="42"/>
      <c r="P99" s="42"/>
      <c r="Q99" s="42"/>
      <c r="R99" s="42"/>
      <c r="S99" s="42"/>
      <c r="T99" s="78"/>
      <c r="AT99" s="24" t="s">
        <v>192</v>
      </c>
      <c r="AU99" s="24" t="s">
        <v>85</v>
      </c>
    </row>
    <row r="100" spans="2:65" s="1" customFormat="1" ht="22.5" customHeight="1">
      <c r="B100" s="41"/>
      <c r="C100" s="204" t="s">
        <v>212</v>
      </c>
      <c r="D100" s="204" t="s">
        <v>185</v>
      </c>
      <c r="E100" s="205" t="s">
        <v>213</v>
      </c>
      <c r="F100" s="206" t="s">
        <v>214</v>
      </c>
      <c r="G100" s="207" t="s">
        <v>188</v>
      </c>
      <c r="H100" s="208">
        <v>19.26</v>
      </c>
      <c r="I100" s="209"/>
      <c r="J100" s="210">
        <f>ROUND(I100*H100,2)</f>
        <v>0</v>
      </c>
      <c r="K100" s="206" t="s">
        <v>1324</v>
      </c>
      <c r="L100" s="61"/>
      <c r="M100" s="211" t="s">
        <v>22</v>
      </c>
      <c r="N100" s="212" t="s">
        <v>48</v>
      </c>
      <c r="O100" s="42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AR100" s="24" t="s">
        <v>190</v>
      </c>
      <c r="AT100" s="24" t="s">
        <v>185</v>
      </c>
      <c r="AU100" s="24" t="s">
        <v>85</v>
      </c>
      <c r="AY100" s="24" t="s">
        <v>183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24" t="s">
        <v>24</v>
      </c>
      <c r="BK100" s="215">
        <f>ROUND(I100*H100,2)</f>
        <v>0</v>
      </c>
      <c r="BL100" s="24" t="s">
        <v>190</v>
      </c>
      <c r="BM100" s="24" t="s">
        <v>2372</v>
      </c>
    </row>
    <row r="101" spans="2:47" s="1" customFormat="1" ht="40.5">
      <c r="B101" s="41"/>
      <c r="C101" s="63"/>
      <c r="D101" s="216" t="s">
        <v>192</v>
      </c>
      <c r="E101" s="63"/>
      <c r="F101" s="217" t="s">
        <v>216</v>
      </c>
      <c r="G101" s="63"/>
      <c r="H101" s="63"/>
      <c r="I101" s="172"/>
      <c r="J101" s="63"/>
      <c r="K101" s="63"/>
      <c r="L101" s="61"/>
      <c r="M101" s="218"/>
      <c r="N101" s="42"/>
      <c r="O101" s="42"/>
      <c r="P101" s="42"/>
      <c r="Q101" s="42"/>
      <c r="R101" s="42"/>
      <c r="S101" s="42"/>
      <c r="T101" s="78"/>
      <c r="AT101" s="24" t="s">
        <v>192</v>
      </c>
      <c r="AU101" s="24" t="s">
        <v>85</v>
      </c>
    </row>
    <row r="102" spans="2:51" s="12" customFormat="1" ht="13.5">
      <c r="B102" s="219"/>
      <c r="C102" s="220"/>
      <c r="D102" s="232" t="s">
        <v>194</v>
      </c>
      <c r="E102" s="243" t="s">
        <v>22</v>
      </c>
      <c r="F102" s="244" t="s">
        <v>2373</v>
      </c>
      <c r="G102" s="220"/>
      <c r="H102" s="245">
        <v>19.26</v>
      </c>
      <c r="I102" s="224"/>
      <c r="J102" s="220"/>
      <c r="K102" s="220"/>
      <c r="L102" s="225"/>
      <c r="M102" s="226"/>
      <c r="N102" s="227"/>
      <c r="O102" s="227"/>
      <c r="P102" s="227"/>
      <c r="Q102" s="227"/>
      <c r="R102" s="227"/>
      <c r="S102" s="227"/>
      <c r="T102" s="228"/>
      <c r="AT102" s="229" t="s">
        <v>194</v>
      </c>
      <c r="AU102" s="229" t="s">
        <v>85</v>
      </c>
      <c r="AV102" s="12" t="s">
        <v>85</v>
      </c>
      <c r="AW102" s="12" t="s">
        <v>41</v>
      </c>
      <c r="AX102" s="12" t="s">
        <v>24</v>
      </c>
      <c r="AY102" s="229" t="s">
        <v>183</v>
      </c>
    </row>
    <row r="103" spans="2:65" s="1" customFormat="1" ht="22.5" customHeight="1">
      <c r="B103" s="41"/>
      <c r="C103" s="204" t="s">
        <v>217</v>
      </c>
      <c r="D103" s="204" t="s">
        <v>185</v>
      </c>
      <c r="E103" s="205" t="s">
        <v>218</v>
      </c>
      <c r="F103" s="206" t="s">
        <v>219</v>
      </c>
      <c r="G103" s="207" t="s">
        <v>188</v>
      </c>
      <c r="H103" s="208">
        <v>19.26</v>
      </c>
      <c r="I103" s="209"/>
      <c r="J103" s="210">
        <f>ROUND(I103*H103,2)</f>
        <v>0</v>
      </c>
      <c r="K103" s="206" t="s">
        <v>1324</v>
      </c>
      <c r="L103" s="61"/>
      <c r="M103" s="211" t="s">
        <v>22</v>
      </c>
      <c r="N103" s="212" t="s">
        <v>48</v>
      </c>
      <c r="O103" s="42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AR103" s="24" t="s">
        <v>190</v>
      </c>
      <c r="AT103" s="24" t="s">
        <v>185</v>
      </c>
      <c r="AU103" s="24" t="s">
        <v>85</v>
      </c>
      <c r="AY103" s="24" t="s">
        <v>183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24" t="s">
        <v>24</v>
      </c>
      <c r="BK103" s="215">
        <f>ROUND(I103*H103,2)</f>
        <v>0</v>
      </c>
      <c r="BL103" s="24" t="s">
        <v>190</v>
      </c>
      <c r="BM103" s="24" t="s">
        <v>2374</v>
      </c>
    </row>
    <row r="104" spans="2:47" s="1" customFormat="1" ht="13.5">
      <c r="B104" s="41"/>
      <c r="C104" s="63"/>
      <c r="D104" s="216" t="s">
        <v>192</v>
      </c>
      <c r="E104" s="63"/>
      <c r="F104" s="217" t="s">
        <v>219</v>
      </c>
      <c r="G104" s="63"/>
      <c r="H104" s="63"/>
      <c r="I104" s="172"/>
      <c r="J104" s="63"/>
      <c r="K104" s="63"/>
      <c r="L104" s="61"/>
      <c r="M104" s="218"/>
      <c r="N104" s="42"/>
      <c r="O104" s="42"/>
      <c r="P104" s="42"/>
      <c r="Q104" s="42"/>
      <c r="R104" s="42"/>
      <c r="S104" s="42"/>
      <c r="T104" s="78"/>
      <c r="AT104" s="24" t="s">
        <v>192</v>
      </c>
      <c r="AU104" s="24" t="s">
        <v>85</v>
      </c>
    </row>
    <row r="105" spans="2:51" s="12" customFormat="1" ht="13.5">
      <c r="B105" s="219"/>
      <c r="C105" s="220"/>
      <c r="D105" s="232" t="s">
        <v>194</v>
      </c>
      <c r="E105" s="243" t="s">
        <v>22</v>
      </c>
      <c r="F105" s="244" t="s">
        <v>2373</v>
      </c>
      <c r="G105" s="220"/>
      <c r="H105" s="245">
        <v>19.26</v>
      </c>
      <c r="I105" s="224"/>
      <c r="J105" s="220"/>
      <c r="K105" s="220"/>
      <c r="L105" s="225"/>
      <c r="M105" s="226"/>
      <c r="N105" s="227"/>
      <c r="O105" s="227"/>
      <c r="P105" s="227"/>
      <c r="Q105" s="227"/>
      <c r="R105" s="227"/>
      <c r="S105" s="227"/>
      <c r="T105" s="228"/>
      <c r="AT105" s="229" t="s">
        <v>194</v>
      </c>
      <c r="AU105" s="229" t="s">
        <v>85</v>
      </c>
      <c r="AV105" s="12" t="s">
        <v>85</v>
      </c>
      <c r="AW105" s="12" t="s">
        <v>41</v>
      </c>
      <c r="AX105" s="12" t="s">
        <v>24</v>
      </c>
      <c r="AY105" s="229" t="s">
        <v>183</v>
      </c>
    </row>
    <row r="106" spans="2:65" s="1" customFormat="1" ht="22.5" customHeight="1">
      <c r="B106" s="41"/>
      <c r="C106" s="204" t="s">
        <v>221</v>
      </c>
      <c r="D106" s="204" t="s">
        <v>185</v>
      </c>
      <c r="E106" s="205" t="s">
        <v>222</v>
      </c>
      <c r="F106" s="206" t="s">
        <v>223</v>
      </c>
      <c r="G106" s="207" t="s">
        <v>224</v>
      </c>
      <c r="H106" s="208">
        <v>40.446</v>
      </c>
      <c r="I106" s="209"/>
      <c r="J106" s="210">
        <f>ROUND(I106*H106,2)</f>
        <v>0</v>
      </c>
      <c r="K106" s="206" t="s">
        <v>1324</v>
      </c>
      <c r="L106" s="61"/>
      <c r="M106" s="211" t="s">
        <v>22</v>
      </c>
      <c r="N106" s="212" t="s">
        <v>48</v>
      </c>
      <c r="O106" s="42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AR106" s="24" t="s">
        <v>190</v>
      </c>
      <c r="AT106" s="24" t="s">
        <v>185</v>
      </c>
      <c r="AU106" s="24" t="s">
        <v>85</v>
      </c>
      <c r="AY106" s="24" t="s">
        <v>183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24" t="s">
        <v>24</v>
      </c>
      <c r="BK106" s="215">
        <f>ROUND(I106*H106,2)</f>
        <v>0</v>
      </c>
      <c r="BL106" s="24" t="s">
        <v>190</v>
      </c>
      <c r="BM106" s="24" t="s">
        <v>2375</v>
      </c>
    </row>
    <row r="107" spans="2:47" s="1" customFormat="1" ht="13.5">
      <c r="B107" s="41"/>
      <c r="C107" s="63"/>
      <c r="D107" s="216" t="s">
        <v>192</v>
      </c>
      <c r="E107" s="63"/>
      <c r="F107" s="217" t="s">
        <v>226</v>
      </c>
      <c r="G107" s="63"/>
      <c r="H107" s="63"/>
      <c r="I107" s="172"/>
      <c r="J107" s="63"/>
      <c r="K107" s="63"/>
      <c r="L107" s="61"/>
      <c r="M107" s="218"/>
      <c r="N107" s="42"/>
      <c r="O107" s="42"/>
      <c r="P107" s="42"/>
      <c r="Q107" s="42"/>
      <c r="R107" s="42"/>
      <c r="S107" s="42"/>
      <c r="T107" s="78"/>
      <c r="AT107" s="24" t="s">
        <v>192</v>
      </c>
      <c r="AU107" s="24" t="s">
        <v>85</v>
      </c>
    </row>
    <row r="108" spans="2:51" s="12" customFormat="1" ht="13.5">
      <c r="B108" s="219"/>
      <c r="C108" s="220"/>
      <c r="D108" s="232" t="s">
        <v>194</v>
      </c>
      <c r="E108" s="243" t="s">
        <v>22</v>
      </c>
      <c r="F108" s="244" t="s">
        <v>2376</v>
      </c>
      <c r="G108" s="220"/>
      <c r="H108" s="245">
        <v>40.446</v>
      </c>
      <c r="I108" s="224"/>
      <c r="J108" s="220"/>
      <c r="K108" s="220"/>
      <c r="L108" s="225"/>
      <c r="M108" s="226"/>
      <c r="N108" s="227"/>
      <c r="O108" s="227"/>
      <c r="P108" s="227"/>
      <c r="Q108" s="227"/>
      <c r="R108" s="227"/>
      <c r="S108" s="227"/>
      <c r="T108" s="228"/>
      <c r="AT108" s="229" t="s">
        <v>194</v>
      </c>
      <c r="AU108" s="229" t="s">
        <v>85</v>
      </c>
      <c r="AV108" s="12" t="s">
        <v>85</v>
      </c>
      <c r="AW108" s="12" t="s">
        <v>41</v>
      </c>
      <c r="AX108" s="12" t="s">
        <v>24</v>
      </c>
      <c r="AY108" s="229" t="s">
        <v>183</v>
      </c>
    </row>
    <row r="109" spans="2:65" s="1" customFormat="1" ht="22.5" customHeight="1">
      <c r="B109" s="41"/>
      <c r="C109" s="204" t="s">
        <v>228</v>
      </c>
      <c r="D109" s="204" t="s">
        <v>185</v>
      </c>
      <c r="E109" s="205" t="s">
        <v>229</v>
      </c>
      <c r="F109" s="206" t="s">
        <v>230</v>
      </c>
      <c r="G109" s="207" t="s">
        <v>188</v>
      </c>
      <c r="H109" s="208">
        <v>61.88</v>
      </c>
      <c r="I109" s="209"/>
      <c r="J109" s="210">
        <f>ROUND(I109*H109,2)</f>
        <v>0</v>
      </c>
      <c r="K109" s="206" t="s">
        <v>1324</v>
      </c>
      <c r="L109" s="61"/>
      <c r="M109" s="211" t="s">
        <v>22</v>
      </c>
      <c r="N109" s="212" t="s">
        <v>48</v>
      </c>
      <c r="O109" s="42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AR109" s="24" t="s">
        <v>190</v>
      </c>
      <c r="AT109" s="24" t="s">
        <v>185</v>
      </c>
      <c r="AU109" s="24" t="s">
        <v>85</v>
      </c>
      <c r="AY109" s="24" t="s">
        <v>183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24" t="s">
        <v>24</v>
      </c>
      <c r="BK109" s="215">
        <f>ROUND(I109*H109,2)</f>
        <v>0</v>
      </c>
      <c r="BL109" s="24" t="s">
        <v>190</v>
      </c>
      <c r="BM109" s="24" t="s">
        <v>2377</v>
      </c>
    </row>
    <row r="110" spans="2:47" s="1" customFormat="1" ht="27">
      <c r="B110" s="41"/>
      <c r="C110" s="63"/>
      <c r="D110" s="216" t="s">
        <v>192</v>
      </c>
      <c r="E110" s="63"/>
      <c r="F110" s="217" t="s">
        <v>232</v>
      </c>
      <c r="G110" s="63"/>
      <c r="H110" s="63"/>
      <c r="I110" s="172"/>
      <c r="J110" s="63"/>
      <c r="K110" s="63"/>
      <c r="L110" s="61"/>
      <c r="M110" s="218"/>
      <c r="N110" s="42"/>
      <c r="O110" s="42"/>
      <c r="P110" s="42"/>
      <c r="Q110" s="42"/>
      <c r="R110" s="42"/>
      <c r="S110" s="42"/>
      <c r="T110" s="78"/>
      <c r="AT110" s="24" t="s">
        <v>192</v>
      </c>
      <c r="AU110" s="24" t="s">
        <v>85</v>
      </c>
    </row>
    <row r="111" spans="2:51" s="12" customFormat="1" ht="13.5">
      <c r="B111" s="219"/>
      <c r="C111" s="220"/>
      <c r="D111" s="232" t="s">
        <v>194</v>
      </c>
      <c r="E111" s="243" t="s">
        <v>22</v>
      </c>
      <c r="F111" s="244" t="s">
        <v>2378</v>
      </c>
      <c r="G111" s="220"/>
      <c r="H111" s="245">
        <v>61.88</v>
      </c>
      <c r="I111" s="224"/>
      <c r="J111" s="220"/>
      <c r="K111" s="220"/>
      <c r="L111" s="225"/>
      <c r="M111" s="226"/>
      <c r="N111" s="227"/>
      <c r="O111" s="227"/>
      <c r="P111" s="227"/>
      <c r="Q111" s="227"/>
      <c r="R111" s="227"/>
      <c r="S111" s="227"/>
      <c r="T111" s="228"/>
      <c r="AT111" s="229" t="s">
        <v>194</v>
      </c>
      <c r="AU111" s="229" t="s">
        <v>85</v>
      </c>
      <c r="AV111" s="12" t="s">
        <v>85</v>
      </c>
      <c r="AW111" s="12" t="s">
        <v>41</v>
      </c>
      <c r="AX111" s="12" t="s">
        <v>24</v>
      </c>
      <c r="AY111" s="229" t="s">
        <v>183</v>
      </c>
    </row>
    <row r="112" spans="2:65" s="1" customFormat="1" ht="22.5" customHeight="1">
      <c r="B112" s="41"/>
      <c r="C112" s="204" t="s">
        <v>235</v>
      </c>
      <c r="D112" s="204" t="s">
        <v>185</v>
      </c>
      <c r="E112" s="205" t="s">
        <v>1352</v>
      </c>
      <c r="F112" s="206" t="s">
        <v>1353</v>
      </c>
      <c r="G112" s="207" t="s">
        <v>188</v>
      </c>
      <c r="H112" s="208">
        <v>12.81</v>
      </c>
      <c r="I112" s="209"/>
      <c r="J112" s="210">
        <f>ROUND(I112*H112,2)</f>
        <v>0</v>
      </c>
      <c r="K112" s="206" t="s">
        <v>1324</v>
      </c>
      <c r="L112" s="61"/>
      <c r="M112" s="211" t="s">
        <v>22</v>
      </c>
      <c r="N112" s="212" t="s">
        <v>48</v>
      </c>
      <c r="O112" s="42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AR112" s="24" t="s">
        <v>190</v>
      </c>
      <c r="AT112" s="24" t="s">
        <v>185</v>
      </c>
      <c r="AU112" s="24" t="s">
        <v>85</v>
      </c>
      <c r="AY112" s="24" t="s">
        <v>183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24" t="s">
        <v>24</v>
      </c>
      <c r="BK112" s="215">
        <f>ROUND(I112*H112,2)</f>
        <v>0</v>
      </c>
      <c r="BL112" s="24" t="s">
        <v>190</v>
      </c>
      <c r="BM112" s="24" t="s">
        <v>2379</v>
      </c>
    </row>
    <row r="113" spans="2:47" s="1" customFormat="1" ht="40.5">
      <c r="B113" s="41"/>
      <c r="C113" s="63"/>
      <c r="D113" s="216" t="s">
        <v>192</v>
      </c>
      <c r="E113" s="63"/>
      <c r="F113" s="217" t="s">
        <v>1355</v>
      </c>
      <c r="G113" s="63"/>
      <c r="H113" s="63"/>
      <c r="I113" s="172"/>
      <c r="J113" s="63"/>
      <c r="K113" s="63"/>
      <c r="L113" s="61"/>
      <c r="M113" s="218"/>
      <c r="N113" s="42"/>
      <c r="O113" s="42"/>
      <c r="P113" s="42"/>
      <c r="Q113" s="42"/>
      <c r="R113" s="42"/>
      <c r="S113" s="42"/>
      <c r="T113" s="78"/>
      <c r="AT113" s="24" t="s">
        <v>192</v>
      </c>
      <c r="AU113" s="24" t="s">
        <v>85</v>
      </c>
    </row>
    <row r="114" spans="2:51" s="12" customFormat="1" ht="13.5">
      <c r="B114" s="219"/>
      <c r="C114" s="220"/>
      <c r="D114" s="216" t="s">
        <v>194</v>
      </c>
      <c r="E114" s="221" t="s">
        <v>22</v>
      </c>
      <c r="F114" s="222" t="s">
        <v>2380</v>
      </c>
      <c r="G114" s="220"/>
      <c r="H114" s="223">
        <v>12.81</v>
      </c>
      <c r="I114" s="224"/>
      <c r="J114" s="220"/>
      <c r="K114" s="220"/>
      <c r="L114" s="225"/>
      <c r="M114" s="226"/>
      <c r="N114" s="227"/>
      <c r="O114" s="227"/>
      <c r="P114" s="227"/>
      <c r="Q114" s="227"/>
      <c r="R114" s="227"/>
      <c r="S114" s="227"/>
      <c r="T114" s="228"/>
      <c r="AT114" s="229" t="s">
        <v>194</v>
      </c>
      <c r="AU114" s="229" t="s">
        <v>85</v>
      </c>
      <c r="AV114" s="12" t="s">
        <v>85</v>
      </c>
      <c r="AW114" s="12" t="s">
        <v>41</v>
      </c>
      <c r="AX114" s="12" t="s">
        <v>77</v>
      </c>
      <c r="AY114" s="229" t="s">
        <v>183</v>
      </c>
    </row>
    <row r="115" spans="2:51" s="13" customFormat="1" ht="13.5">
      <c r="B115" s="230"/>
      <c r="C115" s="231"/>
      <c r="D115" s="232" t="s">
        <v>194</v>
      </c>
      <c r="E115" s="233" t="s">
        <v>22</v>
      </c>
      <c r="F115" s="234" t="s">
        <v>196</v>
      </c>
      <c r="G115" s="231"/>
      <c r="H115" s="235">
        <v>12.81</v>
      </c>
      <c r="I115" s="236"/>
      <c r="J115" s="231"/>
      <c r="K115" s="231"/>
      <c r="L115" s="237"/>
      <c r="M115" s="238"/>
      <c r="N115" s="239"/>
      <c r="O115" s="239"/>
      <c r="P115" s="239"/>
      <c r="Q115" s="239"/>
      <c r="R115" s="239"/>
      <c r="S115" s="239"/>
      <c r="T115" s="240"/>
      <c r="AT115" s="241" t="s">
        <v>194</v>
      </c>
      <c r="AU115" s="241" t="s">
        <v>85</v>
      </c>
      <c r="AV115" s="13" t="s">
        <v>190</v>
      </c>
      <c r="AW115" s="13" t="s">
        <v>41</v>
      </c>
      <c r="AX115" s="13" t="s">
        <v>24</v>
      </c>
      <c r="AY115" s="241" t="s">
        <v>183</v>
      </c>
    </row>
    <row r="116" spans="2:65" s="1" customFormat="1" ht="22.5" customHeight="1">
      <c r="B116" s="41"/>
      <c r="C116" s="257" t="s">
        <v>29</v>
      </c>
      <c r="D116" s="257" t="s">
        <v>330</v>
      </c>
      <c r="E116" s="258" t="s">
        <v>1357</v>
      </c>
      <c r="F116" s="259" t="s">
        <v>1358</v>
      </c>
      <c r="G116" s="260" t="s">
        <v>224</v>
      </c>
      <c r="H116" s="261">
        <v>25.62</v>
      </c>
      <c r="I116" s="262"/>
      <c r="J116" s="263">
        <f>ROUND(I116*H116,2)</f>
        <v>0</v>
      </c>
      <c r="K116" s="259" t="s">
        <v>1324</v>
      </c>
      <c r="L116" s="264"/>
      <c r="M116" s="265" t="s">
        <v>22</v>
      </c>
      <c r="N116" s="266" t="s">
        <v>48</v>
      </c>
      <c r="O116" s="42"/>
      <c r="P116" s="213">
        <f>O116*H116</f>
        <v>0</v>
      </c>
      <c r="Q116" s="213">
        <v>1</v>
      </c>
      <c r="R116" s="213">
        <f>Q116*H116</f>
        <v>25.62</v>
      </c>
      <c r="S116" s="213">
        <v>0</v>
      </c>
      <c r="T116" s="214">
        <f>S116*H116</f>
        <v>0</v>
      </c>
      <c r="AR116" s="24" t="s">
        <v>228</v>
      </c>
      <c r="AT116" s="24" t="s">
        <v>330</v>
      </c>
      <c r="AU116" s="24" t="s">
        <v>85</v>
      </c>
      <c r="AY116" s="24" t="s">
        <v>183</v>
      </c>
      <c r="BE116" s="215">
        <f>IF(N116="základní",J116,0)</f>
        <v>0</v>
      </c>
      <c r="BF116" s="215">
        <f>IF(N116="snížená",J116,0)</f>
        <v>0</v>
      </c>
      <c r="BG116" s="215">
        <f>IF(N116="zákl. přenesená",J116,0)</f>
        <v>0</v>
      </c>
      <c r="BH116" s="215">
        <f>IF(N116="sníž. přenesená",J116,0)</f>
        <v>0</v>
      </c>
      <c r="BI116" s="215">
        <f>IF(N116="nulová",J116,0)</f>
        <v>0</v>
      </c>
      <c r="BJ116" s="24" t="s">
        <v>24</v>
      </c>
      <c r="BK116" s="215">
        <f>ROUND(I116*H116,2)</f>
        <v>0</v>
      </c>
      <c r="BL116" s="24" t="s">
        <v>190</v>
      </c>
      <c r="BM116" s="24" t="s">
        <v>2381</v>
      </c>
    </row>
    <row r="117" spans="2:47" s="1" customFormat="1" ht="27">
      <c r="B117" s="41"/>
      <c r="C117" s="63"/>
      <c r="D117" s="216" t="s">
        <v>192</v>
      </c>
      <c r="E117" s="63"/>
      <c r="F117" s="217" t="s">
        <v>1360</v>
      </c>
      <c r="G117" s="63"/>
      <c r="H117" s="63"/>
      <c r="I117" s="172"/>
      <c r="J117" s="63"/>
      <c r="K117" s="63"/>
      <c r="L117" s="61"/>
      <c r="M117" s="218"/>
      <c r="N117" s="42"/>
      <c r="O117" s="42"/>
      <c r="P117" s="42"/>
      <c r="Q117" s="42"/>
      <c r="R117" s="42"/>
      <c r="S117" s="42"/>
      <c r="T117" s="78"/>
      <c r="AT117" s="24" t="s">
        <v>192</v>
      </c>
      <c r="AU117" s="24" t="s">
        <v>85</v>
      </c>
    </row>
    <row r="118" spans="2:51" s="12" customFormat="1" ht="13.5">
      <c r="B118" s="219"/>
      <c r="C118" s="220"/>
      <c r="D118" s="216" t="s">
        <v>194</v>
      </c>
      <c r="E118" s="221" t="s">
        <v>22</v>
      </c>
      <c r="F118" s="222" t="s">
        <v>2382</v>
      </c>
      <c r="G118" s="220"/>
      <c r="H118" s="223">
        <v>12.81</v>
      </c>
      <c r="I118" s="224"/>
      <c r="J118" s="220"/>
      <c r="K118" s="220"/>
      <c r="L118" s="225"/>
      <c r="M118" s="226"/>
      <c r="N118" s="227"/>
      <c r="O118" s="227"/>
      <c r="P118" s="227"/>
      <c r="Q118" s="227"/>
      <c r="R118" s="227"/>
      <c r="S118" s="227"/>
      <c r="T118" s="228"/>
      <c r="AT118" s="229" t="s">
        <v>194</v>
      </c>
      <c r="AU118" s="229" t="s">
        <v>85</v>
      </c>
      <c r="AV118" s="12" t="s">
        <v>85</v>
      </c>
      <c r="AW118" s="12" t="s">
        <v>41</v>
      </c>
      <c r="AX118" s="12" t="s">
        <v>24</v>
      </c>
      <c r="AY118" s="229" t="s">
        <v>183</v>
      </c>
    </row>
    <row r="119" spans="2:51" s="12" customFormat="1" ht="13.5">
      <c r="B119" s="219"/>
      <c r="C119" s="220"/>
      <c r="D119" s="216" t="s">
        <v>194</v>
      </c>
      <c r="E119" s="220"/>
      <c r="F119" s="222" t="s">
        <v>2383</v>
      </c>
      <c r="G119" s="220"/>
      <c r="H119" s="223">
        <v>25.62</v>
      </c>
      <c r="I119" s="224"/>
      <c r="J119" s="220"/>
      <c r="K119" s="220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194</v>
      </c>
      <c r="AU119" s="229" t="s">
        <v>85</v>
      </c>
      <c r="AV119" s="12" t="s">
        <v>85</v>
      </c>
      <c r="AW119" s="12" t="s">
        <v>6</v>
      </c>
      <c r="AX119" s="12" t="s">
        <v>24</v>
      </c>
      <c r="AY119" s="229" t="s">
        <v>183</v>
      </c>
    </row>
    <row r="120" spans="2:63" s="11" customFormat="1" ht="29.85" customHeight="1">
      <c r="B120" s="187"/>
      <c r="C120" s="188"/>
      <c r="D120" s="201" t="s">
        <v>76</v>
      </c>
      <c r="E120" s="202" t="s">
        <v>85</v>
      </c>
      <c r="F120" s="202" t="s">
        <v>234</v>
      </c>
      <c r="G120" s="188"/>
      <c r="H120" s="188"/>
      <c r="I120" s="191"/>
      <c r="J120" s="203">
        <f>BK120</f>
        <v>0</v>
      </c>
      <c r="K120" s="188"/>
      <c r="L120" s="193"/>
      <c r="M120" s="194"/>
      <c r="N120" s="195"/>
      <c r="O120" s="195"/>
      <c r="P120" s="196">
        <f>SUM(P121:P123)</f>
        <v>0</v>
      </c>
      <c r="Q120" s="195"/>
      <c r="R120" s="196">
        <f>SUM(R121:R123)</f>
        <v>1.2761955</v>
      </c>
      <c r="S120" s="195"/>
      <c r="T120" s="197">
        <f>SUM(T121:T123)</f>
        <v>0</v>
      </c>
      <c r="AR120" s="198" t="s">
        <v>24</v>
      </c>
      <c r="AT120" s="199" t="s">
        <v>76</v>
      </c>
      <c r="AU120" s="199" t="s">
        <v>24</v>
      </c>
      <c r="AY120" s="198" t="s">
        <v>183</v>
      </c>
      <c r="BK120" s="200">
        <f>SUM(BK121:BK123)</f>
        <v>0</v>
      </c>
    </row>
    <row r="121" spans="2:65" s="1" customFormat="1" ht="31.5" customHeight="1">
      <c r="B121" s="41"/>
      <c r="C121" s="204" t="s">
        <v>252</v>
      </c>
      <c r="D121" s="204" t="s">
        <v>185</v>
      </c>
      <c r="E121" s="205" t="s">
        <v>2384</v>
      </c>
      <c r="F121" s="206" t="s">
        <v>2385</v>
      </c>
      <c r="G121" s="207" t="s">
        <v>188</v>
      </c>
      <c r="H121" s="208">
        <v>0.45</v>
      </c>
      <c r="I121" s="209"/>
      <c r="J121" s="210">
        <f>ROUND(I121*H121,2)</f>
        <v>0</v>
      </c>
      <c r="K121" s="206" t="s">
        <v>199</v>
      </c>
      <c r="L121" s="61"/>
      <c r="M121" s="211" t="s">
        <v>22</v>
      </c>
      <c r="N121" s="212" t="s">
        <v>48</v>
      </c>
      <c r="O121" s="42"/>
      <c r="P121" s="213">
        <f>O121*H121</f>
        <v>0</v>
      </c>
      <c r="Q121" s="213">
        <v>2.83599</v>
      </c>
      <c r="R121" s="213">
        <f>Q121*H121</f>
        <v>1.2761955</v>
      </c>
      <c r="S121" s="213">
        <v>0</v>
      </c>
      <c r="T121" s="214">
        <f>S121*H121</f>
        <v>0</v>
      </c>
      <c r="AR121" s="24" t="s">
        <v>190</v>
      </c>
      <c r="AT121" s="24" t="s">
        <v>185</v>
      </c>
      <c r="AU121" s="24" t="s">
        <v>85</v>
      </c>
      <c r="AY121" s="24" t="s">
        <v>183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24" t="s">
        <v>24</v>
      </c>
      <c r="BK121" s="215">
        <f>ROUND(I121*H121,2)</f>
        <v>0</v>
      </c>
      <c r="BL121" s="24" t="s">
        <v>190</v>
      </c>
      <c r="BM121" s="24" t="s">
        <v>2386</v>
      </c>
    </row>
    <row r="122" spans="2:47" s="1" customFormat="1" ht="54">
      <c r="B122" s="41"/>
      <c r="C122" s="63"/>
      <c r="D122" s="216" t="s">
        <v>192</v>
      </c>
      <c r="E122" s="63"/>
      <c r="F122" s="217" t="s">
        <v>2387</v>
      </c>
      <c r="G122" s="63"/>
      <c r="H122" s="63"/>
      <c r="I122" s="172"/>
      <c r="J122" s="63"/>
      <c r="K122" s="63"/>
      <c r="L122" s="61"/>
      <c r="M122" s="218"/>
      <c r="N122" s="42"/>
      <c r="O122" s="42"/>
      <c r="P122" s="42"/>
      <c r="Q122" s="42"/>
      <c r="R122" s="42"/>
      <c r="S122" s="42"/>
      <c r="T122" s="78"/>
      <c r="AT122" s="24" t="s">
        <v>192</v>
      </c>
      <c r="AU122" s="24" t="s">
        <v>85</v>
      </c>
    </row>
    <row r="123" spans="2:51" s="12" customFormat="1" ht="13.5">
      <c r="B123" s="219"/>
      <c r="C123" s="220"/>
      <c r="D123" s="216" t="s">
        <v>194</v>
      </c>
      <c r="E123" s="221" t="s">
        <v>22</v>
      </c>
      <c r="F123" s="222" t="s">
        <v>2388</v>
      </c>
      <c r="G123" s="220"/>
      <c r="H123" s="223">
        <v>0.45</v>
      </c>
      <c r="I123" s="224"/>
      <c r="J123" s="220"/>
      <c r="K123" s="220"/>
      <c r="L123" s="225"/>
      <c r="M123" s="226"/>
      <c r="N123" s="227"/>
      <c r="O123" s="227"/>
      <c r="P123" s="227"/>
      <c r="Q123" s="227"/>
      <c r="R123" s="227"/>
      <c r="S123" s="227"/>
      <c r="T123" s="228"/>
      <c r="AT123" s="229" t="s">
        <v>194</v>
      </c>
      <c r="AU123" s="229" t="s">
        <v>85</v>
      </c>
      <c r="AV123" s="12" t="s">
        <v>85</v>
      </c>
      <c r="AW123" s="12" t="s">
        <v>41</v>
      </c>
      <c r="AX123" s="12" t="s">
        <v>24</v>
      </c>
      <c r="AY123" s="229" t="s">
        <v>183</v>
      </c>
    </row>
    <row r="124" spans="2:63" s="11" customFormat="1" ht="29.85" customHeight="1">
      <c r="B124" s="187"/>
      <c r="C124" s="188"/>
      <c r="D124" s="201" t="s">
        <v>76</v>
      </c>
      <c r="E124" s="202" t="s">
        <v>228</v>
      </c>
      <c r="F124" s="202" t="s">
        <v>600</v>
      </c>
      <c r="G124" s="188"/>
      <c r="H124" s="188"/>
      <c r="I124" s="191"/>
      <c r="J124" s="203">
        <f>BK124</f>
        <v>0</v>
      </c>
      <c r="K124" s="188"/>
      <c r="L124" s="193"/>
      <c r="M124" s="194"/>
      <c r="N124" s="195"/>
      <c r="O124" s="195"/>
      <c r="P124" s="196">
        <f>P125+SUM(P126:P162)</f>
        <v>0</v>
      </c>
      <c r="Q124" s="195"/>
      <c r="R124" s="196">
        <f>R125+SUM(R126:R162)</f>
        <v>22.80178385</v>
      </c>
      <c r="S124" s="195"/>
      <c r="T124" s="197">
        <f>T125+SUM(T126:T162)</f>
        <v>0</v>
      </c>
      <c r="AR124" s="198" t="s">
        <v>24</v>
      </c>
      <c r="AT124" s="199" t="s">
        <v>76</v>
      </c>
      <c r="AU124" s="199" t="s">
        <v>24</v>
      </c>
      <c r="AY124" s="198" t="s">
        <v>183</v>
      </c>
      <c r="BK124" s="200">
        <f>BK125+SUM(BK126:BK162)</f>
        <v>0</v>
      </c>
    </row>
    <row r="125" spans="2:65" s="1" customFormat="1" ht="22.5" customHeight="1">
      <c r="B125" s="41"/>
      <c r="C125" s="204" t="s">
        <v>259</v>
      </c>
      <c r="D125" s="204" t="s">
        <v>185</v>
      </c>
      <c r="E125" s="205" t="s">
        <v>1363</v>
      </c>
      <c r="F125" s="206" t="s">
        <v>1364</v>
      </c>
      <c r="G125" s="207" t="s">
        <v>188</v>
      </c>
      <c r="H125" s="208">
        <v>6.405</v>
      </c>
      <c r="I125" s="209"/>
      <c r="J125" s="210">
        <f>ROUND(I125*H125,2)</f>
        <v>0</v>
      </c>
      <c r="K125" s="206" t="s">
        <v>1324</v>
      </c>
      <c r="L125" s="61"/>
      <c r="M125" s="211" t="s">
        <v>22</v>
      </c>
      <c r="N125" s="212" t="s">
        <v>48</v>
      </c>
      <c r="O125" s="42"/>
      <c r="P125" s="213">
        <f>O125*H125</f>
        <v>0</v>
      </c>
      <c r="Q125" s="213">
        <v>1.89077</v>
      </c>
      <c r="R125" s="213">
        <f>Q125*H125</f>
        <v>12.110381850000001</v>
      </c>
      <c r="S125" s="213">
        <v>0</v>
      </c>
      <c r="T125" s="214">
        <f>S125*H125</f>
        <v>0</v>
      </c>
      <c r="AR125" s="24" t="s">
        <v>190</v>
      </c>
      <c r="AT125" s="24" t="s">
        <v>185</v>
      </c>
      <c r="AU125" s="24" t="s">
        <v>85</v>
      </c>
      <c r="AY125" s="24" t="s">
        <v>183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24" t="s">
        <v>24</v>
      </c>
      <c r="BK125" s="215">
        <f>ROUND(I125*H125,2)</f>
        <v>0</v>
      </c>
      <c r="BL125" s="24" t="s">
        <v>190</v>
      </c>
      <c r="BM125" s="24" t="s">
        <v>2389</v>
      </c>
    </row>
    <row r="126" spans="2:47" s="1" customFormat="1" ht="27">
      <c r="B126" s="41"/>
      <c r="C126" s="63"/>
      <c r="D126" s="216" t="s">
        <v>192</v>
      </c>
      <c r="E126" s="63"/>
      <c r="F126" s="217" t="s">
        <v>1366</v>
      </c>
      <c r="G126" s="63"/>
      <c r="H126" s="63"/>
      <c r="I126" s="172"/>
      <c r="J126" s="63"/>
      <c r="K126" s="63"/>
      <c r="L126" s="61"/>
      <c r="M126" s="218"/>
      <c r="N126" s="42"/>
      <c r="O126" s="42"/>
      <c r="P126" s="42"/>
      <c r="Q126" s="42"/>
      <c r="R126" s="42"/>
      <c r="S126" s="42"/>
      <c r="T126" s="78"/>
      <c r="AT126" s="24" t="s">
        <v>192</v>
      </c>
      <c r="AU126" s="24" t="s">
        <v>85</v>
      </c>
    </row>
    <row r="127" spans="2:51" s="12" customFormat="1" ht="13.5">
      <c r="B127" s="219"/>
      <c r="C127" s="220"/>
      <c r="D127" s="216" t="s">
        <v>194</v>
      </c>
      <c r="E127" s="221" t="s">
        <v>22</v>
      </c>
      <c r="F127" s="222" t="s">
        <v>2390</v>
      </c>
      <c r="G127" s="220"/>
      <c r="H127" s="223">
        <v>6.405</v>
      </c>
      <c r="I127" s="224"/>
      <c r="J127" s="220"/>
      <c r="K127" s="220"/>
      <c r="L127" s="225"/>
      <c r="M127" s="226"/>
      <c r="N127" s="227"/>
      <c r="O127" s="227"/>
      <c r="P127" s="227"/>
      <c r="Q127" s="227"/>
      <c r="R127" s="227"/>
      <c r="S127" s="227"/>
      <c r="T127" s="228"/>
      <c r="AT127" s="229" t="s">
        <v>194</v>
      </c>
      <c r="AU127" s="229" t="s">
        <v>85</v>
      </c>
      <c r="AV127" s="12" t="s">
        <v>85</v>
      </c>
      <c r="AW127" s="12" t="s">
        <v>41</v>
      </c>
      <c r="AX127" s="12" t="s">
        <v>77</v>
      </c>
      <c r="AY127" s="229" t="s">
        <v>183</v>
      </c>
    </row>
    <row r="128" spans="2:51" s="13" customFormat="1" ht="13.5">
      <c r="B128" s="230"/>
      <c r="C128" s="231"/>
      <c r="D128" s="232" t="s">
        <v>194</v>
      </c>
      <c r="E128" s="233" t="s">
        <v>22</v>
      </c>
      <c r="F128" s="234" t="s">
        <v>196</v>
      </c>
      <c r="G128" s="231"/>
      <c r="H128" s="235">
        <v>6.405</v>
      </c>
      <c r="I128" s="236"/>
      <c r="J128" s="231"/>
      <c r="K128" s="231"/>
      <c r="L128" s="237"/>
      <c r="M128" s="238"/>
      <c r="N128" s="239"/>
      <c r="O128" s="239"/>
      <c r="P128" s="239"/>
      <c r="Q128" s="239"/>
      <c r="R128" s="239"/>
      <c r="S128" s="239"/>
      <c r="T128" s="240"/>
      <c r="AT128" s="241" t="s">
        <v>194</v>
      </c>
      <c r="AU128" s="241" t="s">
        <v>85</v>
      </c>
      <c r="AV128" s="13" t="s">
        <v>190</v>
      </c>
      <c r="AW128" s="13" t="s">
        <v>41</v>
      </c>
      <c r="AX128" s="13" t="s">
        <v>24</v>
      </c>
      <c r="AY128" s="241" t="s">
        <v>183</v>
      </c>
    </row>
    <row r="129" spans="2:65" s="1" customFormat="1" ht="22.5" customHeight="1">
      <c r="B129" s="41"/>
      <c r="C129" s="204" t="s">
        <v>265</v>
      </c>
      <c r="D129" s="204" t="s">
        <v>185</v>
      </c>
      <c r="E129" s="205" t="s">
        <v>2391</v>
      </c>
      <c r="F129" s="206" t="s">
        <v>2392</v>
      </c>
      <c r="G129" s="207" t="s">
        <v>238</v>
      </c>
      <c r="H129" s="208">
        <v>5.1</v>
      </c>
      <c r="I129" s="209"/>
      <c r="J129" s="210">
        <f>ROUND(I129*H129,2)</f>
        <v>0</v>
      </c>
      <c r="K129" s="206" t="s">
        <v>199</v>
      </c>
      <c r="L129" s="61"/>
      <c r="M129" s="211" t="s">
        <v>22</v>
      </c>
      <c r="N129" s="212" t="s">
        <v>48</v>
      </c>
      <c r="O129" s="42"/>
      <c r="P129" s="213">
        <f>O129*H129</f>
        <v>0</v>
      </c>
      <c r="Q129" s="213">
        <v>0.0033</v>
      </c>
      <c r="R129" s="213">
        <f>Q129*H129</f>
        <v>0.016829999999999998</v>
      </c>
      <c r="S129" s="213">
        <v>0</v>
      </c>
      <c r="T129" s="214">
        <f>S129*H129</f>
        <v>0</v>
      </c>
      <c r="AR129" s="24" t="s">
        <v>190</v>
      </c>
      <c r="AT129" s="24" t="s">
        <v>185</v>
      </c>
      <c r="AU129" s="24" t="s">
        <v>85</v>
      </c>
      <c r="AY129" s="24" t="s">
        <v>183</v>
      </c>
      <c r="BE129" s="215">
        <f>IF(N129="základní",J129,0)</f>
        <v>0</v>
      </c>
      <c r="BF129" s="215">
        <f>IF(N129="snížená",J129,0)</f>
        <v>0</v>
      </c>
      <c r="BG129" s="215">
        <f>IF(N129="zákl. přenesená",J129,0)</f>
        <v>0</v>
      </c>
      <c r="BH129" s="215">
        <f>IF(N129="sníž. přenesená",J129,0)</f>
        <v>0</v>
      </c>
      <c r="BI129" s="215">
        <f>IF(N129="nulová",J129,0)</f>
        <v>0</v>
      </c>
      <c r="BJ129" s="24" t="s">
        <v>24</v>
      </c>
      <c r="BK129" s="215">
        <f>ROUND(I129*H129,2)</f>
        <v>0</v>
      </c>
      <c r="BL129" s="24" t="s">
        <v>190</v>
      </c>
      <c r="BM129" s="24" t="s">
        <v>2393</v>
      </c>
    </row>
    <row r="130" spans="2:47" s="1" customFormat="1" ht="27">
      <c r="B130" s="41"/>
      <c r="C130" s="63"/>
      <c r="D130" s="216" t="s">
        <v>192</v>
      </c>
      <c r="E130" s="63"/>
      <c r="F130" s="217" t="s">
        <v>2394</v>
      </c>
      <c r="G130" s="63"/>
      <c r="H130" s="63"/>
      <c r="I130" s="172"/>
      <c r="J130" s="63"/>
      <c r="K130" s="63"/>
      <c r="L130" s="61"/>
      <c r="M130" s="218"/>
      <c r="N130" s="42"/>
      <c r="O130" s="42"/>
      <c r="P130" s="42"/>
      <c r="Q130" s="42"/>
      <c r="R130" s="42"/>
      <c r="S130" s="42"/>
      <c r="T130" s="78"/>
      <c r="AT130" s="24" t="s">
        <v>192</v>
      </c>
      <c r="AU130" s="24" t="s">
        <v>85</v>
      </c>
    </row>
    <row r="131" spans="2:51" s="12" customFormat="1" ht="13.5">
      <c r="B131" s="219"/>
      <c r="C131" s="220"/>
      <c r="D131" s="232" t="s">
        <v>194</v>
      </c>
      <c r="E131" s="243" t="s">
        <v>22</v>
      </c>
      <c r="F131" s="244" t="s">
        <v>2395</v>
      </c>
      <c r="G131" s="220"/>
      <c r="H131" s="245">
        <v>5.1</v>
      </c>
      <c r="I131" s="224"/>
      <c r="J131" s="220"/>
      <c r="K131" s="220"/>
      <c r="L131" s="225"/>
      <c r="M131" s="226"/>
      <c r="N131" s="227"/>
      <c r="O131" s="227"/>
      <c r="P131" s="227"/>
      <c r="Q131" s="227"/>
      <c r="R131" s="227"/>
      <c r="S131" s="227"/>
      <c r="T131" s="228"/>
      <c r="AT131" s="229" t="s">
        <v>194</v>
      </c>
      <c r="AU131" s="229" t="s">
        <v>85</v>
      </c>
      <c r="AV131" s="12" t="s">
        <v>85</v>
      </c>
      <c r="AW131" s="12" t="s">
        <v>41</v>
      </c>
      <c r="AX131" s="12" t="s">
        <v>24</v>
      </c>
      <c r="AY131" s="229" t="s">
        <v>183</v>
      </c>
    </row>
    <row r="132" spans="2:65" s="1" customFormat="1" ht="22.5" customHeight="1">
      <c r="B132" s="41"/>
      <c r="C132" s="204" t="s">
        <v>271</v>
      </c>
      <c r="D132" s="204" t="s">
        <v>185</v>
      </c>
      <c r="E132" s="205" t="s">
        <v>2396</v>
      </c>
      <c r="F132" s="206" t="s">
        <v>2397</v>
      </c>
      <c r="G132" s="207" t="s">
        <v>238</v>
      </c>
      <c r="H132" s="208">
        <v>37.6</v>
      </c>
      <c r="I132" s="209"/>
      <c r="J132" s="210">
        <f>ROUND(I132*H132,2)</f>
        <v>0</v>
      </c>
      <c r="K132" s="206" t="s">
        <v>199</v>
      </c>
      <c r="L132" s="61"/>
      <c r="M132" s="211" t="s">
        <v>22</v>
      </c>
      <c r="N132" s="212" t="s">
        <v>48</v>
      </c>
      <c r="O132" s="42"/>
      <c r="P132" s="213">
        <f>O132*H132</f>
        <v>0</v>
      </c>
      <c r="Q132" s="213">
        <v>0.00482</v>
      </c>
      <c r="R132" s="213">
        <f>Q132*H132</f>
        <v>0.181232</v>
      </c>
      <c r="S132" s="213">
        <v>0</v>
      </c>
      <c r="T132" s="214">
        <f>S132*H132</f>
        <v>0</v>
      </c>
      <c r="AR132" s="24" t="s">
        <v>190</v>
      </c>
      <c r="AT132" s="24" t="s">
        <v>185</v>
      </c>
      <c r="AU132" s="24" t="s">
        <v>85</v>
      </c>
      <c r="AY132" s="24" t="s">
        <v>183</v>
      </c>
      <c r="BE132" s="215">
        <f>IF(N132="základní",J132,0)</f>
        <v>0</v>
      </c>
      <c r="BF132" s="215">
        <f>IF(N132="snížená",J132,0)</f>
        <v>0</v>
      </c>
      <c r="BG132" s="215">
        <f>IF(N132="zákl. přenesená",J132,0)</f>
        <v>0</v>
      </c>
      <c r="BH132" s="215">
        <f>IF(N132="sníž. přenesená",J132,0)</f>
        <v>0</v>
      </c>
      <c r="BI132" s="215">
        <f>IF(N132="nulová",J132,0)</f>
        <v>0</v>
      </c>
      <c r="BJ132" s="24" t="s">
        <v>24</v>
      </c>
      <c r="BK132" s="215">
        <f>ROUND(I132*H132,2)</f>
        <v>0</v>
      </c>
      <c r="BL132" s="24" t="s">
        <v>190</v>
      </c>
      <c r="BM132" s="24" t="s">
        <v>2398</v>
      </c>
    </row>
    <row r="133" spans="2:47" s="1" customFormat="1" ht="27">
      <c r="B133" s="41"/>
      <c r="C133" s="63"/>
      <c r="D133" s="232" t="s">
        <v>192</v>
      </c>
      <c r="E133" s="63"/>
      <c r="F133" s="242" t="s">
        <v>2399</v>
      </c>
      <c r="G133" s="63"/>
      <c r="H133" s="63"/>
      <c r="I133" s="172"/>
      <c r="J133" s="63"/>
      <c r="K133" s="63"/>
      <c r="L133" s="61"/>
      <c r="M133" s="218"/>
      <c r="N133" s="42"/>
      <c r="O133" s="42"/>
      <c r="P133" s="42"/>
      <c r="Q133" s="42"/>
      <c r="R133" s="42"/>
      <c r="S133" s="42"/>
      <c r="T133" s="78"/>
      <c r="AT133" s="24" t="s">
        <v>192</v>
      </c>
      <c r="AU133" s="24" t="s">
        <v>85</v>
      </c>
    </row>
    <row r="134" spans="2:65" s="1" customFormat="1" ht="31.5" customHeight="1">
      <c r="B134" s="41"/>
      <c r="C134" s="204" t="s">
        <v>10</v>
      </c>
      <c r="D134" s="204" t="s">
        <v>185</v>
      </c>
      <c r="E134" s="205" t="s">
        <v>2400</v>
      </c>
      <c r="F134" s="206" t="s">
        <v>2401</v>
      </c>
      <c r="G134" s="207" t="s">
        <v>305</v>
      </c>
      <c r="H134" s="208">
        <v>2</v>
      </c>
      <c r="I134" s="209"/>
      <c r="J134" s="210">
        <f>ROUND(I134*H134,2)</f>
        <v>0</v>
      </c>
      <c r="K134" s="206" t="s">
        <v>22</v>
      </c>
      <c r="L134" s="61"/>
      <c r="M134" s="211" t="s">
        <v>22</v>
      </c>
      <c r="N134" s="212" t="s">
        <v>48</v>
      </c>
      <c r="O134" s="42"/>
      <c r="P134" s="213">
        <f>O134*H134</f>
        <v>0</v>
      </c>
      <c r="Q134" s="213">
        <v>2.02799</v>
      </c>
      <c r="R134" s="213">
        <f>Q134*H134</f>
        <v>4.05598</v>
      </c>
      <c r="S134" s="213">
        <v>0</v>
      </c>
      <c r="T134" s="214">
        <f>S134*H134</f>
        <v>0</v>
      </c>
      <c r="AR134" s="24" t="s">
        <v>190</v>
      </c>
      <c r="AT134" s="24" t="s">
        <v>185</v>
      </c>
      <c r="AU134" s="24" t="s">
        <v>85</v>
      </c>
      <c r="AY134" s="24" t="s">
        <v>183</v>
      </c>
      <c r="BE134" s="215">
        <f>IF(N134="základní",J134,0)</f>
        <v>0</v>
      </c>
      <c r="BF134" s="215">
        <f>IF(N134="snížená",J134,0)</f>
        <v>0</v>
      </c>
      <c r="BG134" s="215">
        <f>IF(N134="zákl. přenesená",J134,0)</f>
        <v>0</v>
      </c>
      <c r="BH134" s="215">
        <f>IF(N134="sníž. přenesená",J134,0)</f>
        <v>0</v>
      </c>
      <c r="BI134" s="215">
        <f>IF(N134="nulová",J134,0)</f>
        <v>0</v>
      </c>
      <c r="BJ134" s="24" t="s">
        <v>24</v>
      </c>
      <c r="BK134" s="215">
        <f>ROUND(I134*H134,2)</f>
        <v>0</v>
      </c>
      <c r="BL134" s="24" t="s">
        <v>190</v>
      </c>
      <c r="BM134" s="24" t="s">
        <v>2402</v>
      </c>
    </row>
    <row r="135" spans="2:47" s="1" customFormat="1" ht="27">
      <c r="B135" s="41"/>
      <c r="C135" s="63"/>
      <c r="D135" s="232" t="s">
        <v>192</v>
      </c>
      <c r="E135" s="63"/>
      <c r="F135" s="242" t="s">
        <v>2403</v>
      </c>
      <c r="G135" s="63"/>
      <c r="H135" s="63"/>
      <c r="I135" s="172"/>
      <c r="J135" s="63"/>
      <c r="K135" s="63"/>
      <c r="L135" s="61"/>
      <c r="M135" s="218"/>
      <c r="N135" s="42"/>
      <c r="O135" s="42"/>
      <c r="P135" s="42"/>
      <c r="Q135" s="42"/>
      <c r="R135" s="42"/>
      <c r="S135" s="42"/>
      <c r="T135" s="78"/>
      <c r="AT135" s="24" t="s">
        <v>192</v>
      </c>
      <c r="AU135" s="24" t="s">
        <v>85</v>
      </c>
    </row>
    <row r="136" spans="2:65" s="1" customFormat="1" ht="22.5" customHeight="1">
      <c r="B136" s="41"/>
      <c r="C136" s="257" t="s">
        <v>284</v>
      </c>
      <c r="D136" s="257" t="s">
        <v>330</v>
      </c>
      <c r="E136" s="258" t="s">
        <v>2404</v>
      </c>
      <c r="F136" s="259" t="s">
        <v>2405</v>
      </c>
      <c r="G136" s="260" t="s">
        <v>305</v>
      </c>
      <c r="H136" s="261">
        <v>2</v>
      </c>
      <c r="I136" s="262"/>
      <c r="J136" s="263">
        <f>ROUND(I136*H136,2)</f>
        <v>0</v>
      </c>
      <c r="K136" s="259" t="s">
        <v>22</v>
      </c>
      <c r="L136" s="264"/>
      <c r="M136" s="265" t="s">
        <v>22</v>
      </c>
      <c r="N136" s="266" t="s">
        <v>48</v>
      </c>
      <c r="O136" s="42"/>
      <c r="P136" s="213">
        <f>O136*H136</f>
        <v>0</v>
      </c>
      <c r="Q136" s="213">
        <v>0.585</v>
      </c>
      <c r="R136" s="213">
        <f>Q136*H136</f>
        <v>1.17</v>
      </c>
      <c r="S136" s="213">
        <v>0</v>
      </c>
      <c r="T136" s="214">
        <f>S136*H136</f>
        <v>0</v>
      </c>
      <c r="AR136" s="24" t="s">
        <v>228</v>
      </c>
      <c r="AT136" s="24" t="s">
        <v>330</v>
      </c>
      <c r="AU136" s="24" t="s">
        <v>85</v>
      </c>
      <c r="AY136" s="24" t="s">
        <v>183</v>
      </c>
      <c r="BE136" s="215">
        <f>IF(N136="základní",J136,0)</f>
        <v>0</v>
      </c>
      <c r="BF136" s="215">
        <f>IF(N136="snížená",J136,0)</f>
        <v>0</v>
      </c>
      <c r="BG136" s="215">
        <f>IF(N136="zákl. přenesená",J136,0)</f>
        <v>0</v>
      </c>
      <c r="BH136" s="215">
        <f>IF(N136="sníž. přenesená",J136,0)</f>
        <v>0</v>
      </c>
      <c r="BI136" s="215">
        <f>IF(N136="nulová",J136,0)</f>
        <v>0</v>
      </c>
      <c r="BJ136" s="24" t="s">
        <v>24</v>
      </c>
      <c r="BK136" s="215">
        <f>ROUND(I136*H136,2)</f>
        <v>0</v>
      </c>
      <c r="BL136" s="24" t="s">
        <v>190</v>
      </c>
      <c r="BM136" s="24" t="s">
        <v>2406</v>
      </c>
    </row>
    <row r="137" spans="2:47" s="1" customFormat="1" ht="40.5">
      <c r="B137" s="41"/>
      <c r="C137" s="63"/>
      <c r="D137" s="216" t="s">
        <v>192</v>
      </c>
      <c r="E137" s="63"/>
      <c r="F137" s="217" t="s">
        <v>2407</v>
      </c>
      <c r="G137" s="63"/>
      <c r="H137" s="63"/>
      <c r="I137" s="172"/>
      <c r="J137" s="63"/>
      <c r="K137" s="63"/>
      <c r="L137" s="61"/>
      <c r="M137" s="218"/>
      <c r="N137" s="42"/>
      <c r="O137" s="42"/>
      <c r="P137" s="42"/>
      <c r="Q137" s="42"/>
      <c r="R137" s="42"/>
      <c r="S137" s="42"/>
      <c r="T137" s="78"/>
      <c r="AT137" s="24" t="s">
        <v>192</v>
      </c>
      <c r="AU137" s="24" t="s">
        <v>85</v>
      </c>
    </row>
    <row r="138" spans="2:51" s="12" customFormat="1" ht="13.5">
      <c r="B138" s="219"/>
      <c r="C138" s="220"/>
      <c r="D138" s="232" t="s">
        <v>194</v>
      </c>
      <c r="E138" s="243" t="s">
        <v>22</v>
      </c>
      <c r="F138" s="244" t="s">
        <v>85</v>
      </c>
      <c r="G138" s="220"/>
      <c r="H138" s="245">
        <v>2</v>
      </c>
      <c r="I138" s="224"/>
      <c r="J138" s="220"/>
      <c r="K138" s="220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194</v>
      </c>
      <c r="AU138" s="229" t="s">
        <v>85</v>
      </c>
      <c r="AV138" s="12" t="s">
        <v>85</v>
      </c>
      <c r="AW138" s="12" t="s">
        <v>41</v>
      </c>
      <c r="AX138" s="12" t="s">
        <v>24</v>
      </c>
      <c r="AY138" s="229" t="s">
        <v>183</v>
      </c>
    </row>
    <row r="139" spans="2:65" s="1" customFormat="1" ht="22.5" customHeight="1">
      <c r="B139" s="41"/>
      <c r="C139" s="257" t="s">
        <v>290</v>
      </c>
      <c r="D139" s="257" t="s">
        <v>330</v>
      </c>
      <c r="E139" s="258" t="s">
        <v>2408</v>
      </c>
      <c r="F139" s="259" t="s">
        <v>2409</v>
      </c>
      <c r="G139" s="260" t="s">
        <v>305</v>
      </c>
      <c r="H139" s="261">
        <v>1</v>
      </c>
      <c r="I139" s="262"/>
      <c r="J139" s="263">
        <f>ROUND(I139*H139,2)</f>
        <v>0</v>
      </c>
      <c r="K139" s="259" t="s">
        <v>22</v>
      </c>
      <c r="L139" s="264"/>
      <c r="M139" s="265" t="s">
        <v>22</v>
      </c>
      <c r="N139" s="266" t="s">
        <v>48</v>
      </c>
      <c r="O139" s="42"/>
      <c r="P139" s="213">
        <f>O139*H139</f>
        <v>0</v>
      </c>
      <c r="Q139" s="213">
        <v>0.04</v>
      </c>
      <c r="R139" s="213">
        <f>Q139*H139</f>
        <v>0.04</v>
      </c>
      <c r="S139" s="213">
        <v>0</v>
      </c>
      <c r="T139" s="214">
        <f>S139*H139</f>
        <v>0</v>
      </c>
      <c r="AR139" s="24" t="s">
        <v>228</v>
      </c>
      <c r="AT139" s="24" t="s">
        <v>330</v>
      </c>
      <c r="AU139" s="24" t="s">
        <v>85</v>
      </c>
      <c r="AY139" s="24" t="s">
        <v>183</v>
      </c>
      <c r="BE139" s="215">
        <f>IF(N139="základní",J139,0)</f>
        <v>0</v>
      </c>
      <c r="BF139" s="215">
        <f>IF(N139="snížená",J139,0)</f>
        <v>0</v>
      </c>
      <c r="BG139" s="215">
        <f>IF(N139="zákl. přenesená",J139,0)</f>
        <v>0</v>
      </c>
      <c r="BH139" s="215">
        <f>IF(N139="sníž. přenesená",J139,0)</f>
        <v>0</v>
      </c>
      <c r="BI139" s="215">
        <f>IF(N139="nulová",J139,0)</f>
        <v>0</v>
      </c>
      <c r="BJ139" s="24" t="s">
        <v>24</v>
      </c>
      <c r="BK139" s="215">
        <f>ROUND(I139*H139,2)</f>
        <v>0</v>
      </c>
      <c r="BL139" s="24" t="s">
        <v>190</v>
      </c>
      <c r="BM139" s="24" t="s">
        <v>2410</v>
      </c>
    </row>
    <row r="140" spans="2:47" s="1" customFormat="1" ht="27">
      <c r="B140" s="41"/>
      <c r="C140" s="63"/>
      <c r="D140" s="216" t="s">
        <v>192</v>
      </c>
      <c r="E140" s="63"/>
      <c r="F140" s="217" t="s">
        <v>2411</v>
      </c>
      <c r="G140" s="63"/>
      <c r="H140" s="63"/>
      <c r="I140" s="172"/>
      <c r="J140" s="63"/>
      <c r="K140" s="63"/>
      <c r="L140" s="61"/>
      <c r="M140" s="218"/>
      <c r="N140" s="42"/>
      <c r="O140" s="42"/>
      <c r="P140" s="42"/>
      <c r="Q140" s="42"/>
      <c r="R140" s="42"/>
      <c r="S140" s="42"/>
      <c r="T140" s="78"/>
      <c r="AT140" s="24" t="s">
        <v>192</v>
      </c>
      <c r="AU140" s="24" t="s">
        <v>85</v>
      </c>
    </row>
    <row r="141" spans="2:51" s="12" customFormat="1" ht="13.5">
      <c r="B141" s="219"/>
      <c r="C141" s="220"/>
      <c r="D141" s="232" t="s">
        <v>194</v>
      </c>
      <c r="E141" s="243" t="s">
        <v>22</v>
      </c>
      <c r="F141" s="244" t="s">
        <v>24</v>
      </c>
      <c r="G141" s="220"/>
      <c r="H141" s="245">
        <v>1</v>
      </c>
      <c r="I141" s="224"/>
      <c r="J141" s="220"/>
      <c r="K141" s="220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194</v>
      </c>
      <c r="AU141" s="229" t="s">
        <v>85</v>
      </c>
      <c r="AV141" s="12" t="s">
        <v>85</v>
      </c>
      <c r="AW141" s="12" t="s">
        <v>41</v>
      </c>
      <c r="AX141" s="12" t="s">
        <v>24</v>
      </c>
      <c r="AY141" s="229" t="s">
        <v>183</v>
      </c>
    </row>
    <row r="142" spans="2:65" s="1" customFormat="1" ht="22.5" customHeight="1">
      <c r="B142" s="41"/>
      <c r="C142" s="257" t="s">
        <v>296</v>
      </c>
      <c r="D142" s="257" t="s">
        <v>330</v>
      </c>
      <c r="E142" s="258" t="s">
        <v>2412</v>
      </c>
      <c r="F142" s="259" t="s">
        <v>2413</v>
      </c>
      <c r="G142" s="260" t="s">
        <v>305</v>
      </c>
      <c r="H142" s="261">
        <v>2</v>
      </c>
      <c r="I142" s="262"/>
      <c r="J142" s="263">
        <f>ROUND(I142*H142,2)</f>
        <v>0</v>
      </c>
      <c r="K142" s="259" t="s">
        <v>22</v>
      </c>
      <c r="L142" s="264"/>
      <c r="M142" s="265" t="s">
        <v>22</v>
      </c>
      <c r="N142" s="266" t="s">
        <v>48</v>
      </c>
      <c r="O142" s="42"/>
      <c r="P142" s="213">
        <f>O142*H142</f>
        <v>0</v>
      </c>
      <c r="Q142" s="213">
        <v>0.054</v>
      </c>
      <c r="R142" s="213">
        <f>Q142*H142</f>
        <v>0.108</v>
      </c>
      <c r="S142" s="213">
        <v>0</v>
      </c>
      <c r="T142" s="214">
        <f>S142*H142</f>
        <v>0</v>
      </c>
      <c r="AR142" s="24" t="s">
        <v>228</v>
      </c>
      <c r="AT142" s="24" t="s">
        <v>330</v>
      </c>
      <c r="AU142" s="24" t="s">
        <v>85</v>
      </c>
      <c r="AY142" s="24" t="s">
        <v>183</v>
      </c>
      <c r="BE142" s="215">
        <f>IF(N142="základní",J142,0)</f>
        <v>0</v>
      </c>
      <c r="BF142" s="215">
        <f>IF(N142="snížená",J142,0)</f>
        <v>0</v>
      </c>
      <c r="BG142" s="215">
        <f>IF(N142="zákl. přenesená",J142,0)</f>
        <v>0</v>
      </c>
      <c r="BH142" s="215">
        <f>IF(N142="sníž. přenesená",J142,0)</f>
        <v>0</v>
      </c>
      <c r="BI142" s="215">
        <f>IF(N142="nulová",J142,0)</f>
        <v>0</v>
      </c>
      <c r="BJ142" s="24" t="s">
        <v>24</v>
      </c>
      <c r="BK142" s="215">
        <f>ROUND(I142*H142,2)</f>
        <v>0</v>
      </c>
      <c r="BL142" s="24" t="s">
        <v>190</v>
      </c>
      <c r="BM142" s="24" t="s">
        <v>2414</v>
      </c>
    </row>
    <row r="143" spans="2:47" s="1" customFormat="1" ht="27">
      <c r="B143" s="41"/>
      <c r="C143" s="63"/>
      <c r="D143" s="216" t="s">
        <v>192</v>
      </c>
      <c r="E143" s="63"/>
      <c r="F143" s="217" t="s">
        <v>2415</v>
      </c>
      <c r="G143" s="63"/>
      <c r="H143" s="63"/>
      <c r="I143" s="172"/>
      <c r="J143" s="63"/>
      <c r="K143" s="63"/>
      <c r="L143" s="61"/>
      <c r="M143" s="218"/>
      <c r="N143" s="42"/>
      <c r="O143" s="42"/>
      <c r="P143" s="42"/>
      <c r="Q143" s="42"/>
      <c r="R143" s="42"/>
      <c r="S143" s="42"/>
      <c r="T143" s="78"/>
      <c r="AT143" s="24" t="s">
        <v>192</v>
      </c>
      <c r="AU143" s="24" t="s">
        <v>85</v>
      </c>
    </row>
    <row r="144" spans="2:51" s="12" customFormat="1" ht="13.5">
      <c r="B144" s="219"/>
      <c r="C144" s="220"/>
      <c r="D144" s="232" t="s">
        <v>194</v>
      </c>
      <c r="E144" s="243" t="s">
        <v>22</v>
      </c>
      <c r="F144" s="244" t="s">
        <v>85</v>
      </c>
      <c r="G144" s="220"/>
      <c r="H144" s="245">
        <v>2</v>
      </c>
      <c r="I144" s="224"/>
      <c r="J144" s="220"/>
      <c r="K144" s="220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194</v>
      </c>
      <c r="AU144" s="229" t="s">
        <v>85</v>
      </c>
      <c r="AV144" s="12" t="s">
        <v>85</v>
      </c>
      <c r="AW144" s="12" t="s">
        <v>41</v>
      </c>
      <c r="AX144" s="12" t="s">
        <v>24</v>
      </c>
      <c r="AY144" s="229" t="s">
        <v>183</v>
      </c>
    </row>
    <row r="145" spans="2:65" s="1" customFormat="1" ht="22.5" customHeight="1">
      <c r="B145" s="41"/>
      <c r="C145" s="257" t="s">
        <v>302</v>
      </c>
      <c r="D145" s="257" t="s">
        <v>330</v>
      </c>
      <c r="E145" s="258" t="s">
        <v>2416</v>
      </c>
      <c r="F145" s="259" t="s">
        <v>2417</v>
      </c>
      <c r="G145" s="260" t="s">
        <v>305</v>
      </c>
      <c r="H145" s="261">
        <v>2</v>
      </c>
      <c r="I145" s="262"/>
      <c r="J145" s="263">
        <f>ROUND(I145*H145,2)</f>
        <v>0</v>
      </c>
      <c r="K145" s="259" t="s">
        <v>22</v>
      </c>
      <c r="L145" s="264"/>
      <c r="M145" s="265" t="s">
        <v>22</v>
      </c>
      <c r="N145" s="266" t="s">
        <v>48</v>
      </c>
      <c r="O145" s="42"/>
      <c r="P145" s="213">
        <f>O145*H145</f>
        <v>0</v>
      </c>
      <c r="Q145" s="213">
        <v>1.6</v>
      </c>
      <c r="R145" s="213">
        <f>Q145*H145</f>
        <v>3.2</v>
      </c>
      <c r="S145" s="213">
        <v>0</v>
      </c>
      <c r="T145" s="214">
        <f>S145*H145</f>
        <v>0</v>
      </c>
      <c r="AR145" s="24" t="s">
        <v>228</v>
      </c>
      <c r="AT145" s="24" t="s">
        <v>330</v>
      </c>
      <c r="AU145" s="24" t="s">
        <v>85</v>
      </c>
      <c r="AY145" s="24" t="s">
        <v>183</v>
      </c>
      <c r="BE145" s="215">
        <f>IF(N145="základní",J145,0)</f>
        <v>0</v>
      </c>
      <c r="BF145" s="215">
        <f>IF(N145="snížená",J145,0)</f>
        <v>0</v>
      </c>
      <c r="BG145" s="215">
        <f>IF(N145="zákl. přenesená",J145,0)</f>
        <v>0</v>
      </c>
      <c r="BH145" s="215">
        <f>IF(N145="sníž. přenesená",J145,0)</f>
        <v>0</v>
      </c>
      <c r="BI145" s="215">
        <f>IF(N145="nulová",J145,0)</f>
        <v>0</v>
      </c>
      <c r="BJ145" s="24" t="s">
        <v>24</v>
      </c>
      <c r="BK145" s="215">
        <f>ROUND(I145*H145,2)</f>
        <v>0</v>
      </c>
      <c r="BL145" s="24" t="s">
        <v>190</v>
      </c>
      <c r="BM145" s="24" t="s">
        <v>2418</v>
      </c>
    </row>
    <row r="146" spans="2:47" s="1" customFormat="1" ht="40.5">
      <c r="B146" s="41"/>
      <c r="C146" s="63"/>
      <c r="D146" s="216" t="s">
        <v>192</v>
      </c>
      <c r="E146" s="63"/>
      <c r="F146" s="217" t="s">
        <v>2419</v>
      </c>
      <c r="G146" s="63"/>
      <c r="H146" s="63"/>
      <c r="I146" s="172"/>
      <c r="J146" s="63"/>
      <c r="K146" s="63"/>
      <c r="L146" s="61"/>
      <c r="M146" s="218"/>
      <c r="N146" s="42"/>
      <c r="O146" s="42"/>
      <c r="P146" s="42"/>
      <c r="Q146" s="42"/>
      <c r="R146" s="42"/>
      <c r="S146" s="42"/>
      <c r="T146" s="78"/>
      <c r="AT146" s="24" t="s">
        <v>192</v>
      </c>
      <c r="AU146" s="24" t="s">
        <v>85</v>
      </c>
    </row>
    <row r="147" spans="2:51" s="12" customFormat="1" ht="13.5">
      <c r="B147" s="219"/>
      <c r="C147" s="220"/>
      <c r="D147" s="232" t="s">
        <v>194</v>
      </c>
      <c r="E147" s="243" t="s">
        <v>22</v>
      </c>
      <c r="F147" s="244" t="s">
        <v>85</v>
      </c>
      <c r="G147" s="220"/>
      <c r="H147" s="245">
        <v>2</v>
      </c>
      <c r="I147" s="224"/>
      <c r="J147" s="220"/>
      <c r="K147" s="220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194</v>
      </c>
      <c r="AU147" s="229" t="s">
        <v>85</v>
      </c>
      <c r="AV147" s="12" t="s">
        <v>85</v>
      </c>
      <c r="AW147" s="12" t="s">
        <v>41</v>
      </c>
      <c r="AX147" s="12" t="s">
        <v>24</v>
      </c>
      <c r="AY147" s="229" t="s">
        <v>183</v>
      </c>
    </row>
    <row r="148" spans="2:65" s="1" customFormat="1" ht="22.5" customHeight="1">
      <c r="B148" s="41"/>
      <c r="C148" s="257" t="s">
        <v>309</v>
      </c>
      <c r="D148" s="257" t="s">
        <v>330</v>
      </c>
      <c r="E148" s="258" t="s">
        <v>2420</v>
      </c>
      <c r="F148" s="259" t="s">
        <v>2421</v>
      </c>
      <c r="G148" s="260" t="s">
        <v>305</v>
      </c>
      <c r="H148" s="261">
        <v>9</v>
      </c>
      <c r="I148" s="262"/>
      <c r="J148" s="263">
        <f>ROUND(I148*H148,2)</f>
        <v>0</v>
      </c>
      <c r="K148" s="259" t="s">
        <v>22</v>
      </c>
      <c r="L148" s="264"/>
      <c r="M148" s="265" t="s">
        <v>22</v>
      </c>
      <c r="N148" s="266" t="s">
        <v>48</v>
      </c>
      <c r="O148" s="42"/>
      <c r="P148" s="213">
        <f>O148*H148</f>
        <v>0</v>
      </c>
      <c r="Q148" s="213">
        <v>0.002</v>
      </c>
      <c r="R148" s="213">
        <f>Q148*H148</f>
        <v>0.018000000000000002</v>
      </c>
      <c r="S148" s="213">
        <v>0</v>
      </c>
      <c r="T148" s="214">
        <f>S148*H148</f>
        <v>0</v>
      </c>
      <c r="AR148" s="24" t="s">
        <v>228</v>
      </c>
      <c r="AT148" s="24" t="s">
        <v>330</v>
      </c>
      <c r="AU148" s="24" t="s">
        <v>85</v>
      </c>
      <c r="AY148" s="24" t="s">
        <v>183</v>
      </c>
      <c r="BE148" s="215">
        <f>IF(N148="základní",J148,0)</f>
        <v>0</v>
      </c>
      <c r="BF148" s="215">
        <f>IF(N148="snížená",J148,0)</f>
        <v>0</v>
      </c>
      <c r="BG148" s="215">
        <f>IF(N148="zákl. přenesená",J148,0)</f>
        <v>0</v>
      </c>
      <c r="BH148" s="215">
        <f>IF(N148="sníž. přenesená",J148,0)</f>
        <v>0</v>
      </c>
      <c r="BI148" s="215">
        <f>IF(N148="nulová",J148,0)</f>
        <v>0</v>
      </c>
      <c r="BJ148" s="24" t="s">
        <v>24</v>
      </c>
      <c r="BK148" s="215">
        <f>ROUND(I148*H148,2)</f>
        <v>0</v>
      </c>
      <c r="BL148" s="24" t="s">
        <v>190</v>
      </c>
      <c r="BM148" s="24" t="s">
        <v>2422</v>
      </c>
    </row>
    <row r="149" spans="2:47" s="1" customFormat="1" ht="40.5">
      <c r="B149" s="41"/>
      <c r="C149" s="63"/>
      <c r="D149" s="216" t="s">
        <v>192</v>
      </c>
      <c r="E149" s="63"/>
      <c r="F149" s="217" t="s">
        <v>2423</v>
      </c>
      <c r="G149" s="63"/>
      <c r="H149" s="63"/>
      <c r="I149" s="172"/>
      <c r="J149" s="63"/>
      <c r="K149" s="63"/>
      <c r="L149" s="61"/>
      <c r="M149" s="218"/>
      <c r="N149" s="42"/>
      <c r="O149" s="42"/>
      <c r="P149" s="42"/>
      <c r="Q149" s="42"/>
      <c r="R149" s="42"/>
      <c r="S149" s="42"/>
      <c r="T149" s="78"/>
      <c r="AT149" s="24" t="s">
        <v>192</v>
      </c>
      <c r="AU149" s="24" t="s">
        <v>85</v>
      </c>
    </row>
    <row r="150" spans="2:51" s="12" customFormat="1" ht="13.5">
      <c r="B150" s="219"/>
      <c r="C150" s="220"/>
      <c r="D150" s="232" t="s">
        <v>194</v>
      </c>
      <c r="E150" s="243" t="s">
        <v>22</v>
      </c>
      <c r="F150" s="244" t="s">
        <v>235</v>
      </c>
      <c r="G150" s="220"/>
      <c r="H150" s="245">
        <v>9</v>
      </c>
      <c r="I150" s="224"/>
      <c r="J150" s="220"/>
      <c r="K150" s="220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194</v>
      </c>
      <c r="AU150" s="229" t="s">
        <v>85</v>
      </c>
      <c r="AV150" s="12" t="s">
        <v>85</v>
      </c>
      <c r="AW150" s="12" t="s">
        <v>41</v>
      </c>
      <c r="AX150" s="12" t="s">
        <v>24</v>
      </c>
      <c r="AY150" s="229" t="s">
        <v>183</v>
      </c>
    </row>
    <row r="151" spans="2:65" s="1" customFormat="1" ht="22.5" customHeight="1">
      <c r="B151" s="41"/>
      <c r="C151" s="257" t="s">
        <v>9</v>
      </c>
      <c r="D151" s="257" t="s">
        <v>330</v>
      </c>
      <c r="E151" s="258" t="s">
        <v>2424</v>
      </c>
      <c r="F151" s="259" t="s">
        <v>2425</v>
      </c>
      <c r="G151" s="260" t="s">
        <v>305</v>
      </c>
      <c r="H151" s="261">
        <v>1</v>
      </c>
      <c r="I151" s="262"/>
      <c r="J151" s="263">
        <f>ROUND(I151*H151,2)</f>
        <v>0</v>
      </c>
      <c r="K151" s="259" t="s">
        <v>22</v>
      </c>
      <c r="L151" s="264"/>
      <c r="M151" s="265" t="s">
        <v>22</v>
      </c>
      <c r="N151" s="266" t="s">
        <v>48</v>
      </c>
      <c r="O151" s="42"/>
      <c r="P151" s="213">
        <f>O151*H151</f>
        <v>0</v>
      </c>
      <c r="Q151" s="213">
        <v>0.5</v>
      </c>
      <c r="R151" s="213">
        <f>Q151*H151</f>
        <v>0.5</v>
      </c>
      <c r="S151" s="213">
        <v>0</v>
      </c>
      <c r="T151" s="214">
        <f>S151*H151</f>
        <v>0</v>
      </c>
      <c r="AR151" s="24" t="s">
        <v>228</v>
      </c>
      <c r="AT151" s="24" t="s">
        <v>330</v>
      </c>
      <c r="AU151" s="24" t="s">
        <v>85</v>
      </c>
      <c r="AY151" s="24" t="s">
        <v>183</v>
      </c>
      <c r="BE151" s="215">
        <f>IF(N151="základní",J151,0)</f>
        <v>0</v>
      </c>
      <c r="BF151" s="215">
        <f>IF(N151="snížená",J151,0)</f>
        <v>0</v>
      </c>
      <c r="BG151" s="215">
        <f>IF(N151="zákl. přenesená",J151,0)</f>
        <v>0</v>
      </c>
      <c r="BH151" s="215">
        <f>IF(N151="sníž. přenesená",J151,0)</f>
        <v>0</v>
      </c>
      <c r="BI151" s="215">
        <f>IF(N151="nulová",J151,0)</f>
        <v>0</v>
      </c>
      <c r="BJ151" s="24" t="s">
        <v>24</v>
      </c>
      <c r="BK151" s="215">
        <f>ROUND(I151*H151,2)</f>
        <v>0</v>
      </c>
      <c r="BL151" s="24" t="s">
        <v>190</v>
      </c>
      <c r="BM151" s="24" t="s">
        <v>2426</v>
      </c>
    </row>
    <row r="152" spans="2:47" s="1" customFormat="1" ht="27">
      <c r="B152" s="41"/>
      <c r="C152" s="63"/>
      <c r="D152" s="216" t="s">
        <v>192</v>
      </c>
      <c r="E152" s="63"/>
      <c r="F152" s="217" t="s">
        <v>2427</v>
      </c>
      <c r="G152" s="63"/>
      <c r="H152" s="63"/>
      <c r="I152" s="172"/>
      <c r="J152" s="63"/>
      <c r="K152" s="63"/>
      <c r="L152" s="61"/>
      <c r="M152" s="218"/>
      <c r="N152" s="42"/>
      <c r="O152" s="42"/>
      <c r="P152" s="42"/>
      <c r="Q152" s="42"/>
      <c r="R152" s="42"/>
      <c r="S152" s="42"/>
      <c r="T152" s="78"/>
      <c r="AT152" s="24" t="s">
        <v>192</v>
      </c>
      <c r="AU152" s="24" t="s">
        <v>85</v>
      </c>
    </row>
    <row r="153" spans="2:51" s="12" customFormat="1" ht="13.5">
      <c r="B153" s="219"/>
      <c r="C153" s="220"/>
      <c r="D153" s="232" t="s">
        <v>194</v>
      </c>
      <c r="E153" s="243" t="s">
        <v>22</v>
      </c>
      <c r="F153" s="244" t="s">
        <v>24</v>
      </c>
      <c r="G153" s="220"/>
      <c r="H153" s="245">
        <v>1</v>
      </c>
      <c r="I153" s="224"/>
      <c r="J153" s="220"/>
      <c r="K153" s="220"/>
      <c r="L153" s="225"/>
      <c r="M153" s="226"/>
      <c r="N153" s="227"/>
      <c r="O153" s="227"/>
      <c r="P153" s="227"/>
      <c r="Q153" s="227"/>
      <c r="R153" s="227"/>
      <c r="S153" s="227"/>
      <c r="T153" s="228"/>
      <c r="AT153" s="229" t="s">
        <v>194</v>
      </c>
      <c r="AU153" s="229" t="s">
        <v>85</v>
      </c>
      <c r="AV153" s="12" t="s">
        <v>85</v>
      </c>
      <c r="AW153" s="12" t="s">
        <v>41</v>
      </c>
      <c r="AX153" s="12" t="s">
        <v>24</v>
      </c>
      <c r="AY153" s="229" t="s">
        <v>183</v>
      </c>
    </row>
    <row r="154" spans="2:65" s="1" customFormat="1" ht="22.5" customHeight="1">
      <c r="B154" s="41"/>
      <c r="C154" s="257" t="s">
        <v>318</v>
      </c>
      <c r="D154" s="257" t="s">
        <v>330</v>
      </c>
      <c r="E154" s="258" t="s">
        <v>2428</v>
      </c>
      <c r="F154" s="259" t="s">
        <v>2429</v>
      </c>
      <c r="G154" s="260" t="s">
        <v>305</v>
      </c>
      <c r="H154" s="261">
        <v>1</v>
      </c>
      <c r="I154" s="262"/>
      <c r="J154" s="263">
        <f>ROUND(I154*H154,2)</f>
        <v>0</v>
      </c>
      <c r="K154" s="259" t="s">
        <v>22</v>
      </c>
      <c r="L154" s="264"/>
      <c r="M154" s="265" t="s">
        <v>22</v>
      </c>
      <c r="N154" s="266" t="s">
        <v>48</v>
      </c>
      <c r="O154" s="42"/>
      <c r="P154" s="213">
        <f>O154*H154</f>
        <v>0</v>
      </c>
      <c r="Q154" s="213">
        <v>1</v>
      </c>
      <c r="R154" s="213">
        <f>Q154*H154</f>
        <v>1</v>
      </c>
      <c r="S154" s="213">
        <v>0</v>
      </c>
      <c r="T154" s="214">
        <f>S154*H154</f>
        <v>0</v>
      </c>
      <c r="AR154" s="24" t="s">
        <v>228</v>
      </c>
      <c r="AT154" s="24" t="s">
        <v>330</v>
      </c>
      <c r="AU154" s="24" t="s">
        <v>85</v>
      </c>
      <c r="AY154" s="24" t="s">
        <v>183</v>
      </c>
      <c r="BE154" s="215">
        <f>IF(N154="základní",J154,0)</f>
        <v>0</v>
      </c>
      <c r="BF154" s="215">
        <f>IF(N154="snížená",J154,0)</f>
        <v>0</v>
      </c>
      <c r="BG154" s="215">
        <f>IF(N154="zákl. přenesená",J154,0)</f>
        <v>0</v>
      </c>
      <c r="BH154" s="215">
        <f>IF(N154="sníž. přenesená",J154,0)</f>
        <v>0</v>
      </c>
      <c r="BI154" s="215">
        <f>IF(N154="nulová",J154,0)</f>
        <v>0</v>
      </c>
      <c r="BJ154" s="24" t="s">
        <v>24</v>
      </c>
      <c r="BK154" s="215">
        <f>ROUND(I154*H154,2)</f>
        <v>0</v>
      </c>
      <c r="BL154" s="24" t="s">
        <v>190</v>
      </c>
      <c r="BM154" s="24" t="s">
        <v>2430</v>
      </c>
    </row>
    <row r="155" spans="2:47" s="1" customFormat="1" ht="27">
      <c r="B155" s="41"/>
      <c r="C155" s="63"/>
      <c r="D155" s="216" t="s">
        <v>192</v>
      </c>
      <c r="E155" s="63"/>
      <c r="F155" s="217" t="s">
        <v>2431</v>
      </c>
      <c r="G155" s="63"/>
      <c r="H155" s="63"/>
      <c r="I155" s="172"/>
      <c r="J155" s="63"/>
      <c r="K155" s="63"/>
      <c r="L155" s="61"/>
      <c r="M155" s="218"/>
      <c r="N155" s="42"/>
      <c r="O155" s="42"/>
      <c r="P155" s="42"/>
      <c r="Q155" s="42"/>
      <c r="R155" s="42"/>
      <c r="S155" s="42"/>
      <c r="T155" s="78"/>
      <c r="AT155" s="24" t="s">
        <v>192</v>
      </c>
      <c r="AU155" s="24" t="s">
        <v>85</v>
      </c>
    </row>
    <row r="156" spans="2:51" s="12" customFormat="1" ht="13.5">
      <c r="B156" s="219"/>
      <c r="C156" s="220"/>
      <c r="D156" s="232" t="s">
        <v>194</v>
      </c>
      <c r="E156" s="243" t="s">
        <v>22</v>
      </c>
      <c r="F156" s="244" t="s">
        <v>24</v>
      </c>
      <c r="G156" s="220"/>
      <c r="H156" s="245">
        <v>1</v>
      </c>
      <c r="I156" s="224"/>
      <c r="J156" s="220"/>
      <c r="K156" s="220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194</v>
      </c>
      <c r="AU156" s="229" t="s">
        <v>85</v>
      </c>
      <c r="AV156" s="12" t="s">
        <v>85</v>
      </c>
      <c r="AW156" s="12" t="s">
        <v>41</v>
      </c>
      <c r="AX156" s="12" t="s">
        <v>24</v>
      </c>
      <c r="AY156" s="229" t="s">
        <v>183</v>
      </c>
    </row>
    <row r="157" spans="2:65" s="1" customFormat="1" ht="22.5" customHeight="1">
      <c r="B157" s="41"/>
      <c r="C157" s="204" t="s">
        <v>329</v>
      </c>
      <c r="D157" s="204" t="s">
        <v>185</v>
      </c>
      <c r="E157" s="205" t="s">
        <v>2432</v>
      </c>
      <c r="F157" s="206" t="s">
        <v>2433</v>
      </c>
      <c r="G157" s="207" t="s">
        <v>305</v>
      </c>
      <c r="H157" s="208">
        <v>2</v>
      </c>
      <c r="I157" s="209"/>
      <c r="J157" s="210">
        <f>ROUND(I157*H157,2)</f>
        <v>0</v>
      </c>
      <c r="K157" s="206" t="s">
        <v>22</v>
      </c>
      <c r="L157" s="61"/>
      <c r="M157" s="211" t="s">
        <v>22</v>
      </c>
      <c r="N157" s="212" t="s">
        <v>48</v>
      </c>
      <c r="O157" s="42"/>
      <c r="P157" s="213">
        <f>O157*H157</f>
        <v>0</v>
      </c>
      <c r="Q157" s="213">
        <v>0.00468</v>
      </c>
      <c r="R157" s="213">
        <f>Q157*H157</f>
        <v>0.00936</v>
      </c>
      <c r="S157" s="213">
        <v>0</v>
      </c>
      <c r="T157" s="214">
        <f>S157*H157</f>
        <v>0</v>
      </c>
      <c r="AR157" s="24" t="s">
        <v>190</v>
      </c>
      <c r="AT157" s="24" t="s">
        <v>185</v>
      </c>
      <c r="AU157" s="24" t="s">
        <v>85</v>
      </c>
      <c r="AY157" s="24" t="s">
        <v>183</v>
      </c>
      <c r="BE157" s="215">
        <f>IF(N157="základní",J157,0)</f>
        <v>0</v>
      </c>
      <c r="BF157" s="215">
        <f>IF(N157="snížená",J157,0)</f>
        <v>0</v>
      </c>
      <c r="BG157" s="215">
        <f>IF(N157="zákl. přenesená",J157,0)</f>
        <v>0</v>
      </c>
      <c r="BH157" s="215">
        <f>IF(N157="sníž. přenesená",J157,0)</f>
        <v>0</v>
      </c>
      <c r="BI157" s="215">
        <f>IF(N157="nulová",J157,0)</f>
        <v>0</v>
      </c>
      <c r="BJ157" s="24" t="s">
        <v>24</v>
      </c>
      <c r="BK157" s="215">
        <f>ROUND(I157*H157,2)</f>
        <v>0</v>
      </c>
      <c r="BL157" s="24" t="s">
        <v>190</v>
      </c>
      <c r="BM157" s="24" t="s">
        <v>2434</v>
      </c>
    </row>
    <row r="158" spans="2:47" s="1" customFormat="1" ht="13.5">
      <c r="B158" s="41"/>
      <c r="C158" s="63"/>
      <c r="D158" s="232" t="s">
        <v>192</v>
      </c>
      <c r="E158" s="63"/>
      <c r="F158" s="242" t="s">
        <v>2435</v>
      </c>
      <c r="G158" s="63"/>
      <c r="H158" s="63"/>
      <c r="I158" s="172"/>
      <c r="J158" s="63"/>
      <c r="K158" s="63"/>
      <c r="L158" s="61"/>
      <c r="M158" s="218"/>
      <c r="N158" s="42"/>
      <c r="O158" s="42"/>
      <c r="P158" s="42"/>
      <c r="Q158" s="42"/>
      <c r="R158" s="42"/>
      <c r="S158" s="42"/>
      <c r="T158" s="78"/>
      <c r="AT158" s="24" t="s">
        <v>192</v>
      </c>
      <c r="AU158" s="24" t="s">
        <v>85</v>
      </c>
    </row>
    <row r="159" spans="2:65" s="1" customFormat="1" ht="22.5" customHeight="1">
      <c r="B159" s="41"/>
      <c r="C159" s="257" t="s">
        <v>335</v>
      </c>
      <c r="D159" s="257" t="s">
        <v>330</v>
      </c>
      <c r="E159" s="258" t="s">
        <v>2436</v>
      </c>
      <c r="F159" s="259" t="s">
        <v>2437</v>
      </c>
      <c r="G159" s="260" t="s">
        <v>305</v>
      </c>
      <c r="H159" s="261">
        <v>2</v>
      </c>
      <c r="I159" s="262"/>
      <c r="J159" s="263">
        <f>ROUND(I159*H159,2)</f>
        <v>0</v>
      </c>
      <c r="K159" s="259" t="s">
        <v>22</v>
      </c>
      <c r="L159" s="264"/>
      <c r="M159" s="265" t="s">
        <v>22</v>
      </c>
      <c r="N159" s="266" t="s">
        <v>48</v>
      </c>
      <c r="O159" s="42"/>
      <c r="P159" s="213">
        <f>O159*H159</f>
        <v>0</v>
      </c>
      <c r="Q159" s="213">
        <v>0.196</v>
      </c>
      <c r="R159" s="213">
        <f>Q159*H159</f>
        <v>0.392</v>
      </c>
      <c r="S159" s="213">
        <v>0</v>
      </c>
      <c r="T159" s="214">
        <f>S159*H159</f>
        <v>0</v>
      </c>
      <c r="AR159" s="24" t="s">
        <v>228</v>
      </c>
      <c r="AT159" s="24" t="s">
        <v>330</v>
      </c>
      <c r="AU159" s="24" t="s">
        <v>85</v>
      </c>
      <c r="AY159" s="24" t="s">
        <v>183</v>
      </c>
      <c r="BE159" s="215">
        <f>IF(N159="základní",J159,0)</f>
        <v>0</v>
      </c>
      <c r="BF159" s="215">
        <f>IF(N159="snížená",J159,0)</f>
        <v>0</v>
      </c>
      <c r="BG159" s="215">
        <f>IF(N159="zákl. přenesená",J159,0)</f>
        <v>0</v>
      </c>
      <c r="BH159" s="215">
        <f>IF(N159="sníž. přenesená",J159,0)</f>
        <v>0</v>
      </c>
      <c r="BI159" s="215">
        <f>IF(N159="nulová",J159,0)</f>
        <v>0</v>
      </c>
      <c r="BJ159" s="24" t="s">
        <v>24</v>
      </c>
      <c r="BK159" s="215">
        <f>ROUND(I159*H159,2)</f>
        <v>0</v>
      </c>
      <c r="BL159" s="24" t="s">
        <v>190</v>
      </c>
      <c r="BM159" s="24" t="s">
        <v>2438</v>
      </c>
    </row>
    <row r="160" spans="2:47" s="1" customFormat="1" ht="27">
      <c r="B160" s="41"/>
      <c r="C160" s="63"/>
      <c r="D160" s="232" t="s">
        <v>192</v>
      </c>
      <c r="E160" s="63"/>
      <c r="F160" s="242" t="s">
        <v>2439</v>
      </c>
      <c r="G160" s="63"/>
      <c r="H160" s="63"/>
      <c r="I160" s="172"/>
      <c r="J160" s="63"/>
      <c r="K160" s="63"/>
      <c r="L160" s="61"/>
      <c r="M160" s="218"/>
      <c r="N160" s="42"/>
      <c r="O160" s="42"/>
      <c r="P160" s="42"/>
      <c r="Q160" s="42"/>
      <c r="R160" s="42"/>
      <c r="S160" s="42"/>
      <c r="T160" s="78"/>
      <c r="AT160" s="24" t="s">
        <v>192</v>
      </c>
      <c r="AU160" s="24" t="s">
        <v>85</v>
      </c>
    </row>
    <row r="161" spans="2:65" s="1" customFormat="1" ht="22.5" customHeight="1">
      <c r="B161" s="41"/>
      <c r="C161" s="204" t="s">
        <v>340</v>
      </c>
      <c r="D161" s="204" t="s">
        <v>185</v>
      </c>
      <c r="E161" s="205" t="s">
        <v>2440</v>
      </c>
      <c r="F161" s="206" t="s">
        <v>2441</v>
      </c>
      <c r="G161" s="207" t="s">
        <v>238</v>
      </c>
      <c r="H161" s="208">
        <v>3</v>
      </c>
      <c r="I161" s="209"/>
      <c r="J161" s="210">
        <f>ROUND(I161*H161,2)</f>
        <v>0</v>
      </c>
      <c r="K161" s="206" t="s">
        <v>22</v>
      </c>
      <c r="L161" s="61"/>
      <c r="M161" s="211" t="s">
        <v>22</v>
      </c>
      <c r="N161" s="212" t="s">
        <v>48</v>
      </c>
      <c r="O161" s="42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AR161" s="24" t="s">
        <v>190</v>
      </c>
      <c r="AT161" s="24" t="s">
        <v>185</v>
      </c>
      <c r="AU161" s="24" t="s">
        <v>85</v>
      </c>
      <c r="AY161" s="24" t="s">
        <v>183</v>
      </c>
      <c r="BE161" s="215">
        <f>IF(N161="základní",J161,0)</f>
        <v>0</v>
      </c>
      <c r="BF161" s="215">
        <f>IF(N161="snížená",J161,0)</f>
        <v>0</v>
      </c>
      <c r="BG161" s="215">
        <f>IF(N161="zákl. přenesená",J161,0)</f>
        <v>0</v>
      </c>
      <c r="BH161" s="215">
        <f>IF(N161="sníž. přenesená",J161,0)</f>
        <v>0</v>
      </c>
      <c r="BI161" s="215">
        <f>IF(N161="nulová",J161,0)</f>
        <v>0</v>
      </c>
      <c r="BJ161" s="24" t="s">
        <v>24</v>
      </c>
      <c r="BK161" s="215">
        <f>ROUND(I161*H161,2)</f>
        <v>0</v>
      </c>
      <c r="BL161" s="24" t="s">
        <v>190</v>
      </c>
      <c r="BM161" s="24" t="s">
        <v>2442</v>
      </c>
    </row>
    <row r="162" spans="2:63" s="11" customFormat="1" ht="22.35" customHeight="1">
      <c r="B162" s="187"/>
      <c r="C162" s="188"/>
      <c r="D162" s="201" t="s">
        <v>76</v>
      </c>
      <c r="E162" s="202" t="s">
        <v>759</v>
      </c>
      <c r="F162" s="202" t="s">
        <v>2443</v>
      </c>
      <c r="G162" s="188"/>
      <c r="H162" s="188"/>
      <c r="I162" s="191"/>
      <c r="J162" s="203">
        <f>BK162</f>
        <v>0</v>
      </c>
      <c r="K162" s="188"/>
      <c r="L162" s="193"/>
      <c r="M162" s="194"/>
      <c r="N162" s="195"/>
      <c r="O162" s="195"/>
      <c r="P162" s="196">
        <f>P163</f>
        <v>0</v>
      </c>
      <c r="Q162" s="195"/>
      <c r="R162" s="196">
        <f>R163</f>
        <v>0</v>
      </c>
      <c r="S162" s="195"/>
      <c r="T162" s="197">
        <f>T163</f>
        <v>0</v>
      </c>
      <c r="AR162" s="198" t="s">
        <v>24</v>
      </c>
      <c r="AT162" s="199" t="s">
        <v>76</v>
      </c>
      <c r="AU162" s="199" t="s">
        <v>85</v>
      </c>
      <c r="AY162" s="198" t="s">
        <v>183</v>
      </c>
      <c r="BK162" s="200">
        <f>BK163</f>
        <v>0</v>
      </c>
    </row>
    <row r="163" spans="2:65" s="1" customFormat="1" ht="31.5" customHeight="1">
      <c r="B163" s="41"/>
      <c r="C163" s="204" t="s">
        <v>345</v>
      </c>
      <c r="D163" s="204" t="s">
        <v>185</v>
      </c>
      <c r="E163" s="205" t="s">
        <v>2444</v>
      </c>
      <c r="F163" s="206" t="s">
        <v>2445</v>
      </c>
      <c r="G163" s="207" t="s">
        <v>305</v>
      </c>
      <c r="H163" s="208">
        <v>2</v>
      </c>
      <c r="I163" s="209"/>
      <c r="J163" s="210">
        <f>ROUND(I163*H163,2)</f>
        <v>0</v>
      </c>
      <c r="K163" s="206" t="s">
        <v>22</v>
      </c>
      <c r="L163" s="61"/>
      <c r="M163" s="211" t="s">
        <v>22</v>
      </c>
      <c r="N163" s="212" t="s">
        <v>48</v>
      </c>
      <c r="O163" s="42"/>
      <c r="P163" s="213">
        <f>O163*H163</f>
        <v>0</v>
      </c>
      <c r="Q163" s="213">
        <v>0</v>
      </c>
      <c r="R163" s="213">
        <f>Q163*H163</f>
        <v>0</v>
      </c>
      <c r="S163" s="213">
        <v>0</v>
      </c>
      <c r="T163" s="214">
        <f>S163*H163</f>
        <v>0</v>
      </c>
      <c r="AR163" s="24" t="s">
        <v>190</v>
      </c>
      <c r="AT163" s="24" t="s">
        <v>185</v>
      </c>
      <c r="AU163" s="24" t="s">
        <v>202</v>
      </c>
      <c r="AY163" s="24" t="s">
        <v>183</v>
      </c>
      <c r="BE163" s="215">
        <f>IF(N163="základní",J163,0)</f>
        <v>0</v>
      </c>
      <c r="BF163" s="215">
        <f>IF(N163="snížená",J163,0)</f>
        <v>0</v>
      </c>
      <c r="BG163" s="215">
        <f>IF(N163="zákl. přenesená",J163,0)</f>
        <v>0</v>
      </c>
      <c r="BH163" s="215">
        <f>IF(N163="sníž. přenesená",J163,0)</f>
        <v>0</v>
      </c>
      <c r="BI163" s="215">
        <f>IF(N163="nulová",J163,0)</f>
        <v>0</v>
      </c>
      <c r="BJ163" s="24" t="s">
        <v>24</v>
      </c>
      <c r="BK163" s="215">
        <f>ROUND(I163*H163,2)</f>
        <v>0</v>
      </c>
      <c r="BL163" s="24" t="s">
        <v>190</v>
      </c>
      <c r="BM163" s="24" t="s">
        <v>2446</v>
      </c>
    </row>
    <row r="164" spans="2:63" s="11" customFormat="1" ht="29.85" customHeight="1">
      <c r="B164" s="187"/>
      <c r="C164" s="188"/>
      <c r="D164" s="201" t="s">
        <v>76</v>
      </c>
      <c r="E164" s="202" t="s">
        <v>722</v>
      </c>
      <c r="F164" s="202" t="s">
        <v>723</v>
      </c>
      <c r="G164" s="188"/>
      <c r="H164" s="188"/>
      <c r="I164" s="191"/>
      <c r="J164" s="203">
        <f>BK164</f>
        <v>0</v>
      </c>
      <c r="K164" s="188"/>
      <c r="L164" s="193"/>
      <c r="M164" s="194"/>
      <c r="N164" s="195"/>
      <c r="O164" s="195"/>
      <c r="P164" s="196">
        <f>SUM(P165:P166)</f>
        <v>0</v>
      </c>
      <c r="Q164" s="195"/>
      <c r="R164" s="196">
        <f>SUM(R165:R166)</f>
        <v>0</v>
      </c>
      <c r="S164" s="195"/>
      <c r="T164" s="197">
        <f>SUM(T165:T166)</f>
        <v>0</v>
      </c>
      <c r="AR164" s="198" t="s">
        <v>24</v>
      </c>
      <c r="AT164" s="199" t="s">
        <v>76</v>
      </c>
      <c r="AU164" s="199" t="s">
        <v>24</v>
      </c>
      <c r="AY164" s="198" t="s">
        <v>183</v>
      </c>
      <c r="BK164" s="200">
        <f>SUM(BK165:BK166)</f>
        <v>0</v>
      </c>
    </row>
    <row r="165" spans="2:65" s="1" customFormat="1" ht="22.5" customHeight="1">
      <c r="B165" s="41"/>
      <c r="C165" s="204" t="s">
        <v>354</v>
      </c>
      <c r="D165" s="204" t="s">
        <v>185</v>
      </c>
      <c r="E165" s="205" t="s">
        <v>2447</v>
      </c>
      <c r="F165" s="206" t="s">
        <v>2448</v>
      </c>
      <c r="G165" s="207" t="s">
        <v>224</v>
      </c>
      <c r="H165" s="208">
        <v>49.846</v>
      </c>
      <c r="I165" s="209"/>
      <c r="J165" s="210">
        <f>ROUND(I165*H165,2)</f>
        <v>0</v>
      </c>
      <c r="K165" s="206" t="s">
        <v>199</v>
      </c>
      <c r="L165" s="61"/>
      <c r="M165" s="211" t="s">
        <v>22</v>
      </c>
      <c r="N165" s="212" t="s">
        <v>48</v>
      </c>
      <c r="O165" s="42"/>
      <c r="P165" s="213">
        <f>O165*H165</f>
        <v>0</v>
      </c>
      <c r="Q165" s="213">
        <v>0</v>
      </c>
      <c r="R165" s="213">
        <f>Q165*H165</f>
        <v>0</v>
      </c>
      <c r="S165" s="213">
        <v>0</v>
      </c>
      <c r="T165" s="214">
        <f>S165*H165</f>
        <v>0</v>
      </c>
      <c r="AR165" s="24" t="s">
        <v>190</v>
      </c>
      <c r="AT165" s="24" t="s">
        <v>185</v>
      </c>
      <c r="AU165" s="24" t="s">
        <v>85</v>
      </c>
      <c r="AY165" s="24" t="s">
        <v>183</v>
      </c>
      <c r="BE165" s="215">
        <f>IF(N165="základní",J165,0)</f>
        <v>0</v>
      </c>
      <c r="BF165" s="215">
        <f>IF(N165="snížená",J165,0)</f>
        <v>0</v>
      </c>
      <c r="BG165" s="215">
        <f>IF(N165="zákl. přenesená",J165,0)</f>
        <v>0</v>
      </c>
      <c r="BH165" s="215">
        <f>IF(N165="sníž. přenesená",J165,0)</f>
        <v>0</v>
      </c>
      <c r="BI165" s="215">
        <f>IF(N165="nulová",J165,0)</f>
        <v>0</v>
      </c>
      <c r="BJ165" s="24" t="s">
        <v>24</v>
      </c>
      <c r="BK165" s="215">
        <f>ROUND(I165*H165,2)</f>
        <v>0</v>
      </c>
      <c r="BL165" s="24" t="s">
        <v>190</v>
      </c>
      <c r="BM165" s="24" t="s">
        <v>2449</v>
      </c>
    </row>
    <row r="166" spans="2:47" s="1" customFormat="1" ht="27">
      <c r="B166" s="41"/>
      <c r="C166" s="63"/>
      <c r="D166" s="216" t="s">
        <v>192</v>
      </c>
      <c r="E166" s="63"/>
      <c r="F166" s="217" t="s">
        <v>2450</v>
      </c>
      <c r="G166" s="63"/>
      <c r="H166" s="63"/>
      <c r="I166" s="172"/>
      <c r="J166" s="63"/>
      <c r="K166" s="63"/>
      <c r="L166" s="61"/>
      <c r="M166" s="218"/>
      <c r="N166" s="42"/>
      <c r="O166" s="42"/>
      <c r="P166" s="42"/>
      <c r="Q166" s="42"/>
      <c r="R166" s="42"/>
      <c r="S166" s="42"/>
      <c r="T166" s="78"/>
      <c r="AT166" s="24" t="s">
        <v>192</v>
      </c>
      <c r="AU166" s="24" t="s">
        <v>85</v>
      </c>
    </row>
    <row r="167" spans="2:63" s="11" customFormat="1" ht="37.35" customHeight="1">
      <c r="B167" s="187"/>
      <c r="C167" s="188"/>
      <c r="D167" s="189" t="s">
        <v>76</v>
      </c>
      <c r="E167" s="190" t="s">
        <v>1305</v>
      </c>
      <c r="F167" s="190" t="s">
        <v>1306</v>
      </c>
      <c r="G167" s="188"/>
      <c r="H167" s="188"/>
      <c r="I167" s="191"/>
      <c r="J167" s="192">
        <f>BK167</f>
        <v>0</v>
      </c>
      <c r="K167" s="188"/>
      <c r="L167" s="193"/>
      <c r="M167" s="194"/>
      <c r="N167" s="195"/>
      <c r="O167" s="195"/>
      <c r="P167" s="196">
        <f>P168+P171</f>
        <v>0</v>
      </c>
      <c r="Q167" s="195"/>
      <c r="R167" s="196">
        <f>R168+R171</f>
        <v>0</v>
      </c>
      <c r="S167" s="195"/>
      <c r="T167" s="197">
        <f>T168+T171</f>
        <v>0</v>
      </c>
      <c r="AR167" s="198" t="s">
        <v>212</v>
      </c>
      <c r="AT167" s="199" t="s">
        <v>76</v>
      </c>
      <c r="AU167" s="199" t="s">
        <v>77</v>
      </c>
      <c r="AY167" s="198" t="s">
        <v>183</v>
      </c>
      <c r="BK167" s="200">
        <f>BK168+BK171</f>
        <v>0</v>
      </c>
    </row>
    <row r="168" spans="2:63" s="11" customFormat="1" ht="19.9" customHeight="1">
      <c r="B168" s="187"/>
      <c r="C168" s="188"/>
      <c r="D168" s="201" t="s">
        <v>76</v>
      </c>
      <c r="E168" s="202" t="s">
        <v>1307</v>
      </c>
      <c r="F168" s="202" t="s">
        <v>1308</v>
      </c>
      <c r="G168" s="188"/>
      <c r="H168" s="188"/>
      <c r="I168" s="191"/>
      <c r="J168" s="203">
        <f>BK168</f>
        <v>0</v>
      </c>
      <c r="K168" s="188"/>
      <c r="L168" s="193"/>
      <c r="M168" s="194"/>
      <c r="N168" s="195"/>
      <c r="O168" s="195"/>
      <c r="P168" s="196">
        <f>SUM(P169:P170)</f>
        <v>0</v>
      </c>
      <c r="Q168" s="195"/>
      <c r="R168" s="196">
        <f>SUM(R169:R170)</f>
        <v>0</v>
      </c>
      <c r="S168" s="195"/>
      <c r="T168" s="197">
        <f>SUM(T169:T170)</f>
        <v>0</v>
      </c>
      <c r="AR168" s="198" t="s">
        <v>212</v>
      </c>
      <c r="AT168" s="199" t="s">
        <v>76</v>
      </c>
      <c r="AU168" s="199" t="s">
        <v>24</v>
      </c>
      <c r="AY168" s="198" t="s">
        <v>183</v>
      </c>
      <c r="BK168" s="200">
        <f>SUM(BK169:BK170)</f>
        <v>0</v>
      </c>
    </row>
    <row r="169" spans="2:65" s="1" customFormat="1" ht="22.5" customHeight="1">
      <c r="B169" s="41"/>
      <c r="C169" s="204" t="s">
        <v>359</v>
      </c>
      <c r="D169" s="204" t="s">
        <v>185</v>
      </c>
      <c r="E169" s="205" t="s">
        <v>1310</v>
      </c>
      <c r="F169" s="206" t="s">
        <v>1308</v>
      </c>
      <c r="G169" s="207" t="s">
        <v>268</v>
      </c>
      <c r="H169" s="208">
        <v>1</v>
      </c>
      <c r="I169" s="209"/>
      <c r="J169" s="210">
        <f>ROUND(I169*H169,2)</f>
        <v>0</v>
      </c>
      <c r="K169" s="206" t="s">
        <v>1324</v>
      </c>
      <c r="L169" s="61"/>
      <c r="M169" s="211" t="s">
        <v>22</v>
      </c>
      <c r="N169" s="212" t="s">
        <v>48</v>
      </c>
      <c r="O169" s="42"/>
      <c r="P169" s="213">
        <f>O169*H169</f>
        <v>0</v>
      </c>
      <c r="Q169" s="213">
        <v>0</v>
      </c>
      <c r="R169" s="213">
        <f>Q169*H169</f>
        <v>0</v>
      </c>
      <c r="S169" s="213">
        <v>0</v>
      </c>
      <c r="T169" s="214">
        <f>S169*H169</f>
        <v>0</v>
      </c>
      <c r="AR169" s="24" t="s">
        <v>1311</v>
      </c>
      <c r="AT169" s="24" t="s">
        <v>185</v>
      </c>
      <c r="AU169" s="24" t="s">
        <v>85</v>
      </c>
      <c r="AY169" s="24" t="s">
        <v>183</v>
      </c>
      <c r="BE169" s="215">
        <f>IF(N169="základní",J169,0)</f>
        <v>0</v>
      </c>
      <c r="BF169" s="215">
        <f>IF(N169="snížená",J169,0)</f>
        <v>0</v>
      </c>
      <c r="BG169" s="215">
        <f>IF(N169="zákl. přenesená",J169,0)</f>
        <v>0</v>
      </c>
      <c r="BH169" s="215">
        <f>IF(N169="sníž. přenesená",J169,0)</f>
        <v>0</v>
      </c>
      <c r="BI169" s="215">
        <f>IF(N169="nulová",J169,0)</f>
        <v>0</v>
      </c>
      <c r="BJ169" s="24" t="s">
        <v>24</v>
      </c>
      <c r="BK169" s="215">
        <f>ROUND(I169*H169,2)</f>
        <v>0</v>
      </c>
      <c r="BL169" s="24" t="s">
        <v>1311</v>
      </c>
      <c r="BM169" s="24" t="s">
        <v>2451</v>
      </c>
    </row>
    <row r="170" spans="2:47" s="1" customFormat="1" ht="13.5">
      <c r="B170" s="41"/>
      <c r="C170" s="63"/>
      <c r="D170" s="216" t="s">
        <v>192</v>
      </c>
      <c r="E170" s="63"/>
      <c r="F170" s="217" t="s">
        <v>1313</v>
      </c>
      <c r="G170" s="63"/>
      <c r="H170" s="63"/>
      <c r="I170" s="172"/>
      <c r="J170" s="63"/>
      <c r="K170" s="63"/>
      <c r="L170" s="61"/>
      <c r="M170" s="218"/>
      <c r="N170" s="42"/>
      <c r="O170" s="42"/>
      <c r="P170" s="42"/>
      <c r="Q170" s="42"/>
      <c r="R170" s="42"/>
      <c r="S170" s="42"/>
      <c r="T170" s="78"/>
      <c r="AT170" s="24" t="s">
        <v>192</v>
      </c>
      <c r="AU170" s="24" t="s">
        <v>85</v>
      </c>
    </row>
    <row r="171" spans="2:63" s="11" customFormat="1" ht="29.85" customHeight="1">
      <c r="B171" s="187"/>
      <c r="C171" s="188"/>
      <c r="D171" s="201" t="s">
        <v>76</v>
      </c>
      <c r="E171" s="202" t="s">
        <v>1314</v>
      </c>
      <c r="F171" s="202" t="s">
        <v>1315</v>
      </c>
      <c r="G171" s="188"/>
      <c r="H171" s="188"/>
      <c r="I171" s="191"/>
      <c r="J171" s="203">
        <f>BK171</f>
        <v>0</v>
      </c>
      <c r="K171" s="188"/>
      <c r="L171" s="193"/>
      <c r="M171" s="194"/>
      <c r="N171" s="195"/>
      <c r="O171" s="195"/>
      <c r="P171" s="196">
        <f>SUM(P172:P173)</f>
        <v>0</v>
      </c>
      <c r="Q171" s="195"/>
      <c r="R171" s="196">
        <f>SUM(R172:R173)</f>
        <v>0</v>
      </c>
      <c r="S171" s="195"/>
      <c r="T171" s="197">
        <f>SUM(T172:T173)</f>
        <v>0</v>
      </c>
      <c r="AR171" s="198" t="s">
        <v>212</v>
      </c>
      <c r="AT171" s="199" t="s">
        <v>76</v>
      </c>
      <c r="AU171" s="199" t="s">
        <v>24</v>
      </c>
      <c r="AY171" s="198" t="s">
        <v>183</v>
      </c>
      <c r="BK171" s="200">
        <f>SUM(BK172:BK173)</f>
        <v>0</v>
      </c>
    </row>
    <row r="172" spans="2:65" s="1" customFormat="1" ht="22.5" customHeight="1">
      <c r="B172" s="41"/>
      <c r="C172" s="204" t="s">
        <v>364</v>
      </c>
      <c r="D172" s="204" t="s">
        <v>185</v>
      </c>
      <c r="E172" s="205" t="s">
        <v>1317</v>
      </c>
      <c r="F172" s="206" t="s">
        <v>1315</v>
      </c>
      <c r="G172" s="207" t="s">
        <v>268</v>
      </c>
      <c r="H172" s="208">
        <v>1</v>
      </c>
      <c r="I172" s="209"/>
      <c r="J172" s="210">
        <f>ROUND(I172*H172,2)</f>
        <v>0</v>
      </c>
      <c r="K172" s="206" t="s">
        <v>1324</v>
      </c>
      <c r="L172" s="61"/>
      <c r="M172" s="211" t="s">
        <v>22</v>
      </c>
      <c r="N172" s="212" t="s">
        <v>48</v>
      </c>
      <c r="O172" s="42"/>
      <c r="P172" s="213">
        <f>O172*H172</f>
        <v>0</v>
      </c>
      <c r="Q172" s="213">
        <v>0</v>
      </c>
      <c r="R172" s="213">
        <f>Q172*H172</f>
        <v>0</v>
      </c>
      <c r="S172" s="213">
        <v>0</v>
      </c>
      <c r="T172" s="214">
        <f>S172*H172</f>
        <v>0</v>
      </c>
      <c r="AR172" s="24" t="s">
        <v>1311</v>
      </c>
      <c r="AT172" s="24" t="s">
        <v>185</v>
      </c>
      <c r="AU172" s="24" t="s">
        <v>85</v>
      </c>
      <c r="AY172" s="24" t="s">
        <v>183</v>
      </c>
      <c r="BE172" s="215">
        <f>IF(N172="základní",J172,0)</f>
        <v>0</v>
      </c>
      <c r="BF172" s="215">
        <f>IF(N172="snížená",J172,0)</f>
        <v>0</v>
      </c>
      <c r="BG172" s="215">
        <f>IF(N172="zákl. přenesená",J172,0)</f>
        <v>0</v>
      </c>
      <c r="BH172" s="215">
        <f>IF(N172="sníž. přenesená",J172,0)</f>
        <v>0</v>
      </c>
      <c r="BI172" s="215">
        <f>IF(N172="nulová",J172,0)</f>
        <v>0</v>
      </c>
      <c r="BJ172" s="24" t="s">
        <v>24</v>
      </c>
      <c r="BK172" s="215">
        <f>ROUND(I172*H172,2)</f>
        <v>0</v>
      </c>
      <c r="BL172" s="24" t="s">
        <v>1311</v>
      </c>
      <c r="BM172" s="24" t="s">
        <v>2452</v>
      </c>
    </row>
    <row r="173" spans="2:47" s="1" customFormat="1" ht="13.5">
      <c r="B173" s="41"/>
      <c r="C173" s="63"/>
      <c r="D173" s="216" t="s">
        <v>192</v>
      </c>
      <c r="E173" s="63"/>
      <c r="F173" s="217" t="s">
        <v>1319</v>
      </c>
      <c r="G173" s="63"/>
      <c r="H173" s="63"/>
      <c r="I173" s="172"/>
      <c r="J173" s="63"/>
      <c r="K173" s="63"/>
      <c r="L173" s="61"/>
      <c r="M173" s="270"/>
      <c r="N173" s="271"/>
      <c r="O173" s="271"/>
      <c r="P173" s="271"/>
      <c r="Q173" s="271"/>
      <c r="R173" s="271"/>
      <c r="S173" s="271"/>
      <c r="T173" s="272"/>
      <c r="AT173" s="24" t="s">
        <v>192</v>
      </c>
      <c r="AU173" s="24" t="s">
        <v>85</v>
      </c>
    </row>
    <row r="174" spans="2:12" s="1" customFormat="1" ht="6.95" customHeight="1">
      <c r="B174" s="56"/>
      <c r="C174" s="57"/>
      <c r="D174" s="57"/>
      <c r="E174" s="57"/>
      <c r="F174" s="57"/>
      <c r="G174" s="57"/>
      <c r="H174" s="57"/>
      <c r="I174" s="148"/>
      <c r="J174" s="57"/>
      <c r="K174" s="57"/>
      <c r="L174" s="61"/>
    </row>
  </sheetData>
  <sheetProtection algorithmName="SHA-512" hashValue="4ulOVBdNn3u18D/6JifjoN2OA8WJ9hCzSHIZPOvVs/fZY6zmPnEa32FMgjljyYXrW1dtDklqYZPL1onCyHdTvQ==" saltValue="PNc41TLzTp87V/0M7QjJKg==" spinCount="100000" sheet="1" objects="1" scenarios="1" formatCells="0" formatColumns="0" formatRows="0" sort="0" autoFilter="0"/>
  <autoFilter ref="C84:K173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126</v>
      </c>
      <c r="G1" s="487" t="s">
        <v>127</v>
      </c>
      <c r="H1" s="487"/>
      <c r="I1" s="124"/>
      <c r="J1" s="123" t="s">
        <v>128</v>
      </c>
      <c r="K1" s="122" t="s">
        <v>129</v>
      </c>
      <c r="L1" s="123" t="s">
        <v>130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56" ht="36.95" customHeight="1"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AT2" s="24" t="s">
        <v>116</v>
      </c>
      <c r="AZ2" s="281" t="s">
        <v>2453</v>
      </c>
      <c r="BA2" s="281" t="s">
        <v>22</v>
      </c>
      <c r="BB2" s="281" t="s">
        <v>22</v>
      </c>
      <c r="BC2" s="281" t="s">
        <v>2454</v>
      </c>
      <c r="BD2" s="281" t="s">
        <v>85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85</v>
      </c>
    </row>
    <row r="4" spans="2:46" ht="36.95" customHeight="1">
      <c r="B4" s="28"/>
      <c r="C4" s="29"/>
      <c r="D4" s="30" t="s">
        <v>131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2.5" customHeight="1">
      <c r="B7" s="28"/>
      <c r="C7" s="29"/>
      <c r="D7" s="29"/>
      <c r="E7" s="483" t="str">
        <f>'Rekapitulace stavby'!K6</f>
        <v>Rozšíření Úřadu práce Chomutov, Cihlářská ul. č.p. 4106</v>
      </c>
      <c r="F7" s="484"/>
      <c r="G7" s="484"/>
      <c r="H7" s="484"/>
      <c r="I7" s="126"/>
      <c r="J7" s="29"/>
      <c r="K7" s="31"/>
    </row>
    <row r="8" spans="2:11" s="1" customFormat="1" ht="15">
      <c r="B8" s="41"/>
      <c r="C8" s="42"/>
      <c r="D8" s="37" t="s">
        <v>132</v>
      </c>
      <c r="E8" s="42"/>
      <c r="F8" s="42"/>
      <c r="G8" s="42"/>
      <c r="H8" s="42"/>
      <c r="I8" s="127"/>
      <c r="J8" s="42"/>
      <c r="K8" s="45"/>
    </row>
    <row r="9" spans="2:11" s="1" customFormat="1" ht="36.95" customHeight="1">
      <c r="B9" s="41"/>
      <c r="C9" s="42"/>
      <c r="D9" s="42"/>
      <c r="E9" s="486" t="s">
        <v>2455</v>
      </c>
      <c r="F9" s="485"/>
      <c r="G9" s="485"/>
      <c r="H9" s="485"/>
      <c r="I9" s="127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27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28" t="s">
        <v>23</v>
      </c>
      <c r="J11" s="35" t="s">
        <v>22</v>
      </c>
      <c r="K11" s="45"/>
    </row>
    <row r="12" spans="2:11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28" t="s">
        <v>27</v>
      </c>
      <c r="J12" s="129" t="str">
        <f>'Rekapitulace stavby'!AN8</f>
        <v>29.2.2016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27"/>
      <c r="J13" s="42"/>
      <c r="K13" s="45"/>
    </row>
    <row r="14" spans="2:11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28" t="s">
        <v>32</v>
      </c>
      <c r="J14" s="35" t="s">
        <v>22</v>
      </c>
      <c r="K14" s="45"/>
    </row>
    <row r="15" spans="2:11" s="1" customFormat="1" ht="18" customHeight="1">
      <c r="B15" s="41"/>
      <c r="C15" s="42"/>
      <c r="D15" s="42"/>
      <c r="E15" s="35" t="s">
        <v>33</v>
      </c>
      <c r="F15" s="42"/>
      <c r="G15" s="42"/>
      <c r="H15" s="42"/>
      <c r="I15" s="128" t="s">
        <v>34</v>
      </c>
      <c r="J15" s="35" t="s">
        <v>22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27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28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8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7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28" t="s">
        <v>32</v>
      </c>
      <c r="J20" s="35" t="s">
        <v>38</v>
      </c>
      <c r="K20" s="45"/>
    </row>
    <row r="21" spans="2:11" s="1" customFormat="1" ht="18" customHeight="1">
      <c r="B21" s="41"/>
      <c r="C21" s="42"/>
      <c r="D21" s="42"/>
      <c r="E21" s="35" t="s">
        <v>39</v>
      </c>
      <c r="F21" s="42"/>
      <c r="G21" s="42"/>
      <c r="H21" s="42"/>
      <c r="I21" s="128" t="s">
        <v>34</v>
      </c>
      <c r="J21" s="35" t="s">
        <v>40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7"/>
      <c r="J22" s="42"/>
      <c r="K22" s="45"/>
    </row>
    <row r="23" spans="2:11" s="1" customFormat="1" ht="14.45" customHeight="1">
      <c r="B23" s="41"/>
      <c r="C23" s="42"/>
      <c r="D23" s="37" t="s">
        <v>42</v>
      </c>
      <c r="E23" s="42"/>
      <c r="F23" s="42"/>
      <c r="G23" s="42"/>
      <c r="H23" s="42"/>
      <c r="I23" s="127"/>
      <c r="J23" s="42"/>
      <c r="K23" s="45"/>
    </row>
    <row r="24" spans="2:11" s="7" customFormat="1" ht="22.5" customHeight="1">
      <c r="B24" s="130"/>
      <c r="C24" s="131"/>
      <c r="D24" s="131"/>
      <c r="E24" s="446" t="s">
        <v>22</v>
      </c>
      <c r="F24" s="446"/>
      <c r="G24" s="446"/>
      <c r="H24" s="446"/>
      <c r="I24" s="132"/>
      <c r="J24" s="131"/>
      <c r="K24" s="133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7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34"/>
      <c r="J26" s="85"/>
      <c r="K26" s="135"/>
    </row>
    <row r="27" spans="2:11" s="1" customFormat="1" ht="25.35" customHeight="1">
      <c r="B27" s="41"/>
      <c r="C27" s="42"/>
      <c r="D27" s="136" t="s">
        <v>43</v>
      </c>
      <c r="E27" s="42"/>
      <c r="F27" s="42"/>
      <c r="G27" s="42"/>
      <c r="H27" s="42"/>
      <c r="I27" s="127"/>
      <c r="J27" s="137">
        <f>ROUND(J84,2)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14.45" customHeight="1">
      <c r="B29" s="41"/>
      <c r="C29" s="42"/>
      <c r="D29" s="42"/>
      <c r="E29" s="42"/>
      <c r="F29" s="46" t="s">
        <v>45</v>
      </c>
      <c r="G29" s="42"/>
      <c r="H29" s="42"/>
      <c r="I29" s="138" t="s">
        <v>44</v>
      </c>
      <c r="J29" s="46" t="s">
        <v>46</v>
      </c>
      <c r="K29" s="45"/>
    </row>
    <row r="30" spans="2:11" s="1" customFormat="1" ht="14.45" customHeight="1">
      <c r="B30" s="41"/>
      <c r="C30" s="42"/>
      <c r="D30" s="49" t="s">
        <v>47</v>
      </c>
      <c r="E30" s="49" t="s">
        <v>48</v>
      </c>
      <c r="F30" s="139">
        <f>ROUND(SUM(BE84:BE145),2)</f>
        <v>0</v>
      </c>
      <c r="G30" s="42"/>
      <c r="H30" s="42"/>
      <c r="I30" s="140">
        <v>0.21</v>
      </c>
      <c r="J30" s="139">
        <f>ROUND(ROUND((SUM(BE84:BE145)),2)*I30,2)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49</v>
      </c>
      <c r="F31" s="139">
        <f>ROUND(SUM(BF84:BF145),2)</f>
        <v>0</v>
      </c>
      <c r="G31" s="42"/>
      <c r="H31" s="42"/>
      <c r="I31" s="140">
        <v>0.15</v>
      </c>
      <c r="J31" s="139">
        <f>ROUND(ROUND((SUM(BF84:BF145)),2)*I31,2)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50</v>
      </c>
      <c r="F32" s="139">
        <f>ROUND(SUM(BG84:BG145),2)</f>
        <v>0</v>
      </c>
      <c r="G32" s="42"/>
      <c r="H32" s="42"/>
      <c r="I32" s="140">
        <v>0.21</v>
      </c>
      <c r="J32" s="139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51</v>
      </c>
      <c r="F33" s="139">
        <f>ROUND(SUM(BH84:BH145),2)</f>
        <v>0</v>
      </c>
      <c r="G33" s="42"/>
      <c r="H33" s="42"/>
      <c r="I33" s="140">
        <v>0.15</v>
      </c>
      <c r="J33" s="139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52</v>
      </c>
      <c r="F34" s="139">
        <f>ROUND(SUM(BI84:BI145),2)</f>
        <v>0</v>
      </c>
      <c r="G34" s="42"/>
      <c r="H34" s="42"/>
      <c r="I34" s="140">
        <v>0</v>
      </c>
      <c r="J34" s="139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7"/>
      <c r="J35" s="42"/>
      <c r="K35" s="45"/>
    </row>
    <row r="36" spans="2:11" s="1" customFormat="1" ht="25.35" customHeight="1">
      <c r="B36" s="41"/>
      <c r="C36" s="141"/>
      <c r="D36" s="142" t="s">
        <v>53</v>
      </c>
      <c r="E36" s="79"/>
      <c r="F36" s="79"/>
      <c r="G36" s="143" t="s">
        <v>54</v>
      </c>
      <c r="H36" s="144" t="s">
        <v>55</v>
      </c>
      <c r="I36" s="145"/>
      <c r="J36" s="146">
        <f>SUM(J27:J34)</f>
        <v>0</v>
      </c>
      <c r="K36" s="147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8"/>
      <c r="J37" s="57"/>
      <c r="K37" s="58"/>
    </row>
    <row r="41" spans="2:11" s="1" customFormat="1" ht="6.95" customHeight="1">
      <c r="B41" s="149"/>
      <c r="C41" s="150"/>
      <c r="D41" s="150"/>
      <c r="E41" s="150"/>
      <c r="F41" s="150"/>
      <c r="G41" s="150"/>
      <c r="H41" s="150"/>
      <c r="I41" s="151"/>
      <c r="J41" s="150"/>
      <c r="K41" s="152"/>
    </row>
    <row r="42" spans="2:11" s="1" customFormat="1" ht="36.95" customHeight="1">
      <c r="B42" s="41"/>
      <c r="C42" s="30" t="s">
        <v>136</v>
      </c>
      <c r="D42" s="42"/>
      <c r="E42" s="42"/>
      <c r="F42" s="42"/>
      <c r="G42" s="42"/>
      <c r="H42" s="42"/>
      <c r="I42" s="127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7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22.5" customHeight="1">
      <c r="B45" s="41"/>
      <c r="C45" s="42"/>
      <c r="D45" s="42"/>
      <c r="E45" s="483" t="str">
        <f>E7</f>
        <v>Rozšíření Úřadu práce Chomutov, Cihlářská ul. č.p. 4106</v>
      </c>
      <c r="F45" s="484"/>
      <c r="G45" s="484"/>
      <c r="H45" s="484"/>
      <c r="I45" s="127"/>
      <c r="J45" s="42"/>
      <c r="K45" s="45"/>
    </row>
    <row r="46" spans="2:11" s="1" customFormat="1" ht="14.45" customHeight="1">
      <c r="B46" s="41"/>
      <c r="C46" s="37" t="s">
        <v>132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3.25" customHeight="1">
      <c r="B47" s="41"/>
      <c r="C47" s="42"/>
      <c r="D47" s="42"/>
      <c r="E47" s="486" t="str">
        <f>E9</f>
        <v>SO 04 - Přípojka vodovodu</v>
      </c>
      <c r="F47" s="485"/>
      <c r="G47" s="485"/>
      <c r="H47" s="485"/>
      <c r="I47" s="127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7"/>
      <c r="J48" s="42"/>
      <c r="K48" s="45"/>
    </row>
    <row r="49" spans="2:11" s="1" customFormat="1" ht="18" customHeight="1">
      <c r="B49" s="41"/>
      <c r="C49" s="37" t="s">
        <v>25</v>
      </c>
      <c r="D49" s="42"/>
      <c r="E49" s="42"/>
      <c r="F49" s="35" t="str">
        <f>F12</f>
        <v>Chomutov</v>
      </c>
      <c r="G49" s="42"/>
      <c r="H49" s="42"/>
      <c r="I49" s="128" t="s">
        <v>27</v>
      </c>
      <c r="J49" s="129" t="str">
        <f>IF(J12="","",J12)</f>
        <v>29.2.2016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27"/>
      <c r="J50" s="42"/>
      <c r="K50" s="45"/>
    </row>
    <row r="51" spans="2:11" s="1" customFormat="1" ht="15">
      <c r="B51" s="41"/>
      <c r="C51" s="37" t="s">
        <v>31</v>
      </c>
      <c r="D51" s="42"/>
      <c r="E51" s="42"/>
      <c r="F51" s="35" t="str">
        <f>E15</f>
        <v>Úřad práce Chomutov</v>
      </c>
      <c r="G51" s="42"/>
      <c r="H51" s="42"/>
      <c r="I51" s="128" t="s">
        <v>37</v>
      </c>
      <c r="J51" s="35" t="str">
        <f>E21</f>
        <v>SM - PROJEKT spol. s.r.o.</v>
      </c>
      <c r="K51" s="45"/>
    </row>
    <row r="52" spans="2:11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27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7"/>
      <c r="J53" s="42"/>
      <c r="K53" s="45"/>
    </row>
    <row r="54" spans="2:11" s="1" customFormat="1" ht="29.25" customHeight="1">
      <c r="B54" s="41"/>
      <c r="C54" s="153" t="s">
        <v>137</v>
      </c>
      <c r="D54" s="141"/>
      <c r="E54" s="141"/>
      <c r="F54" s="141"/>
      <c r="G54" s="141"/>
      <c r="H54" s="141"/>
      <c r="I54" s="154"/>
      <c r="J54" s="155" t="s">
        <v>138</v>
      </c>
      <c r="K54" s="156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7"/>
      <c r="J55" s="42"/>
      <c r="K55" s="45"/>
    </row>
    <row r="56" spans="2:47" s="1" customFormat="1" ht="29.25" customHeight="1">
      <c r="B56" s="41"/>
      <c r="C56" s="157" t="s">
        <v>139</v>
      </c>
      <c r="D56" s="42"/>
      <c r="E56" s="42"/>
      <c r="F56" s="42"/>
      <c r="G56" s="42"/>
      <c r="H56" s="42"/>
      <c r="I56" s="127"/>
      <c r="J56" s="137">
        <f>J84</f>
        <v>0</v>
      </c>
      <c r="K56" s="45"/>
      <c r="AU56" s="24" t="s">
        <v>140</v>
      </c>
    </row>
    <row r="57" spans="2:11" s="8" customFormat="1" ht="24.95" customHeight="1">
      <c r="B57" s="158"/>
      <c r="C57" s="159"/>
      <c r="D57" s="160" t="s">
        <v>141</v>
      </c>
      <c r="E57" s="161"/>
      <c r="F57" s="161"/>
      <c r="G57" s="161"/>
      <c r="H57" s="161"/>
      <c r="I57" s="162"/>
      <c r="J57" s="163">
        <f>J85</f>
        <v>0</v>
      </c>
      <c r="K57" s="164"/>
    </row>
    <row r="58" spans="2:11" s="9" customFormat="1" ht="19.9" customHeight="1">
      <c r="B58" s="165"/>
      <c r="C58" s="166"/>
      <c r="D58" s="167" t="s">
        <v>142</v>
      </c>
      <c r="E58" s="168"/>
      <c r="F58" s="168"/>
      <c r="G58" s="168"/>
      <c r="H58" s="168"/>
      <c r="I58" s="169"/>
      <c r="J58" s="170">
        <f>J86</f>
        <v>0</v>
      </c>
      <c r="K58" s="171"/>
    </row>
    <row r="59" spans="2:11" s="9" customFormat="1" ht="19.9" customHeight="1">
      <c r="B59" s="165"/>
      <c r="C59" s="166"/>
      <c r="D59" s="167" t="s">
        <v>145</v>
      </c>
      <c r="E59" s="168"/>
      <c r="F59" s="168"/>
      <c r="G59" s="168"/>
      <c r="H59" s="168"/>
      <c r="I59" s="169"/>
      <c r="J59" s="170">
        <f>J110</f>
        <v>0</v>
      </c>
      <c r="K59" s="171"/>
    </row>
    <row r="60" spans="2:11" s="9" customFormat="1" ht="19.9" customHeight="1">
      <c r="B60" s="165"/>
      <c r="C60" s="166"/>
      <c r="D60" s="167" t="s">
        <v>147</v>
      </c>
      <c r="E60" s="168"/>
      <c r="F60" s="168"/>
      <c r="G60" s="168"/>
      <c r="H60" s="168"/>
      <c r="I60" s="169"/>
      <c r="J60" s="170">
        <f>J115</f>
        <v>0</v>
      </c>
      <c r="K60" s="171"/>
    </row>
    <row r="61" spans="2:11" s="9" customFormat="1" ht="19.9" customHeight="1">
      <c r="B61" s="165"/>
      <c r="C61" s="166"/>
      <c r="D61" s="167" t="s">
        <v>150</v>
      </c>
      <c r="E61" s="168"/>
      <c r="F61" s="168"/>
      <c r="G61" s="168"/>
      <c r="H61" s="168"/>
      <c r="I61" s="169"/>
      <c r="J61" s="170">
        <f>J134</f>
        <v>0</v>
      </c>
      <c r="K61" s="171"/>
    </row>
    <row r="62" spans="2:11" s="8" customFormat="1" ht="24.95" customHeight="1">
      <c r="B62" s="158"/>
      <c r="C62" s="159"/>
      <c r="D62" s="160" t="s">
        <v>164</v>
      </c>
      <c r="E62" s="161"/>
      <c r="F62" s="161"/>
      <c r="G62" s="161"/>
      <c r="H62" s="161"/>
      <c r="I62" s="162"/>
      <c r="J62" s="163">
        <f>J139</f>
        <v>0</v>
      </c>
      <c r="K62" s="164"/>
    </row>
    <row r="63" spans="2:11" s="9" customFormat="1" ht="19.9" customHeight="1">
      <c r="B63" s="165"/>
      <c r="C63" s="166"/>
      <c r="D63" s="167" t="s">
        <v>165</v>
      </c>
      <c r="E63" s="168"/>
      <c r="F63" s="168"/>
      <c r="G63" s="168"/>
      <c r="H63" s="168"/>
      <c r="I63" s="169"/>
      <c r="J63" s="170">
        <f>J140</f>
        <v>0</v>
      </c>
      <c r="K63" s="171"/>
    </row>
    <row r="64" spans="2:11" s="9" customFormat="1" ht="19.9" customHeight="1">
      <c r="B64" s="165"/>
      <c r="C64" s="166"/>
      <c r="D64" s="167" t="s">
        <v>166</v>
      </c>
      <c r="E64" s="168"/>
      <c r="F64" s="168"/>
      <c r="G64" s="168"/>
      <c r="H64" s="168"/>
      <c r="I64" s="169"/>
      <c r="J64" s="170">
        <f>J143</f>
        <v>0</v>
      </c>
      <c r="K64" s="171"/>
    </row>
    <row r="65" spans="2:11" s="1" customFormat="1" ht="21.75" customHeight="1">
      <c r="B65" s="41"/>
      <c r="C65" s="42"/>
      <c r="D65" s="42"/>
      <c r="E65" s="42"/>
      <c r="F65" s="42"/>
      <c r="G65" s="42"/>
      <c r="H65" s="42"/>
      <c r="I65" s="127"/>
      <c r="J65" s="42"/>
      <c r="K65" s="45"/>
    </row>
    <row r="66" spans="2:11" s="1" customFormat="1" ht="6.95" customHeight="1">
      <c r="B66" s="56"/>
      <c r="C66" s="57"/>
      <c r="D66" s="57"/>
      <c r="E66" s="57"/>
      <c r="F66" s="57"/>
      <c r="G66" s="57"/>
      <c r="H66" s="57"/>
      <c r="I66" s="148"/>
      <c r="J66" s="57"/>
      <c r="K66" s="58"/>
    </row>
    <row r="70" spans="2:12" s="1" customFormat="1" ht="6.95" customHeight="1">
      <c r="B70" s="59"/>
      <c r="C70" s="60"/>
      <c r="D70" s="60"/>
      <c r="E70" s="60"/>
      <c r="F70" s="60"/>
      <c r="G70" s="60"/>
      <c r="H70" s="60"/>
      <c r="I70" s="151"/>
      <c r="J70" s="60"/>
      <c r="K70" s="60"/>
      <c r="L70" s="61"/>
    </row>
    <row r="71" spans="2:12" s="1" customFormat="1" ht="36.95" customHeight="1">
      <c r="B71" s="41"/>
      <c r="C71" s="62" t="s">
        <v>167</v>
      </c>
      <c r="D71" s="63"/>
      <c r="E71" s="63"/>
      <c r="F71" s="63"/>
      <c r="G71" s="63"/>
      <c r="H71" s="63"/>
      <c r="I71" s="172"/>
      <c r="J71" s="63"/>
      <c r="K71" s="63"/>
      <c r="L71" s="61"/>
    </row>
    <row r="72" spans="2:12" s="1" customFormat="1" ht="6.95" customHeight="1">
      <c r="B72" s="41"/>
      <c r="C72" s="63"/>
      <c r="D72" s="63"/>
      <c r="E72" s="63"/>
      <c r="F72" s="63"/>
      <c r="G72" s="63"/>
      <c r="H72" s="63"/>
      <c r="I72" s="172"/>
      <c r="J72" s="63"/>
      <c r="K72" s="63"/>
      <c r="L72" s="61"/>
    </row>
    <row r="73" spans="2:12" s="1" customFormat="1" ht="14.45" customHeight="1">
      <c r="B73" s="41"/>
      <c r="C73" s="65" t="s">
        <v>18</v>
      </c>
      <c r="D73" s="63"/>
      <c r="E73" s="63"/>
      <c r="F73" s="63"/>
      <c r="G73" s="63"/>
      <c r="H73" s="63"/>
      <c r="I73" s="172"/>
      <c r="J73" s="63"/>
      <c r="K73" s="63"/>
      <c r="L73" s="61"/>
    </row>
    <row r="74" spans="2:12" s="1" customFormat="1" ht="22.5" customHeight="1">
      <c r="B74" s="41"/>
      <c r="C74" s="63"/>
      <c r="D74" s="63"/>
      <c r="E74" s="481" t="str">
        <f>E7</f>
        <v>Rozšíření Úřadu práce Chomutov, Cihlářská ul. č.p. 4106</v>
      </c>
      <c r="F74" s="488"/>
      <c r="G74" s="488"/>
      <c r="H74" s="488"/>
      <c r="I74" s="172"/>
      <c r="J74" s="63"/>
      <c r="K74" s="63"/>
      <c r="L74" s="61"/>
    </row>
    <row r="75" spans="2:12" s="1" customFormat="1" ht="14.45" customHeight="1">
      <c r="B75" s="41"/>
      <c r="C75" s="65" t="s">
        <v>132</v>
      </c>
      <c r="D75" s="63"/>
      <c r="E75" s="63"/>
      <c r="F75" s="63"/>
      <c r="G75" s="63"/>
      <c r="H75" s="63"/>
      <c r="I75" s="172"/>
      <c r="J75" s="63"/>
      <c r="K75" s="63"/>
      <c r="L75" s="61"/>
    </row>
    <row r="76" spans="2:12" s="1" customFormat="1" ht="23.25" customHeight="1">
      <c r="B76" s="41"/>
      <c r="C76" s="63"/>
      <c r="D76" s="63"/>
      <c r="E76" s="457" t="str">
        <f>E9</f>
        <v>SO 04 - Přípojka vodovodu</v>
      </c>
      <c r="F76" s="482"/>
      <c r="G76" s="482"/>
      <c r="H76" s="482"/>
      <c r="I76" s="172"/>
      <c r="J76" s="63"/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72"/>
      <c r="J77" s="63"/>
      <c r="K77" s="63"/>
      <c r="L77" s="61"/>
    </row>
    <row r="78" spans="2:12" s="1" customFormat="1" ht="18" customHeight="1">
      <c r="B78" s="41"/>
      <c r="C78" s="65" t="s">
        <v>25</v>
      </c>
      <c r="D78" s="63"/>
      <c r="E78" s="63"/>
      <c r="F78" s="175" t="str">
        <f>F12</f>
        <v>Chomutov</v>
      </c>
      <c r="G78" s="63"/>
      <c r="H78" s="63"/>
      <c r="I78" s="176" t="s">
        <v>27</v>
      </c>
      <c r="J78" s="73" t="str">
        <f>IF(J12="","",J12)</f>
        <v>29.2.2016</v>
      </c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 ht="15">
      <c r="B80" s="41"/>
      <c r="C80" s="65" t="s">
        <v>31</v>
      </c>
      <c r="D80" s="63"/>
      <c r="E80" s="63"/>
      <c r="F80" s="175" t="str">
        <f>E15</f>
        <v>Úřad práce Chomutov</v>
      </c>
      <c r="G80" s="63"/>
      <c r="H80" s="63"/>
      <c r="I80" s="176" t="s">
        <v>37</v>
      </c>
      <c r="J80" s="175" t="str">
        <f>E21</f>
        <v>SM - PROJEKT spol. s.r.o.</v>
      </c>
      <c r="K80" s="63"/>
      <c r="L80" s="61"/>
    </row>
    <row r="81" spans="2:12" s="1" customFormat="1" ht="14.45" customHeight="1">
      <c r="B81" s="41"/>
      <c r="C81" s="65" t="s">
        <v>35</v>
      </c>
      <c r="D81" s="63"/>
      <c r="E81" s="63"/>
      <c r="F81" s="175" t="str">
        <f>IF(E18="","",E18)</f>
        <v/>
      </c>
      <c r="G81" s="63"/>
      <c r="H81" s="63"/>
      <c r="I81" s="172"/>
      <c r="J81" s="63"/>
      <c r="K81" s="63"/>
      <c r="L81" s="61"/>
    </row>
    <row r="82" spans="2:12" s="1" customFormat="1" ht="10.35" customHeight="1">
      <c r="B82" s="41"/>
      <c r="C82" s="63"/>
      <c r="D82" s="63"/>
      <c r="E82" s="63"/>
      <c r="F82" s="63"/>
      <c r="G82" s="63"/>
      <c r="H82" s="63"/>
      <c r="I82" s="172"/>
      <c r="J82" s="63"/>
      <c r="K82" s="63"/>
      <c r="L82" s="61"/>
    </row>
    <row r="83" spans="2:20" s="10" customFormat="1" ht="29.25" customHeight="1">
      <c r="B83" s="177"/>
      <c r="C83" s="178" t="s">
        <v>168</v>
      </c>
      <c r="D83" s="179" t="s">
        <v>62</v>
      </c>
      <c r="E83" s="179" t="s">
        <v>58</v>
      </c>
      <c r="F83" s="179" t="s">
        <v>169</v>
      </c>
      <c r="G83" s="179" t="s">
        <v>170</v>
      </c>
      <c r="H83" s="179" t="s">
        <v>171</v>
      </c>
      <c r="I83" s="180" t="s">
        <v>172</v>
      </c>
      <c r="J83" s="179" t="s">
        <v>138</v>
      </c>
      <c r="K83" s="181" t="s">
        <v>173</v>
      </c>
      <c r="L83" s="182"/>
      <c r="M83" s="81" t="s">
        <v>174</v>
      </c>
      <c r="N83" s="82" t="s">
        <v>47</v>
      </c>
      <c r="O83" s="82" t="s">
        <v>175</v>
      </c>
      <c r="P83" s="82" t="s">
        <v>176</v>
      </c>
      <c r="Q83" s="82" t="s">
        <v>177</v>
      </c>
      <c r="R83" s="82" t="s">
        <v>178</v>
      </c>
      <c r="S83" s="82" t="s">
        <v>179</v>
      </c>
      <c r="T83" s="83" t="s">
        <v>180</v>
      </c>
    </row>
    <row r="84" spans="2:63" s="1" customFormat="1" ht="29.25" customHeight="1">
      <c r="B84" s="41"/>
      <c r="C84" s="87" t="s">
        <v>139</v>
      </c>
      <c r="D84" s="63"/>
      <c r="E84" s="63"/>
      <c r="F84" s="63"/>
      <c r="G84" s="63"/>
      <c r="H84" s="63"/>
      <c r="I84" s="172"/>
      <c r="J84" s="183">
        <f>BK84</f>
        <v>0</v>
      </c>
      <c r="K84" s="63"/>
      <c r="L84" s="61"/>
      <c r="M84" s="84"/>
      <c r="N84" s="85"/>
      <c r="O84" s="85"/>
      <c r="P84" s="184">
        <f>P85+P139</f>
        <v>0</v>
      </c>
      <c r="Q84" s="85"/>
      <c r="R84" s="184">
        <f>R85+R139</f>
        <v>31.255037950000002</v>
      </c>
      <c r="S84" s="85"/>
      <c r="T84" s="185">
        <f>T85+T139</f>
        <v>0</v>
      </c>
      <c r="AT84" s="24" t="s">
        <v>76</v>
      </c>
      <c r="AU84" s="24" t="s">
        <v>140</v>
      </c>
      <c r="BK84" s="186">
        <f>BK85+BK139</f>
        <v>0</v>
      </c>
    </row>
    <row r="85" spans="2:63" s="11" customFormat="1" ht="37.35" customHeight="1">
      <c r="B85" s="187"/>
      <c r="C85" s="188"/>
      <c r="D85" s="189" t="s">
        <v>76</v>
      </c>
      <c r="E85" s="190" t="s">
        <v>181</v>
      </c>
      <c r="F85" s="190" t="s">
        <v>182</v>
      </c>
      <c r="G85" s="188"/>
      <c r="H85" s="188"/>
      <c r="I85" s="191"/>
      <c r="J85" s="192">
        <f>BK85</f>
        <v>0</v>
      </c>
      <c r="K85" s="188"/>
      <c r="L85" s="193"/>
      <c r="M85" s="194"/>
      <c r="N85" s="195"/>
      <c r="O85" s="195"/>
      <c r="P85" s="196">
        <f>P86+P110+P115+P134</f>
        <v>0</v>
      </c>
      <c r="Q85" s="195"/>
      <c r="R85" s="196">
        <f>R86+R110+R115+R134</f>
        <v>31.255037950000002</v>
      </c>
      <c r="S85" s="195"/>
      <c r="T85" s="197">
        <f>T86+T110+T115+T134</f>
        <v>0</v>
      </c>
      <c r="AR85" s="198" t="s">
        <v>24</v>
      </c>
      <c r="AT85" s="199" t="s">
        <v>76</v>
      </c>
      <c r="AU85" s="199" t="s">
        <v>77</v>
      </c>
      <c r="AY85" s="198" t="s">
        <v>183</v>
      </c>
      <c r="BK85" s="200">
        <f>BK86+BK110+BK115+BK134</f>
        <v>0</v>
      </c>
    </row>
    <row r="86" spans="2:63" s="11" customFormat="1" ht="19.9" customHeight="1">
      <c r="B86" s="187"/>
      <c r="C86" s="188"/>
      <c r="D86" s="201" t="s">
        <v>76</v>
      </c>
      <c r="E86" s="202" t="s">
        <v>24</v>
      </c>
      <c r="F86" s="202" t="s">
        <v>184</v>
      </c>
      <c r="G86" s="188"/>
      <c r="H86" s="188"/>
      <c r="I86" s="191"/>
      <c r="J86" s="203">
        <f>BK86</f>
        <v>0</v>
      </c>
      <c r="K86" s="188"/>
      <c r="L86" s="193"/>
      <c r="M86" s="194"/>
      <c r="N86" s="195"/>
      <c r="O86" s="195"/>
      <c r="P86" s="196">
        <f>SUM(P87:P109)</f>
        <v>0</v>
      </c>
      <c r="Q86" s="195"/>
      <c r="R86" s="196">
        <f>SUM(R87:R109)</f>
        <v>21.879</v>
      </c>
      <c r="S86" s="195"/>
      <c r="T86" s="197">
        <f>SUM(T87:T109)</f>
        <v>0</v>
      </c>
      <c r="AR86" s="198" t="s">
        <v>24</v>
      </c>
      <c r="AT86" s="199" t="s">
        <v>76</v>
      </c>
      <c r="AU86" s="199" t="s">
        <v>24</v>
      </c>
      <c r="AY86" s="198" t="s">
        <v>183</v>
      </c>
      <c r="BK86" s="200">
        <f>SUM(BK87:BK109)</f>
        <v>0</v>
      </c>
    </row>
    <row r="87" spans="2:65" s="1" customFormat="1" ht="22.5" customHeight="1">
      <c r="B87" s="41"/>
      <c r="C87" s="204" t="s">
        <v>24</v>
      </c>
      <c r="D87" s="204" t="s">
        <v>185</v>
      </c>
      <c r="E87" s="205" t="s">
        <v>2456</v>
      </c>
      <c r="F87" s="206" t="s">
        <v>2457</v>
      </c>
      <c r="G87" s="207" t="s">
        <v>188</v>
      </c>
      <c r="H87" s="208">
        <v>39.48</v>
      </c>
      <c r="I87" s="209"/>
      <c r="J87" s="210">
        <f>ROUND(I87*H87,2)</f>
        <v>0</v>
      </c>
      <c r="K87" s="206" t="s">
        <v>199</v>
      </c>
      <c r="L87" s="61"/>
      <c r="M87" s="211" t="s">
        <v>22</v>
      </c>
      <c r="N87" s="212" t="s">
        <v>48</v>
      </c>
      <c r="O87" s="42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AR87" s="24" t="s">
        <v>190</v>
      </c>
      <c r="AT87" s="24" t="s">
        <v>185</v>
      </c>
      <c r="AU87" s="24" t="s">
        <v>85</v>
      </c>
      <c r="AY87" s="24" t="s">
        <v>183</v>
      </c>
      <c r="BE87" s="215">
        <f>IF(N87="základní",J87,0)</f>
        <v>0</v>
      </c>
      <c r="BF87" s="215">
        <f>IF(N87="snížená",J87,0)</f>
        <v>0</v>
      </c>
      <c r="BG87" s="215">
        <f>IF(N87="zákl. přenesená",J87,0)</f>
        <v>0</v>
      </c>
      <c r="BH87" s="215">
        <f>IF(N87="sníž. přenesená",J87,0)</f>
        <v>0</v>
      </c>
      <c r="BI87" s="215">
        <f>IF(N87="nulová",J87,0)</f>
        <v>0</v>
      </c>
      <c r="BJ87" s="24" t="s">
        <v>24</v>
      </c>
      <c r="BK87" s="215">
        <f>ROUND(I87*H87,2)</f>
        <v>0</v>
      </c>
      <c r="BL87" s="24" t="s">
        <v>190</v>
      </c>
      <c r="BM87" s="24" t="s">
        <v>2458</v>
      </c>
    </row>
    <row r="88" spans="2:47" s="1" customFormat="1" ht="27">
      <c r="B88" s="41"/>
      <c r="C88" s="63"/>
      <c r="D88" s="216" t="s">
        <v>192</v>
      </c>
      <c r="E88" s="63"/>
      <c r="F88" s="217" t="s">
        <v>2459</v>
      </c>
      <c r="G88" s="63"/>
      <c r="H88" s="63"/>
      <c r="I88" s="172"/>
      <c r="J88" s="63"/>
      <c r="K88" s="63"/>
      <c r="L88" s="61"/>
      <c r="M88" s="218"/>
      <c r="N88" s="42"/>
      <c r="O88" s="42"/>
      <c r="P88" s="42"/>
      <c r="Q88" s="42"/>
      <c r="R88" s="42"/>
      <c r="S88" s="42"/>
      <c r="T88" s="78"/>
      <c r="AT88" s="24" t="s">
        <v>192</v>
      </c>
      <c r="AU88" s="24" t="s">
        <v>85</v>
      </c>
    </row>
    <row r="89" spans="2:51" s="12" customFormat="1" ht="13.5">
      <c r="B89" s="219"/>
      <c r="C89" s="220"/>
      <c r="D89" s="232" t="s">
        <v>194</v>
      </c>
      <c r="E89" s="243" t="s">
        <v>22</v>
      </c>
      <c r="F89" s="244" t="s">
        <v>2460</v>
      </c>
      <c r="G89" s="220"/>
      <c r="H89" s="245">
        <v>39.48</v>
      </c>
      <c r="I89" s="224"/>
      <c r="J89" s="220"/>
      <c r="K89" s="220"/>
      <c r="L89" s="225"/>
      <c r="M89" s="226"/>
      <c r="N89" s="227"/>
      <c r="O89" s="227"/>
      <c r="P89" s="227"/>
      <c r="Q89" s="227"/>
      <c r="R89" s="227"/>
      <c r="S89" s="227"/>
      <c r="T89" s="228"/>
      <c r="AT89" s="229" t="s">
        <v>194</v>
      </c>
      <c r="AU89" s="229" t="s">
        <v>85</v>
      </c>
      <c r="AV89" s="12" t="s">
        <v>85</v>
      </c>
      <c r="AW89" s="12" t="s">
        <v>41</v>
      </c>
      <c r="AX89" s="12" t="s">
        <v>24</v>
      </c>
      <c r="AY89" s="229" t="s">
        <v>183</v>
      </c>
    </row>
    <row r="90" spans="2:65" s="1" customFormat="1" ht="22.5" customHeight="1">
      <c r="B90" s="41"/>
      <c r="C90" s="204" t="s">
        <v>85</v>
      </c>
      <c r="D90" s="204" t="s">
        <v>185</v>
      </c>
      <c r="E90" s="205" t="s">
        <v>197</v>
      </c>
      <c r="F90" s="206" t="s">
        <v>198</v>
      </c>
      <c r="G90" s="207" t="s">
        <v>188</v>
      </c>
      <c r="H90" s="208">
        <v>39.48</v>
      </c>
      <c r="I90" s="209"/>
      <c r="J90" s="210">
        <f>ROUND(I90*H90,2)</f>
        <v>0</v>
      </c>
      <c r="K90" s="206" t="s">
        <v>199</v>
      </c>
      <c r="L90" s="61"/>
      <c r="M90" s="211" t="s">
        <v>22</v>
      </c>
      <c r="N90" s="212" t="s">
        <v>48</v>
      </c>
      <c r="O90" s="42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AR90" s="24" t="s">
        <v>190</v>
      </c>
      <c r="AT90" s="24" t="s">
        <v>185</v>
      </c>
      <c r="AU90" s="24" t="s">
        <v>85</v>
      </c>
      <c r="AY90" s="24" t="s">
        <v>183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24" t="s">
        <v>24</v>
      </c>
      <c r="BK90" s="215">
        <f>ROUND(I90*H90,2)</f>
        <v>0</v>
      </c>
      <c r="BL90" s="24" t="s">
        <v>190</v>
      </c>
      <c r="BM90" s="24" t="s">
        <v>2461</v>
      </c>
    </row>
    <row r="91" spans="2:47" s="1" customFormat="1" ht="27">
      <c r="B91" s="41"/>
      <c r="C91" s="63"/>
      <c r="D91" s="232" t="s">
        <v>192</v>
      </c>
      <c r="E91" s="63"/>
      <c r="F91" s="242" t="s">
        <v>201</v>
      </c>
      <c r="G91" s="63"/>
      <c r="H91" s="63"/>
      <c r="I91" s="172"/>
      <c r="J91" s="63"/>
      <c r="K91" s="63"/>
      <c r="L91" s="61"/>
      <c r="M91" s="218"/>
      <c r="N91" s="42"/>
      <c r="O91" s="42"/>
      <c r="P91" s="42"/>
      <c r="Q91" s="42"/>
      <c r="R91" s="42"/>
      <c r="S91" s="42"/>
      <c r="T91" s="78"/>
      <c r="AT91" s="24" t="s">
        <v>192</v>
      </c>
      <c r="AU91" s="24" t="s">
        <v>85</v>
      </c>
    </row>
    <row r="92" spans="2:65" s="1" customFormat="1" ht="22.5" customHeight="1">
      <c r="B92" s="41"/>
      <c r="C92" s="204" t="s">
        <v>202</v>
      </c>
      <c r="D92" s="204" t="s">
        <v>185</v>
      </c>
      <c r="E92" s="205" t="s">
        <v>218</v>
      </c>
      <c r="F92" s="206" t="s">
        <v>219</v>
      </c>
      <c r="G92" s="207" t="s">
        <v>188</v>
      </c>
      <c r="H92" s="208">
        <v>16.45</v>
      </c>
      <c r="I92" s="209"/>
      <c r="J92" s="210">
        <f>ROUND(I92*H92,2)</f>
        <v>0</v>
      </c>
      <c r="K92" s="206" t="s">
        <v>199</v>
      </c>
      <c r="L92" s="61"/>
      <c r="M92" s="211" t="s">
        <v>22</v>
      </c>
      <c r="N92" s="212" t="s">
        <v>48</v>
      </c>
      <c r="O92" s="42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AR92" s="24" t="s">
        <v>190</v>
      </c>
      <c r="AT92" s="24" t="s">
        <v>185</v>
      </c>
      <c r="AU92" s="24" t="s">
        <v>85</v>
      </c>
      <c r="AY92" s="24" t="s">
        <v>183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24" t="s">
        <v>24</v>
      </c>
      <c r="BK92" s="215">
        <f>ROUND(I92*H92,2)</f>
        <v>0</v>
      </c>
      <c r="BL92" s="24" t="s">
        <v>190</v>
      </c>
      <c r="BM92" s="24" t="s">
        <v>2462</v>
      </c>
    </row>
    <row r="93" spans="2:47" s="1" customFormat="1" ht="13.5">
      <c r="B93" s="41"/>
      <c r="C93" s="63"/>
      <c r="D93" s="232" t="s">
        <v>192</v>
      </c>
      <c r="E93" s="63"/>
      <c r="F93" s="242" t="s">
        <v>219</v>
      </c>
      <c r="G93" s="63"/>
      <c r="H93" s="63"/>
      <c r="I93" s="172"/>
      <c r="J93" s="63"/>
      <c r="K93" s="63"/>
      <c r="L93" s="61"/>
      <c r="M93" s="218"/>
      <c r="N93" s="42"/>
      <c r="O93" s="42"/>
      <c r="P93" s="42"/>
      <c r="Q93" s="42"/>
      <c r="R93" s="42"/>
      <c r="S93" s="42"/>
      <c r="T93" s="78"/>
      <c r="AT93" s="24" t="s">
        <v>192</v>
      </c>
      <c r="AU93" s="24" t="s">
        <v>85</v>
      </c>
    </row>
    <row r="94" spans="2:65" s="1" customFormat="1" ht="22.5" customHeight="1">
      <c r="B94" s="41"/>
      <c r="C94" s="204" t="s">
        <v>190</v>
      </c>
      <c r="D94" s="204" t="s">
        <v>185</v>
      </c>
      <c r="E94" s="205" t="s">
        <v>222</v>
      </c>
      <c r="F94" s="206" t="s">
        <v>223</v>
      </c>
      <c r="G94" s="207" t="s">
        <v>224</v>
      </c>
      <c r="H94" s="208">
        <v>34.545</v>
      </c>
      <c r="I94" s="209"/>
      <c r="J94" s="210">
        <f>ROUND(I94*H94,2)</f>
        <v>0</v>
      </c>
      <c r="K94" s="206" t="s">
        <v>199</v>
      </c>
      <c r="L94" s="61"/>
      <c r="M94" s="211" t="s">
        <v>22</v>
      </c>
      <c r="N94" s="212" t="s">
        <v>48</v>
      </c>
      <c r="O94" s="42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AR94" s="24" t="s">
        <v>190</v>
      </c>
      <c r="AT94" s="24" t="s">
        <v>185</v>
      </c>
      <c r="AU94" s="24" t="s">
        <v>85</v>
      </c>
      <c r="AY94" s="24" t="s">
        <v>183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24" t="s">
        <v>24</v>
      </c>
      <c r="BK94" s="215">
        <f>ROUND(I94*H94,2)</f>
        <v>0</v>
      </c>
      <c r="BL94" s="24" t="s">
        <v>190</v>
      </c>
      <c r="BM94" s="24" t="s">
        <v>2463</v>
      </c>
    </row>
    <row r="95" spans="2:47" s="1" customFormat="1" ht="13.5">
      <c r="B95" s="41"/>
      <c r="C95" s="63"/>
      <c r="D95" s="216" t="s">
        <v>192</v>
      </c>
      <c r="E95" s="63"/>
      <c r="F95" s="217" t="s">
        <v>226</v>
      </c>
      <c r="G95" s="63"/>
      <c r="H95" s="63"/>
      <c r="I95" s="172"/>
      <c r="J95" s="63"/>
      <c r="K95" s="63"/>
      <c r="L95" s="61"/>
      <c r="M95" s="218"/>
      <c r="N95" s="42"/>
      <c r="O95" s="42"/>
      <c r="P95" s="42"/>
      <c r="Q95" s="42"/>
      <c r="R95" s="42"/>
      <c r="S95" s="42"/>
      <c r="T95" s="78"/>
      <c r="AT95" s="24" t="s">
        <v>192</v>
      </c>
      <c r="AU95" s="24" t="s">
        <v>85</v>
      </c>
    </row>
    <row r="96" spans="2:51" s="12" customFormat="1" ht="13.5">
      <c r="B96" s="219"/>
      <c r="C96" s="220"/>
      <c r="D96" s="232" t="s">
        <v>194</v>
      </c>
      <c r="E96" s="243" t="s">
        <v>22</v>
      </c>
      <c r="F96" s="244" t="s">
        <v>2464</v>
      </c>
      <c r="G96" s="220"/>
      <c r="H96" s="245">
        <v>34.545</v>
      </c>
      <c r="I96" s="224"/>
      <c r="J96" s="220"/>
      <c r="K96" s="220"/>
      <c r="L96" s="225"/>
      <c r="M96" s="226"/>
      <c r="N96" s="227"/>
      <c r="O96" s="227"/>
      <c r="P96" s="227"/>
      <c r="Q96" s="227"/>
      <c r="R96" s="227"/>
      <c r="S96" s="227"/>
      <c r="T96" s="228"/>
      <c r="AT96" s="229" t="s">
        <v>194</v>
      </c>
      <c r="AU96" s="229" t="s">
        <v>85</v>
      </c>
      <c r="AV96" s="12" t="s">
        <v>85</v>
      </c>
      <c r="AW96" s="12" t="s">
        <v>41</v>
      </c>
      <c r="AX96" s="12" t="s">
        <v>24</v>
      </c>
      <c r="AY96" s="229" t="s">
        <v>183</v>
      </c>
    </row>
    <row r="97" spans="2:65" s="1" customFormat="1" ht="22.5" customHeight="1">
      <c r="B97" s="41"/>
      <c r="C97" s="204" t="s">
        <v>212</v>
      </c>
      <c r="D97" s="204" t="s">
        <v>185</v>
      </c>
      <c r="E97" s="205" t="s">
        <v>229</v>
      </c>
      <c r="F97" s="206" t="s">
        <v>230</v>
      </c>
      <c r="G97" s="207" t="s">
        <v>188</v>
      </c>
      <c r="H97" s="208">
        <v>39.48</v>
      </c>
      <c r="I97" s="209"/>
      <c r="J97" s="210">
        <f>ROUND(I97*H97,2)</f>
        <v>0</v>
      </c>
      <c r="K97" s="206" t="s">
        <v>199</v>
      </c>
      <c r="L97" s="61"/>
      <c r="M97" s="211" t="s">
        <v>22</v>
      </c>
      <c r="N97" s="212" t="s">
        <v>48</v>
      </c>
      <c r="O97" s="42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AR97" s="24" t="s">
        <v>190</v>
      </c>
      <c r="AT97" s="24" t="s">
        <v>185</v>
      </c>
      <c r="AU97" s="24" t="s">
        <v>85</v>
      </c>
      <c r="AY97" s="24" t="s">
        <v>183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24" t="s">
        <v>24</v>
      </c>
      <c r="BK97" s="215">
        <f>ROUND(I97*H97,2)</f>
        <v>0</v>
      </c>
      <c r="BL97" s="24" t="s">
        <v>190</v>
      </c>
      <c r="BM97" s="24" t="s">
        <v>2465</v>
      </c>
    </row>
    <row r="98" spans="2:47" s="1" customFormat="1" ht="27">
      <c r="B98" s="41"/>
      <c r="C98" s="63"/>
      <c r="D98" s="232" t="s">
        <v>192</v>
      </c>
      <c r="E98" s="63"/>
      <c r="F98" s="242" t="s">
        <v>232</v>
      </c>
      <c r="G98" s="63"/>
      <c r="H98" s="63"/>
      <c r="I98" s="172"/>
      <c r="J98" s="63"/>
      <c r="K98" s="63"/>
      <c r="L98" s="61"/>
      <c r="M98" s="218"/>
      <c r="N98" s="42"/>
      <c r="O98" s="42"/>
      <c r="P98" s="42"/>
      <c r="Q98" s="42"/>
      <c r="R98" s="42"/>
      <c r="S98" s="42"/>
      <c r="T98" s="78"/>
      <c r="AT98" s="24" t="s">
        <v>192</v>
      </c>
      <c r="AU98" s="24" t="s">
        <v>85</v>
      </c>
    </row>
    <row r="99" spans="2:65" s="1" customFormat="1" ht="31.5" customHeight="1">
      <c r="B99" s="41"/>
      <c r="C99" s="204" t="s">
        <v>217</v>
      </c>
      <c r="D99" s="204" t="s">
        <v>185</v>
      </c>
      <c r="E99" s="205" t="s">
        <v>2466</v>
      </c>
      <c r="F99" s="206" t="s">
        <v>2467</v>
      </c>
      <c r="G99" s="207" t="s">
        <v>188</v>
      </c>
      <c r="H99" s="208">
        <v>11.515</v>
      </c>
      <c r="I99" s="209"/>
      <c r="J99" s="210">
        <f>ROUND(I99*H99,2)</f>
        <v>0</v>
      </c>
      <c r="K99" s="206" t="s">
        <v>22</v>
      </c>
      <c r="L99" s="61"/>
      <c r="M99" s="211" t="s">
        <v>22</v>
      </c>
      <c r="N99" s="212" t="s">
        <v>48</v>
      </c>
      <c r="O99" s="42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AR99" s="24" t="s">
        <v>190</v>
      </c>
      <c r="AT99" s="24" t="s">
        <v>185</v>
      </c>
      <c r="AU99" s="24" t="s">
        <v>85</v>
      </c>
      <c r="AY99" s="24" t="s">
        <v>183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24" t="s">
        <v>24</v>
      </c>
      <c r="BK99" s="215">
        <f>ROUND(I99*H99,2)</f>
        <v>0</v>
      </c>
      <c r="BL99" s="24" t="s">
        <v>190</v>
      </c>
      <c r="BM99" s="24" t="s">
        <v>2468</v>
      </c>
    </row>
    <row r="100" spans="2:47" s="1" customFormat="1" ht="40.5">
      <c r="B100" s="41"/>
      <c r="C100" s="63"/>
      <c r="D100" s="216" t="s">
        <v>192</v>
      </c>
      <c r="E100" s="63"/>
      <c r="F100" s="217" t="s">
        <v>2469</v>
      </c>
      <c r="G100" s="63"/>
      <c r="H100" s="63"/>
      <c r="I100" s="172"/>
      <c r="J100" s="63"/>
      <c r="K100" s="63"/>
      <c r="L100" s="61"/>
      <c r="M100" s="218"/>
      <c r="N100" s="42"/>
      <c r="O100" s="42"/>
      <c r="P100" s="42"/>
      <c r="Q100" s="42"/>
      <c r="R100" s="42"/>
      <c r="S100" s="42"/>
      <c r="T100" s="78"/>
      <c r="AT100" s="24" t="s">
        <v>192</v>
      </c>
      <c r="AU100" s="24" t="s">
        <v>85</v>
      </c>
    </row>
    <row r="101" spans="2:51" s="12" customFormat="1" ht="13.5">
      <c r="B101" s="219"/>
      <c r="C101" s="220"/>
      <c r="D101" s="216" t="s">
        <v>194</v>
      </c>
      <c r="E101" s="221" t="s">
        <v>22</v>
      </c>
      <c r="F101" s="222" t="s">
        <v>2470</v>
      </c>
      <c r="G101" s="220"/>
      <c r="H101" s="223">
        <v>11.515</v>
      </c>
      <c r="I101" s="224"/>
      <c r="J101" s="220"/>
      <c r="K101" s="220"/>
      <c r="L101" s="225"/>
      <c r="M101" s="226"/>
      <c r="N101" s="227"/>
      <c r="O101" s="227"/>
      <c r="P101" s="227"/>
      <c r="Q101" s="227"/>
      <c r="R101" s="227"/>
      <c r="S101" s="227"/>
      <c r="T101" s="228"/>
      <c r="AT101" s="229" t="s">
        <v>194</v>
      </c>
      <c r="AU101" s="229" t="s">
        <v>85</v>
      </c>
      <c r="AV101" s="12" t="s">
        <v>85</v>
      </c>
      <c r="AW101" s="12" t="s">
        <v>41</v>
      </c>
      <c r="AX101" s="12" t="s">
        <v>77</v>
      </c>
      <c r="AY101" s="229" t="s">
        <v>183</v>
      </c>
    </row>
    <row r="102" spans="2:51" s="13" customFormat="1" ht="13.5">
      <c r="B102" s="230"/>
      <c r="C102" s="231"/>
      <c r="D102" s="232" t="s">
        <v>194</v>
      </c>
      <c r="E102" s="233" t="s">
        <v>2453</v>
      </c>
      <c r="F102" s="234" t="s">
        <v>196</v>
      </c>
      <c r="G102" s="231"/>
      <c r="H102" s="235">
        <v>11.515</v>
      </c>
      <c r="I102" s="236"/>
      <c r="J102" s="231"/>
      <c r="K102" s="231"/>
      <c r="L102" s="237"/>
      <c r="M102" s="238"/>
      <c r="N102" s="239"/>
      <c r="O102" s="239"/>
      <c r="P102" s="239"/>
      <c r="Q102" s="239"/>
      <c r="R102" s="239"/>
      <c r="S102" s="239"/>
      <c r="T102" s="240"/>
      <c r="AT102" s="241" t="s">
        <v>194</v>
      </c>
      <c r="AU102" s="241" t="s">
        <v>85</v>
      </c>
      <c r="AV102" s="13" t="s">
        <v>190</v>
      </c>
      <c r="AW102" s="13" t="s">
        <v>41</v>
      </c>
      <c r="AX102" s="13" t="s">
        <v>24</v>
      </c>
      <c r="AY102" s="241" t="s">
        <v>183</v>
      </c>
    </row>
    <row r="103" spans="2:65" s="1" customFormat="1" ht="22.5" customHeight="1">
      <c r="B103" s="41"/>
      <c r="C103" s="257" t="s">
        <v>221</v>
      </c>
      <c r="D103" s="257" t="s">
        <v>330</v>
      </c>
      <c r="E103" s="258" t="s">
        <v>2471</v>
      </c>
      <c r="F103" s="259" t="s">
        <v>2472</v>
      </c>
      <c r="G103" s="260" t="s">
        <v>224</v>
      </c>
      <c r="H103" s="261">
        <v>21.879</v>
      </c>
      <c r="I103" s="262"/>
      <c r="J103" s="263">
        <f>ROUND(I103*H103,2)</f>
        <v>0</v>
      </c>
      <c r="K103" s="259" t="s">
        <v>22</v>
      </c>
      <c r="L103" s="264"/>
      <c r="M103" s="265" t="s">
        <v>22</v>
      </c>
      <c r="N103" s="266" t="s">
        <v>48</v>
      </c>
      <c r="O103" s="42"/>
      <c r="P103" s="213">
        <f>O103*H103</f>
        <v>0</v>
      </c>
      <c r="Q103" s="213">
        <v>1</v>
      </c>
      <c r="R103" s="213">
        <f>Q103*H103</f>
        <v>21.879</v>
      </c>
      <c r="S103" s="213">
        <v>0</v>
      </c>
      <c r="T103" s="214">
        <f>S103*H103</f>
        <v>0</v>
      </c>
      <c r="AR103" s="24" t="s">
        <v>228</v>
      </c>
      <c r="AT103" s="24" t="s">
        <v>330</v>
      </c>
      <c r="AU103" s="24" t="s">
        <v>85</v>
      </c>
      <c r="AY103" s="24" t="s">
        <v>183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24" t="s">
        <v>24</v>
      </c>
      <c r="BK103" s="215">
        <f>ROUND(I103*H103,2)</f>
        <v>0</v>
      </c>
      <c r="BL103" s="24" t="s">
        <v>190</v>
      </c>
      <c r="BM103" s="24" t="s">
        <v>2473</v>
      </c>
    </row>
    <row r="104" spans="2:47" s="1" customFormat="1" ht="27">
      <c r="B104" s="41"/>
      <c r="C104" s="63"/>
      <c r="D104" s="216" t="s">
        <v>192</v>
      </c>
      <c r="E104" s="63"/>
      <c r="F104" s="217" t="s">
        <v>2474</v>
      </c>
      <c r="G104" s="63"/>
      <c r="H104" s="63"/>
      <c r="I104" s="172"/>
      <c r="J104" s="63"/>
      <c r="K104" s="63"/>
      <c r="L104" s="61"/>
      <c r="M104" s="218"/>
      <c r="N104" s="42"/>
      <c r="O104" s="42"/>
      <c r="P104" s="42"/>
      <c r="Q104" s="42"/>
      <c r="R104" s="42"/>
      <c r="S104" s="42"/>
      <c r="T104" s="78"/>
      <c r="AT104" s="24" t="s">
        <v>192</v>
      </c>
      <c r="AU104" s="24" t="s">
        <v>85</v>
      </c>
    </row>
    <row r="105" spans="2:51" s="12" customFormat="1" ht="13.5">
      <c r="B105" s="219"/>
      <c r="C105" s="220"/>
      <c r="D105" s="216" t="s">
        <v>194</v>
      </c>
      <c r="E105" s="221" t="s">
        <v>22</v>
      </c>
      <c r="F105" s="222" t="s">
        <v>2453</v>
      </c>
      <c r="G105" s="220"/>
      <c r="H105" s="223">
        <v>11.515</v>
      </c>
      <c r="I105" s="224"/>
      <c r="J105" s="220"/>
      <c r="K105" s="220"/>
      <c r="L105" s="225"/>
      <c r="M105" s="226"/>
      <c r="N105" s="227"/>
      <c r="O105" s="227"/>
      <c r="P105" s="227"/>
      <c r="Q105" s="227"/>
      <c r="R105" s="227"/>
      <c r="S105" s="227"/>
      <c r="T105" s="228"/>
      <c r="AT105" s="229" t="s">
        <v>194</v>
      </c>
      <c r="AU105" s="229" t="s">
        <v>85</v>
      </c>
      <c r="AV105" s="12" t="s">
        <v>85</v>
      </c>
      <c r="AW105" s="12" t="s">
        <v>41</v>
      </c>
      <c r="AX105" s="12" t="s">
        <v>24</v>
      </c>
      <c r="AY105" s="229" t="s">
        <v>183</v>
      </c>
    </row>
    <row r="106" spans="2:51" s="12" customFormat="1" ht="13.5">
      <c r="B106" s="219"/>
      <c r="C106" s="220"/>
      <c r="D106" s="232" t="s">
        <v>194</v>
      </c>
      <c r="E106" s="220"/>
      <c r="F106" s="244" t="s">
        <v>2475</v>
      </c>
      <c r="G106" s="220"/>
      <c r="H106" s="245">
        <v>21.879</v>
      </c>
      <c r="I106" s="224"/>
      <c r="J106" s="220"/>
      <c r="K106" s="220"/>
      <c r="L106" s="225"/>
      <c r="M106" s="226"/>
      <c r="N106" s="227"/>
      <c r="O106" s="227"/>
      <c r="P106" s="227"/>
      <c r="Q106" s="227"/>
      <c r="R106" s="227"/>
      <c r="S106" s="227"/>
      <c r="T106" s="228"/>
      <c r="AT106" s="229" t="s">
        <v>194</v>
      </c>
      <c r="AU106" s="229" t="s">
        <v>85</v>
      </c>
      <c r="AV106" s="12" t="s">
        <v>85</v>
      </c>
      <c r="AW106" s="12" t="s">
        <v>6</v>
      </c>
      <c r="AX106" s="12" t="s">
        <v>24</v>
      </c>
      <c r="AY106" s="229" t="s">
        <v>183</v>
      </c>
    </row>
    <row r="107" spans="2:65" s="1" customFormat="1" ht="22.5" customHeight="1">
      <c r="B107" s="41"/>
      <c r="C107" s="204" t="s">
        <v>228</v>
      </c>
      <c r="D107" s="204" t="s">
        <v>185</v>
      </c>
      <c r="E107" s="205" t="s">
        <v>2476</v>
      </c>
      <c r="F107" s="206" t="s">
        <v>2477</v>
      </c>
      <c r="G107" s="207" t="s">
        <v>188</v>
      </c>
      <c r="H107" s="208">
        <v>16.45</v>
      </c>
      <c r="I107" s="209"/>
      <c r="J107" s="210">
        <f>ROUND(I107*H107,2)</f>
        <v>0</v>
      </c>
      <c r="K107" s="206" t="s">
        <v>22</v>
      </c>
      <c r="L107" s="61"/>
      <c r="M107" s="211" t="s">
        <v>22</v>
      </c>
      <c r="N107" s="212" t="s">
        <v>48</v>
      </c>
      <c r="O107" s="42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AR107" s="24" t="s">
        <v>190</v>
      </c>
      <c r="AT107" s="24" t="s">
        <v>185</v>
      </c>
      <c r="AU107" s="24" t="s">
        <v>85</v>
      </c>
      <c r="AY107" s="24" t="s">
        <v>183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24" t="s">
        <v>24</v>
      </c>
      <c r="BK107" s="215">
        <f>ROUND(I107*H107,2)</f>
        <v>0</v>
      </c>
      <c r="BL107" s="24" t="s">
        <v>190</v>
      </c>
      <c r="BM107" s="24" t="s">
        <v>2478</v>
      </c>
    </row>
    <row r="108" spans="2:47" s="1" customFormat="1" ht="27">
      <c r="B108" s="41"/>
      <c r="C108" s="63"/>
      <c r="D108" s="216" t="s">
        <v>192</v>
      </c>
      <c r="E108" s="63"/>
      <c r="F108" s="217" t="s">
        <v>2479</v>
      </c>
      <c r="G108" s="63"/>
      <c r="H108" s="63"/>
      <c r="I108" s="172"/>
      <c r="J108" s="63"/>
      <c r="K108" s="63"/>
      <c r="L108" s="61"/>
      <c r="M108" s="218"/>
      <c r="N108" s="42"/>
      <c r="O108" s="42"/>
      <c r="P108" s="42"/>
      <c r="Q108" s="42"/>
      <c r="R108" s="42"/>
      <c r="S108" s="42"/>
      <c r="T108" s="78"/>
      <c r="AT108" s="24" t="s">
        <v>192</v>
      </c>
      <c r="AU108" s="24" t="s">
        <v>85</v>
      </c>
    </row>
    <row r="109" spans="2:51" s="12" customFormat="1" ht="13.5">
      <c r="B109" s="219"/>
      <c r="C109" s="220"/>
      <c r="D109" s="216" t="s">
        <v>194</v>
      </c>
      <c r="E109" s="221" t="s">
        <v>22</v>
      </c>
      <c r="F109" s="222" t="s">
        <v>2480</v>
      </c>
      <c r="G109" s="220"/>
      <c r="H109" s="223">
        <v>16.45</v>
      </c>
      <c r="I109" s="224"/>
      <c r="J109" s="220"/>
      <c r="K109" s="220"/>
      <c r="L109" s="225"/>
      <c r="M109" s="226"/>
      <c r="N109" s="227"/>
      <c r="O109" s="227"/>
      <c r="P109" s="227"/>
      <c r="Q109" s="227"/>
      <c r="R109" s="227"/>
      <c r="S109" s="227"/>
      <c r="T109" s="228"/>
      <c r="AT109" s="229" t="s">
        <v>194</v>
      </c>
      <c r="AU109" s="229" t="s">
        <v>85</v>
      </c>
      <c r="AV109" s="12" t="s">
        <v>85</v>
      </c>
      <c r="AW109" s="12" t="s">
        <v>41</v>
      </c>
      <c r="AX109" s="12" t="s">
        <v>24</v>
      </c>
      <c r="AY109" s="229" t="s">
        <v>183</v>
      </c>
    </row>
    <row r="110" spans="2:63" s="11" customFormat="1" ht="29.85" customHeight="1">
      <c r="B110" s="187"/>
      <c r="C110" s="188"/>
      <c r="D110" s="201" t="s">
        <v>76</v>
      </c>
      <c r="E110" s="202" t="s">
        <v>190</v>
      </c>
      <c r="F110" s="202" t="s">
        <v>353</v>
      </c>
      <c r="G110" s="188"/>
      <c r="H110" s="188"/>
      <c r="I110" s="191"/>
      <c r="J110" s="203">
        <f>BK110</f>
        <v>0</v>
      </c>
      <c r="K110" s="188"/>
      <c r="L110" s="193"/>
      <c r="M110" s="194"/>
      <c r="N110" s="195"/>
      <c r="O110" s="195"/>
      <c r="P110" s="196">
        <f>SUM(P111:P114)</f>
        <v>0</v>
      </c>
      <c r="Q110" s="195"/>
      <c r="R110" s="196">
        <f>SUM(R111:R114)</f>
        <v>9.330949949999999</v>
      </c>
      <c r="S110" s="195"/>
      <c r="T110" s="197">
        <f>SUM(T111:T114)</f>
        <v>0</v>
      </c>
      <c r="AR110" s="198" t="s">
        <v>24</v>
      </c>
      <c r="AT110" s="199" t="s">
        <v>76</v>
      </c>
      <c r="AU110" s="199" t="s">
        <v>24</v>
      </c>
      <c r="AY110" s="198" t="s">
        <v>183</v>
      </c>
      <c r="BK110" s="200">
        <f>SUM(BK111:BK114)</f>
        <v>0</v>
      </c>
    </row>
    <row r="111" spans="2:65" s="1" customFormat="1" ht="22.5" customHeight="1">
      <c r="B111" s="41"/>
      <c r="C111" s="204" t="s">
        <v>235</v>
      </c>
      <c r="D111" s="204" t="s">
        <v>185</v>
      </c>
      <c r="E111" s="205" t="s">
        <v>2481</v>
      </c>
      <c r="F111" s="206" t="s">
        <v>2482</v>
      </c>
      <c r="G111" s="207" t="s">
        <v>188</v>
      </c>
      <c r="H111" s="208">
        <v>4.935</v>
      </c>
      <c r="I111" s="209"/>
      <c r="J111" s="210">
        <f>ROUND(I111*H111,2)</f>
        <v>0</v>
      </c>
      <c r="K111" s="206" t="s">
        <v>22</v>
      </c>
      <c r="L111" s="61"/>
      <c r="M111" s="211" t="s">
        <v>22</v>
      </c>
      <c r="N111" s="212" t="s">
        <v>48</v>
      </c>
      <c r="O111" s="42"/>
      <c r="P111" s="213">
        <f>O111*H111</f>
        <v>0</v>
      </c>
      <c r="Q111" s="213">
        <v>1.89077</v>
      </c>
      <c r="R111" s="213">
        <f>Q111*H111</f>
        <v>9.330949949999999</v>
      </c>
      <c r="S111" s="213">
        <v>0</v>
      </c>
      <c r="T111" s="214">
        <f>S111*H111</f>
        <v>0</v>
      </c>
      <c r="AR111" s="24" t="s">
        <v>190</v>
      </c>
      <c r="AT111" s="24" t="s">
        <v>185</v>
      </c>
      <c r="AU111" s="24" t="s">
        <v>85</v>
      </c>
      <c r="AY111" s="24" t="s">
        <v>183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24" t="s">
        <v>24</v>
      </c>
      <c r="BK111" s="215">
        <f>ROUND(I111*H111,2)</f>
        <v>0</v>
      </c>
      <c r="BL111" s="24" t="s">
        <v>190</v>
      </c>
      <c r="BM111" s="24" t="s">
        <v>2483</v>
      </c>
    </row>
    <row r="112" spans="2:47" s="1" customFormat="1" ht="13.5">
      <c r="B112" s="41"/>
      <c r="C112" s="63"/>
      <c r="D112" s="216" t="s">
        <v>192</v>
      </c>
      <c r="E112" s="63"/>
      <c r="F112" s="217" t="s">
        <v>2484</v>
      </c>
      <c r="G112" s="63"/>
      <c r="H112" s="63"/>
      <c r="I112" s="172"/>
      <c r="J112" s="63"/>
      <c r="K112" s="63"/>
      <c r="L112" s="61"/>
      <c r="M112" s="218"/>
      <c r="N112" s="42"/>
      <c r="O112" s="42"/>
      <c r="P112" s="42"/>
      <c r="Q112" s="42"/>
      <c r="R112" s="42"/>
      <c r="S112" s="42"/>
      <c r="T112" s="78"/>
      <c r="AT112" s="24" t="s">
        <v>192</v>
      </c>
      <c r="AU112" s="24" t="s">
        <v>85</v>
      </c>
    </row>
    <row r="113" spans="2:51" s="12" customFormat="1" ht="13.5">
      <c r="B113" s="219"/>
      <c r="C113" s="220"/>
      <c r="D113" s="216" t="s">
        <v>194</v>
      </c>
      <c r="E113" s="221" t="s">
        <v>22</v>
      </c>
      <c r="F113" s="222" t="s">
        <v>2485</v>
      </c>
      <c r="G113" s="220"/>
      <c r="H113" s="223">
        <v>4.935</v>
      </c>
      <c r="I113" s="224"/>
      <c r="J113" s="220"/>
      <c r="K113" s="220"/>
      <c r="L113" s="225"/>
      <c r="M113" s="226"/>
      <c r="N113" s="227"/>
      <c r="O113" s="227"/>
      <c r="P113" s="227"/>
      <c r="Q113" s="227"/>
      <c r="R113" s="227"/>
      <c r="S113" s="227"/>
      <c r="T113" s="228"/>
      <c r="AT113" s="229" t="s">
        <v>194</v>
      </c>
      <c r="AU113" s="229" t="s">
        <v>85</v>
      </c>
      <c r="AV113" s="12" t="s">
        <v>85</v>
      </c>
      <c r="AW113" s="12" t="s">
        <v>41</v>
      </c>
      <c r="AX113" s="12" t="s">
        <v>77</v>
      </c>
      <c r="AY113" s="229" t="s">
        <v>183</v>
      </c>
    </row>
    <row r="114" spans="2:51" s="13" customFormat="1" ht="13.5">
      <c r="B114" s="230"/>
      <c r="C114" s="231"/>
      <c r="D114" s="216" t="s">
        <v>194</v>
      </c>
      <c r="E114" s="267" t="s">
        <v>2486</v>
      </c>
      <c r="F114" s="268" t="s">
        <v>196</v>
      </c>
      <c r="G114" s="231"/>
      <c r="H114" s="269">
        <v>4.935</v>
      </c>
      <c r="I114" s="236"/>
      <c r="J114" s="231"/>
      <c r="K114" s="231"/>
      <c r="L114" s="237"/>
      <c r="M114" s="238"/>
      <c r="N114" s="239"/>
      <c r="O114" s="239"/>
      <c r="P114" s="239"/>
      <c r="Q114" s="239"/>
      <c r="R114" s="239"/>
      <c r="S114" s="239"/>
      <c r="T114" s="240"/>
      <c r="AT114" s="241" t="s">
        <v>194</v>
      </c>
      <c r="AU114" s="241" t="s">
        <v>85</v>
      </c>
      <c r="AV114" s="13" t="s">
        <v>190</v>
      </c>
      <c r="AW114" s="13" t="s">
        <v>41</v>
      </c>
      <c r="AX114" s="13" t="s">
        <v>24</v>
      </c>
      <c r="AY114" s="241" t="s">
        <v>183</v>
      </c>
    </row>
    <row r="115" spans="2:63" s="11" customFormat="1" ht="29.85" customHeight="1">
      <c r="B115" s="187"/>
      <c r="C115" s="188"/>
      <c r="D115" s="201" t="s">
        <v>76</v>
      </c>
      <c r="E115" s="202" t="s">
        <v>228</v>
      </c>
      <c r="F115" s="202" t="s">
        <v>600</v>
      </c>
      <c r="G115" s="188"/>
      <c r="H115" s="188"/>
      <c r="I115" s="191"/>
      <c r="J115" s="203">
        <f>BK115</f>
        <v>0</v>
      </c>
      <c r="K115" s="188"/>
      <c r="L115" s="193"/>
      <c r="M115" s="194"/>
      <c r="N115" s="195"/>
      <c r="O115" s="195"/>
      <c r="P115" s="196">
        <f>SUM(P116:P133)</f>
        <v>0</v>
      </c>
      <c r="Q115" s="195"/>
      <c r="R115" s="196">
        <f>SUM(R116:R133)</f>
        <v>0.045087999999999996</v>
      </c>
      <c r="S115" s="195"/>
      <c r="T115" s="197">
        <f>SUM(T116:T133)</f>
        <v>0</v>
      </c>
      <c r="AR115" s="198" t="s">
        <v>24</v>
      </c>
      <c r="AT115" s="199" t="s">
        <v>76</v>
      </c>
      <c r="AU115" s="199" t="s">
        <v>24</v>
      </c>
      <c r="AY115" s="198" t="s">
        <v>183</v>
      </c>
      <c r="BK115" s="200">
        <f>SUM(BK116:BK133)</f>
        <v>0</v>
      </c>
    </row>
    <row r="116" spans="2:65" s="1" customFormat="1" ht="31.5" customHeight="1">
      <c r="B116" s="41"/>
      <c r="C116" s="204" t="s">
        <v>29</v>
      </c>
      <c r="D116" s="204" t="s">
        <v>185</v>
      </c>
      <c r="E116" s="205" t="s">
        <v>2487</v>
      </c>
      <c r="F116" s="206" t="s">
        <v>2488</v>
      </c>
      <c r="G116" s="207" t="s">
        <v>238</v>
      </c>
      <c r="H116" s="208">
        <v>32.9</v>
      </c>
      <c r="I116" s="209"/>
      <c r="J116" s="210">
        <f>ROUND(I116*H116,2)</f>
        <v>0</v>
      </c>
      <c r="K116" s="206" t="s">
        <v>22</v>
      </c>
      <c r="L116" s="61"/>
      <c r="M116" s="211" t="s">
        <v>22</v>
      </c>
      <c r="N116" s="212" t="s">
        <v>48</v>
      </c>
      <c r="O116" s="42"/>
      <c r="P116" s="213">
        <f>O116*H116</f>
        <v>0</v>
      </c>
      <c r="Q116" s="213">
        <v>0</v>
      </c>
      <c r="R116" s="213">
        <f>Q116*H116</f>
        <v>0</v>
      </c>
      <c r="S116" s="213">
        <v>0</v>
      </c>
      <c r="T116" s="214">
        <f>S116*H116</f>
        <v>0</v>
      </c>
      <c r="AR116" s="24" t="s">
        <v>190</v>
      </c>
      <c r="AT116" s="24" t="s">
        <v>185</v>
      </c>
      <c r="AU116" s="24" t="s">
        <v>85</v>
      </c>
      <c r="AY116" s="24" t="s">
        <v>183</v>
      </c>
      <c r="BE116" s="215">
        <f>IF(N116="základní",J116,0)</f>
        <v>0</v>
      </c>
      <c r="BF116" s="215">
        <f>IF(N116="snížená",J116,0)</f>
        <v>0</v>
      </c>
      <c r="BG116" s="215">
        <f>IF(N116="zákl. přenesená",J116,0)</f>
        <v>0</v>
      </c>
      <c r="BH116" s="215">
        <f>IF(N116="sníž. přenesená",J116,0)</f>
        <v>0</v>
      </c>
      <c r="BI116" s="215">
        <f>IF(N116="nulová",J116,0)</f>
        <v>0</v>
      </c>
      <c r="BJ116" s="24" t="s">
        <v>24</v>
      </c>
      <c r="BK116" s="215">
        <f>ROUND(I116*H116,2)</f>
        <v>0</v>
      </c>
      <c r="BL116" s="24" t="s">
        <v>190</v>
      </c>
      <c r="BM116" s="24" t="s">
        <v>2489</v>
      </c>
    </row>
    <row r="117" spans="2:47" s="1" customFormat="1" ht="27">
      <c r="B117" s="41"/>
      <c r="C117" s="63"/>
      <c r="D117" s="232" t="s">
        <v>192</v>
      </c>
      <c r="E117" s="63"/>
      <c r="F117" s="242" t="s">
        <v>2490</v>
      </c>
      <c r="G117" s="63"/>
      <c r="H117" s="63"/>
      <c r="I117" s="172"/>
      <c r="J117" s="63"/>
      <c r="K117" s="63"/>
      <c r="L117" s="61"/>
      <c r="M117" s="218"/>
      <c r="N117" s="42"/>
      <c r="O117" s="42"/>
      <c r="P117" s="42"/>
      <c r="Q117" s="42"/>
      <c r="R117" s="42"/>
      <c r="S117" s="42"/>
      <c r="T117" s="78"/>
      <c r="AT117" s="24" t="s">
        <v>192</v>
      </c>
      <c r="AU117" s="24" t="s">
        <v>85</v>
      </c>
    </row>
    <row r="118" spans="2:65" s="1" customFormat="1" ht="22.5" customHeight="1">
      <c r="B118" s="41"/>
      <c r="C118" s="257" t="s">
        <v>252</v>
      </c>
      <c r="D118" s="257" t="s">
        <v>330</v>
      </c>
      <c r="E118" s="258" t="s">
        <v>2491</v>
      </c>
      <c r="F118" s="259" t="s">
        <v>2492</v>
      </c>
      <c r="G118" s="260" t="s">
        <v>238</v>
      </c>
      <c r="H118" s="261">
        <v>33.8</v>
      </c>
      <c r="I118" s="262"/>
      <c r="J118" s="263">
        <f>ROUND(I118*H118,2)</f>
        <v>0</v>
      </c>
      <c r="K118" s="259" t="s">
        <v>22</v>
      </c>
      <c r="L118" s="264"/>
      <c r="M118" s="265" t="s">
        <v>22</v>
      </c>
      <c r="N118" s="266" t="s">
        <v>48</v>
      </c>
      <c r="O118" s="42"/>
      <c r="P118" s="213">
        <f>O118*H118</f>
        <v>0</v>
      </c>
      <c r="Q118" s="213">
        <v>0.00066</v>
      </c>
      <c r="R118" s="213">
        <f>Q118*H118</f>
        <v>0.022307999999999998</v>
      </c>
      <c r="S118" s="213">
        <v>0</v>
      </c>
      <c r="T118" s="214">
        <f>S118*H118</f>
        <v>0</v>
      </c>
      <c r="AR118" s="24" t="s">
        <v>228</v>
      </c>
      <c r="AT118" s="24" t="s">
        <v>330</v>
      </c>
      <c r="AU118" s="24" t="s">
        <v>85</v>
      </c>
      <c r="AY118" s="24" t="s">
        <v>183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24" t="s">
        <v>24</v>
      </c>
      <c r="BK118" s="215">
        <f>ROUND(I118*H118,2)</f>
        <v>0</v>
      </c>
      <c r="BL118" s="24" t="s">
        <v>190</v>
      </c>
      <c r="BM118" s="24" t="s">
        <v>2493</v>
      </c>
    </row>
    <row r="119" spans="2:47" s="1" customFormat="1" ht="13.5">
      <c r="B119" s="41"/>
      <c r="C119" s="63"/>
      <c r="D119" s="216" t="s">
        <v>192</v>
      </c>
      <c r="E119" s="63"/>
      <c r="F119" s="217" t="s">
        <v>2494</v>
      </c>
      <c r="G119" s="63"/>
      <c r="H119" s="63"/>
      <c r="I119" s="172"/>
      <c r="J119" s="63"/>
      <c r="K119" s="63"/>
      <c r="L119" s="61"/>
      <c r="M119" s="218"/>
      <c r="N119" s="42"/>
      <c r="O119" s="42"/>
      <c r="P119" s="42"/>
      <c r="Q119" s="42"/>
      <c r="R119" s="42"/>
      <c r="S119" s="42"/>
      <c r="T119" s="78"/>
      <c r="AT119" s="24" t="s">
        <v>192</v>
      </c>
      <c r="AU119" s="24" t="s">
        <v>85</v>
      </c>
    </row>
    <row r="120" spans="2:51" s="12" customFormat="1" ht="13.5">
      <c r="B120" s="219"/>
      <c r="C120" s="220"/>
      <c r="D120" s="232" t="s">
        <v>194</v>
      </c>
      <c r="E120" s="220"/>
      <c r="F120" s="244" t="s">
        <v>2495</v>
      </c>
      <c r="G120" s="220"/>
      <c r="H120" s="245">
        <v>33.8</v>
      </c>
      <c r="I120" s="224"/>
      <c r="J120" s="220"/>
      <c r="K120" s="220"/>
      <c r="L120" s="225"/>
      <c r="M120" s="226"/>
      <c r="N120" s="227"/>
      <c r="O120" s="227"/>
      <c r="P120" s="227"/>
      <c r="Q120" s="227"/>
      <c r="R120" s="227"/>
      <c r="S120" s="227"/>
      <c r="T120" s="228"/>
      <c r="AT120" s="229" t="s">
        <v>194</v>
      </c>
      <c r="AU120" s="229" t="s">
        <v>85</v>
      </c>
      <c r="AV120" s="12" t="s">
        <v>85</v>
      </c>
      <c r="AW120" s="12" t="s">
        <v>6</v>
      </c>
      <c r="AX120" s="12" t="s">
        <v>24</v>
      </c>
      <c r="AY120" s="229" t="s">
        <v>183</v>
      </c>
    </row>
    <row r="121" spans="2:65" s="1" customFormat="1" ht="22.5" customHeight="1">
      <c r="B121" s="41"/>
      <c r="C121" s="204" t="s">
        <v>259</v>
      </c>
      <c r="D121" s="204" t="s">
        <v>185</v>
      </c>
      <c r="E121" s="205" t="s">
        <v>2496</v>
      </c>
      <c r="F121" s="206" t="s">
        <v>2497</v>
      </c>
      <c r="G121" s="207" t="s">
        <v>305</v>
      </c>
      <c r="H121" s="208">
        <v>1</v>
      </c>
      <c r="I121" s="209"/>
      <c r="J121" s="210">
        <f>ROUND(I121*H121,2)</f>
        <v>0</v>
      </c>
      <c r="K121" s="206" t="s">
        <v>22</v>
      </c>
      <c r="L121" s="61"/>
      <c r="M121" s="211" t="s">
        <v>22</v>
      </c>
      <c r="N121" s="212" t="s">
        <v>48</v>
      </c>
      <c r="O121" s="42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AR121" s="24" t="s">
        <v>190</v>
      </c>
      <c r="AT121" s="24" t="s">
        <v>185</v>
      </c>
      <c r="AU121" s="24" t="s">
        <v>85</v>
      </c>
      <c r="AY121" s="24" t="s">
        <v>183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24" t="s">
        <v>24</v>
      </c>
      <c r="BK121" s="215">
        <f>ROUND(I121*H121,2)</f>
        <v>0</v>
      </c>
      <c r="BL121" s="24" t="s">
        <v>190</v>
      </c>
      <c r="BM121" s="24" t="s">
        <v>2498</v>
      </c>
    </row>
    <row r="122" spans="2:47" s="1" customFormat="1" ht="27">
      <c r="B122" s="41"/>
      <c r="C122" s="63"/>
      <c r="D122" s="232" t="s">
        <v>192</v>
      </c>
      <c r="E122" s="63"/>
      <c r="F122" s="242" t="s">
        <v>2499</v>
      </c>
      <c r="G122" s="63"/>
      <c r="H122" s="63"/>
      <c r="I122" s="172"/>
      <c r="J122" s="63"/>
      <c r="K122" s="63"/>
      <c r="L122" s="61"/>
      <c r="M122" s="218"/>
      <c r="N122" s="42"/>
      <c r="O122" s="42"/>
      <c r="P122" s="42"/>
      <c r="Q122" s="42"/>
      <c r="R122" s="42"/>
      <c r="S122" s="42"/>
      <c r="T122" s="78"/>
      <c r="AT122" s="24" t="s">
        <v>192</v>
      </c>
      <c r="AU122" s="24" t="s">
        <v>85</v>
      </c>
    </row>
    <row r="123" spans="2:65" s="1" customFormat="1" ht="22.5" customHeight="1">
      <c r="B123" s="41"/>
      <c r="C123" s="257" t="s">
        <v>265</v>
      </c>
      <c r="D123" s="257" t="s">
        <v>330</v>
      </c>
      <c r="E123" s="258" t="s">
        <v>2500</v>
      </c>
      <c r="F123" s="259" t="s">
        <v>2501</v>
      </c>
      <c r="G123" s="260" t="s">
        <v>305</v>
      </c>
      <c r="H123" s="261">
        <v>1</v>
      </c>
      <c r="I123" s="262"/>
      <c r="J123" s="263">
        <f>ROUND(I123*H123,2)</f>
        <v>0</v>
      </c>
      <c r="K123" s="259" t="s">
        <v>22</v>
      </c>
      <c r="L123" s="264"/>
      <c r="M123" s="265" t="s">
        <v>22</v>
      </c>
      <c r="N123" s="266" t="s">
        <v>48</v>
      </c>
      <c r="O123" s="42"/>
      <c r="P123" s="213">
        <f>O123*H123</f>
        <v>0</v>
      </c>
      <c r="Q123" s="213">
        <v>0.0083</v>
      </c>
      <c r="R123" s="213">
        <f>Q123*H123</f>
        <v>0.0083</v>
      </c>
      <c r="S123" s="213">
        <v>0</v>
      </c>
      <c r="T123" s="214">
        <f>S123*H123</f>
        <v>0</v>
      </c>
      <c r="AR123" s="24" t="s">
        <v>228</v>
      </c>
      <c r="AT123" s="24" t="s">
        <v>330</v>
      </c>
      <c r="AU123" s="24" t="s">
        <v>85</v>
      </c>
      <c r="AY123" s="24" t="s">
        <v>183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24" t="s">
        <v>24</v>
      </c>
      <c r="BK123" s="215">
        <f>ROUND(I123*H123,2)</f>
        <v>0</v>
      </c>
      <c r="BL123" s="24" t="s">
        <v>190</v>
      </c>
      <c r="BM123" s="24" t="s">
        <v>2502</v>
      </c>
    </row>
    <row r="124" spans="2:47" s="1" customFormat="1" ht="27">
      <c r="B124" s="41"/>
      <c r="C124" s="63"/>
      <c r="D124" s="232" t="s">
        <v>192</v>
      </c>
      <c r="E124" s="63"/>
      <c r="F124" s="242" t="s">
        <v>2503</v>
      </c>
      <c r="G124" s="63"/>
      <c r="H124" s="63"/>
      <c r="I124" s="172"/>
      <c r="J124" s="63"/>
      <c r="K124" s="63"/>
      <c r="L124" s="61"/>
      <c r="M124" s="218"/>
      <c r="N124" s="42"/>
      <c r="O124" s="42"/>
      <c r="P124" s="42"/>
      <c r="Q124" s="42"/>
      <c r="R124" s="42"/>
      <c r="S124" s="42"/>
      <c r="T124" s="78"/>
      <c r="AT124" s="24" t="s">
        <v>192</v>
      </c>
      <c r="AU124" s="24" t="s">
        <v>85</v>
      </c>
    </row>
    <row r="125" spans="2:65" s="1" customFormat="1" ht="22.5" customHeight="1">
      <c r="B125" s="41"/>
      <c r="C125" s="204" t="s">
        <v>271</v>
      </c>
      <c r="D125" s="204" t="s">
        <v>185</v>
      </c>
      <c r="E125" s="205" t="s">
        <v>2504</v>
      </c>
      <c r="F125" s="206" t="s">
        <v>2505</v>
      </c>
      <c r="G125" s="207" t="s">
        <v>305</v>
      </c>
      <c r="H125" s="208">
        <v>1</v>
      </c>
      <c r="I125" s="209"/>
      <c r="J125" s="210">
        <f>ROUND(I125*H125,2)</f>
        <v>0</v>
      </c>
      <c r="K125" s="206" t="s">
        <v>22</v>
      </c>
      <c r="L125" s="61"/>
      <c r="M125" s="211" t="s">
        <v>22</v>
      </c>
      <c r="N125" s="212" t="s">
        <v>48</v>
      </c>
      <c r="O125" s="42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AR125" s="24" t="s">
        <v>284</v>
      </c>
      <c r="AT125" s="24" t="s">
        <v>185</v>
      </c>
      <c r="AU125" s="24" t="s">
        <v>85</v>
      </c>
      <c r="AY125" s="24" t="s">
        <v>183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24" t="s">
        <v>24</v>
      </c>
      <c r="BK125" s="215">
        <f>ROUND(I125*H125,2)</f>
        <v>0</v>
      </c>
      <c r="BL125" s="24" t="s">
        <v>284</v>
      </c>
      <c r="BM125" s="24" t="s">
        <v>2506</v>
      </c>
    </row>
    <row r="126" spans="2:65" s="1" customFormat="1" ht="31.5" customHeight="1">
      <c r="B126" s="41"/>
      <c r="C126" s="204" t="s">
        <v>10</v>
      </c>
      <c r="D126" s="204" t="s">
        <v>185</v>
      </c>
      <c r="E126" s="205" t="s">
        <v>2507</v>
      </c>
      <c r="F126" s="206" t="s">
        <v>2508</v>
      </c>
      <c r="G126" s="207" t="s">
        <v>305</v>
      </c>
      <c r="H126" s="208">
        <v>1</v>
      </c>
      <c r="I126" s="209"/>
      <c r="J126" s="210">
        <f>ROUND(I126*H126,2)</f>
        <v>0</v>
      </c>
      <c r="K126" s="206" t="s">
        <v>22</v>
      </c>
      <c r="L126" s="61"/>
      <c r="M126" s="211" t="s">
        <v>22</v>
      </c>
      <c r="N126" s="212" t="s">
        <v>48</v>
      </c>
      <c r="O126" s="42"/>
      <c r="P126" s="213">
        <f>O126*H126</f>
        <v>0</v>
      </c>
      <c r="Q126" s="213">
        <v>0.00072</v>
      </c>
      <c r="R126" s="213">
        <f>Q126*H126</f>
        <v>0.00072</v>
      </c>
      <c r="S126" s="213">
        <v>0</v>
      </c>
      <c r="T126" s="214">
        <f>S126*H126</f>
        <v>0</v>
      </c>
      <c r="AR126" s="24" t="s">
        <v>190</v>
      </c>
      <c r="AT126" s="24" t="s">
        <v>185</v>
      </c>
      <c r="AU126" s="24" t="s">
        <v>85</v>
      </c>
      <c r="AY126" s="24" t="s">
        <v>183</v>
      </c>
      <c r="BE126" s="215">
        <f>IF(N126="základní",J126,0)</f>
        <v>0</v>
      </c>
      <c r="BF126" s="215">
        <f>IF(N126="snížená",J126,0)</f>
        <v>0</v>
      </c>
      <c r="BG126" s="215">
        <f>IF(N126="zákl. přenesená",J126,0)</f>
        <v>0</v>
      </c>
      <c r="BH126" s="215">
        <f>IF(N126="sníž. přenesená",J126,0)</f>
        <v>0</v>
      </c>
      <c r="BI126" s="215">
        <f>IF(N126="nulová",J126,0)</f>
        <v>0</v>
      </c>
      <c r="BJ126" s="24" t="s">
        <v>24</v>
      </c>
      <c r="BK126" s="215">
        <f>ROUND(I126*H126,2)</f>
        <v>0</v>
      </c>
      <c r="BL126" s="24" t="s">
        <v>190</v>
      </c>
      <c r="BM126" s="24" t="s">
        <v>2509</v>
      </c>
    </row>
    <row r="127" spans="2:47" s="1" customFormat="1" ht="13.5">
      <c r="B127" s="41"/>
      <c r="C127" s="63"/>
      <c r="D127" s="232" t="s">
        <v>192</v>
      </c>
      <c r="E127" s="63"/>
      <c r="F127" s="242" t="s">
        <v>2510</v>
      </c>
      <c r="G127" s="63"/>
      <c r="H127" s="63"/>
      <c r="I127" s="172"/>
      <c r="J127" s="63"/>
      <c r="K127" s="63"/>
      <c r="L127" s="61"/>
      <c r="M127" s="218"/>
      <c r="N127" s="42"/>
      <c r="O127" s="42"/>
      <c r="P127" s="42"/>
      <c r="Q127" s="42"/>
      <c r="R127" s="42"/>
      <c r="S127" s="42"/>
      <c r="T127" s="78"/>
      <c r="AT127" s="24" t="s">
        <v>192</v>
      </c>
      <c r="AU127" s="24" t="s">
        <v>85</v>
      </c>
    </row>
    <row r="128" spans="2:65" s="1" customFormat="1" ht="22.5" customHeight="1">
      <c r="B128" s="41"/>
      <c r="C128" s="204" t="s">
        <v>284</v>
      </c>
      <c r="D128" s="204" t="s">
        <v>185</v>
      </c>
      <c r="E128" s="205" t="s">
        <v>2511</v>
      </c>
      <c r="F128" s="206" t="s">
        <v>2512</v>
      </c>
      <c r="G128" s="207" t="s">
        <v>305</v>
      </c>
      <c r="H128" s="208">
        <v>2</v>
      </c>
      <c r="I128" s="209"/>
      <c r="J128" s="210">
        <f>ROUND(I128*H128,2)</f>
        <v>0</v>
      </c>
      <c r="K128" s="206" t="s">
        <v>22</v>
      </c>
      <c r="L128" s="61"/>
      <c r="M128" s="211" t="s">
        <v>22</v>
      </c>
      <c r="N128" s="212" t="s">
        <v>48</v>
      </c>
      <c r="O128" s="42"/>
      <c r="P128" s="213">
        <f>O128*H128</f>
        <v>0</v>
      </c>
      <c r="Q128" s="213">
        <v>0</v>
      </c>
      <c r="R128" s="213">
        <f>Q128*H128</f>
        <v>0</v>
      </c>
      <c r="S128" s="213">
        <v>0</v>
      </c>
      <c r="T128" s="214">
        <f>S128*H128</f>
        <v>0</v>
      </c>
      <c r="AR128" s="24" t="s">
        <v>284</v>
      </c>
      <c r="AT128" s="24" t="s">
        <v>185</v>
      </c>
      <c r="AU128" s="24" t="s">
        <v>85</v>
      </c>
      <c r="AY128" s="24" t="s">
        <v>183</v>
      </c>
      <c r="BE128" s="215">
        <f>IF(N128="základní",J128,0)</f>
        <v>0</v>
      </c>
      <c r="BF128" s="215">
        <f>IF(N128="snížená",J128,0)</f>
        <v>0</v>
      </c>
      <c r="BG128" s="215">
        <f>IF(N128="zákl. přenesená",J128,0)</f>
        <v>0</v>
      </c>
      <c r="BH128" s="215">
        <f>IF(N128="sníž. přenesená",J128,0)</f>
        <v>0</v>
      </c>
      <c r="BI128" s="215">
        <f>IF(N128="nulová",J128,0)</f>
        <v>0</v>
      </c>
      <c r="BJ128" s="24" t="s">
        <v>24</v>
      </c>
      <c r="BK128" s="215">
        <f>ROUND(I128*H128,2)</f>
        <v>0</v>
      </c>
      <c r="BL128" s="24" t="s">
        <v>284</v>
      </c>
      <c r="BM128" s="24" t="s">
        <v>2513</v>
      </c>
    </row>
    <row r="129" spans="2:47" s="1" customFormat="1" ht="13.5">
      <c r="B129" s="41"/>
      <c r="C129" s="63"/>
      <c r="D129" s="232" t="s">
        <v>192</v>
      </c>
      <c r="E129" s="63"/>
      <c r="F129" s="242" t="s">
        <v>2514</v>
      </c>
      <c r="G129" s="63"/>
      <c r="H129" s="63"/>
      <c r="I129" s="172"/>
      <c r="J129" s="63"/>
      <c r="K129" s="63"/>
      <c r="L129" s="61"/>
      <c r="M129" s="218"/>
      <c r="N129" s="42"/>
      <c r="O129" s="42"/>
      <c r="P129" s="42"/>
      <c r="Q129" s="42"/>
      <c r="R129" s="42"/>
      <c r="S129" s="42"/>
      <c r="T129" s="78"/>
      <c r="AT129" s="24" t="s">
        <v>192</v>
      </c>
      <c r="AU129" s="24" t="s">
        <v>85</v>
      </c>
    </row>
    <row r="130" spans="2:65" s="1" customFormat="1" ht="22.5" customHeight="1">
      <c r="B130" s="41"/>
      <c r="C130" s="257" t="s">
        <v>290</v>
      </c>
      <c r="D130" s="257" t="s">
        <v>330</v>
      </c>
      <c r="E130" s="258" t="s">
        <v>2515</v>
      </c>
      <c r="F130" s="259" t="s">
        <v>2516</v>
      </c>
      <c r="G130" s="260" t="s">
        <v>305</v>
      </c>
      <c r="H130" s="261">
        <v>2</v>
      </c>
      <c r="I130" s="262"/>
      <c r="J130" s="263">
        <f>ROUND(I130*H130,2)</f>
        <v>0</v>
      </c>
      <c r="K130" s="259" t="s">
        <v>22</v>
      </c>
      <c r="L130" s="264"/>
      <c r="M130" s="265" t="s">
        <v>22</v>
      </c>
      <c r="N130" s="266" t="s">
        <v>48</v>
      </c>
      <c r="O130" s="42"/>
      <c r="P130" s="213">
        <f>O130*H130</f>
        <v>0</v>
      </c>
      <c r="Q130" s="213">
        <v>0.003</v>
      </c>
      <c r="R130" s="213">
        <f>Q130*H130</f>
        <v>0.006</v>
      </c>
      <c r="S130" s="213">
        <v>0</v>
      </c>
      <c r="T130" s="214">
        <f>S130*H130</f>
        <v>0</v>
      </c>
      <c r="AR130" s="24" t="s">
        <v>384</v>
      </c>
      <c r="AT130" s="24" t="s">
        <v>330</v>
      </c>
      <c r="AU130" s="24" t="s">
        <v>85</v>
      </c>
      <c r="AY130" s="24" t="s">
        <v>183</v>
      </c>
      <c r="BE130" s="215">
        <f>IF(N130="základní",J130,0)</f>
        <v>0</v>
      </c>
      <c r="BF130" s="215">
        <f>IF(N130="snížená",J130,0)</f>
        <v>0</v>
      </c>
      <c r="BG130" s="215">
        <f>IF(N130="zákl. přenesená",J130,0)</f>
        <v>0</v>
      </c>
      <c r="BH130" s="215">
        <f>IF(N130="sníž. přenesená",J130,0)</f>
        <v>0</v>
      </c>
      <c r="BI130" s="215">
        <f>IF(N130="nulová",J130,0)</f>
        <v>0</v>
      </c>
      <c r="BJ130" s="24" t="s">
        <v>24</v>
      </c>
      <c r="BK130" s="215">
        <f>ROUND(I130*H130,2)</f>
        <v>0</v>
      </c>
      <c r="BL130" s="24" t="s">
        <v>284</v>
      </c>
      <c r="BM130" s="24" t="s">
        <v>2517</v>
      </c>
    </row>
    <row r="131" spans="2:47" s="1" customFormat="1" ht="54">
      <c r="B131" s="41"/>
      <c r="C131" s="63"/>
      <c r="D131" s="232" t="s">
        <v>192</v>
      </c>
      <c r="E131" s="63"/>
      <c r="F131" s="242" t="s">
        <v>2518</v>
      </c>
      <c r="G131" s="63"/>
      <c r="H131" s="63"/>
      <c r="I131" s="172"/>
      <c r="J131" s="63"/>
      <c r="K131" s="63"/>
      <c r="L131" s="61"/>
      <c r="M131" s="218"/>
      <c r="N131" s="42"/>
      <c r="O131" s="42"/>
      <c r="P131" s="42"/>
      <c r="Q131" s="42"/>
      <c r="R131" s="42"/>
      <c r="S131" s="42"/>
      <c r="T131" s="78"/>
      <c r="AT131" s="24" t="s">
        <v>192</v>
      </c>
      <c r="AU131" s="24" t="s">
        <v>85</v>
      </c>
    </row>
    <row r="132" spans="2:65" s="1" customFormat="1" ht="22.5" customHeight="1">
      <c r="B132" s="41"/>
      <c r="C132" s="204" t="s">
        <v>296</v>
      </c>
      <c r="D132" s="204" t="s">
        <v>185</v>
      </c>
      <c r="E132" s="205" t="s">
        <v>2519</v>
      </c>
      <c r="F132" s="206" t="s">
        <v>2520</v>
      </c>
      <c r="G132" s="207" t="s">
        <v>1460</v>
      </c>
      <c r="H132" s="208">
        <v>1</v>
      </c>
      <c r="I132" s="209"/>
      <c r="J132" s="210">
        <f>ROUND(I132*H132,2)</f>
        <v>0</v>
      </c>
      <c r="K132" s="206" t="s">
        <v>22</v>
      </c>
      <c r="L132" s="61"/>
      <c r="M132" s="211" t="s">
        <v>22</v>
      </c>
      <c r="N132" s="212" t="s">
        <v>48</v>
      </c>
      <c r="O132" s="42"/>
      <c r="P132" s="213">
        <f>O132*H132</f>
        <v>0</v>
      </c>
      <c r="Q132" s="213">
        <v>0.00776</v>
      </c>
      <c r="R132" s="213">
        <f>Q132*H132</f>
        <v>0.00776</v>
      </c>
      <c r="S132" s="213">
        <v>0</v>
      </c>
      <c r="T132" s="214">
        <f>S132*H132</f>
        <v>0</v>
      </c>
      <c r="AR132" s="24" t="s">
        <v>284</v>
      </c>
      <c r="AT132" s="24" t="s">
        <v>185</v>
      </c>
      <c r="AU132" s="24" t="s">
        <v>85</v>
      </c>
      <c r="AY132" s="24" t="s">
        <v>183</v>
      </c>
      <c r="BE132" s="215">
        <f>IF(N132="základní",J132,0)</f>
        <v>0</v>
      </c>
      <c r="BF132" s="215">
        <f>IF(N132="snížená",J132,0)</f>
        <v>0</v>
      </c>
      <c r="BG132" s="215">
        <f>IF(N132="zákl. přenesená",J132,0)</f>
        <v>0</v>
      </c>
      <c r="BH132" s="215">
        <f>IF(N132="sníž. přenesená",J132,0)</f>
        <v>0</v>
      </c>
      <c r="BI132" s="215">
        <f>IF(N132="nulová",J132,0)</f>
        <v>0</v>
      </c>
      <c r="BJ132" s="24" t="s">
        <v>24</v>
      </c>
      <c r="BK132" s="215">
        <f>ROUND(I132*H132,2)</f>
        <v>0</v>
      </c>
      <c r="BL132" s="24" t="s">
        <v>284</v>
      </c>
      <c r="BM132" s="24" t="s">
        <v>2521</v>
      </c>
    </row>
    <row r="133" spans="2:47" s="1" customFormat="1" ht="27">
      <c r="B133" s="41"/>
      <c r="C133" s="63"/>
      <c r="D133" s="216" t="s">
        <v>192</v>
      </c>
      <c r="E133" s="63"/>
      <c r="F133" s="217" t="s">
        <v>2522</v>
      </c>
      <c r="G133" s="63"/>
      <c r="H133" s="63"/>
      <c r="I133" s="172"/>
      <c r="J133" s="63"/>
      <c r="K133" s="63"/>
      <c r="L133" s="61"/>
      <c r="M133" s="218"/>
      <c r="N133" s="42"/>
      <c r="O133" s="42"/>
      <c r="P133" s="42"/>
      <c r="Q133" s="42"/>
      <c r="R133" s="42"/>
      <c r="S133" s="42"/>
      <c r="T133" s="78"/>
      <c r="AT133" s="24" t="s">
        <v>192</v>
      </c>
      <c r="AU133" s="24" t="s">
        <v>85</v>
      </c>
    </row>
    <row r="134" spans="2:63" s="11" customFormat="1" ht="29.85" customHeight="1">
      <c r="B134" s="187"/>
      <c r="C134" s="188"/>
      <c r="D134" s="201" t="s">
        <v>76</v>
      </c>
      <c r="E134" s="202" t="s">
        <v>722</v>
      </c>
      <c r="F134" s="202" t="s">
        <v>723</v>
      </c>
      <c r="G134" s="188"/>
      <c r="H134" s="188"/>
      <c r="I134" s="191"/>
      <c r="J134" s="203">
        <f>BK134</f>
        <v>0</v>
      </c>
      <c r="K134" s="188"/>
      <c r="L134" s="193"/>
      <c r="M134" s="194"/>
      <c r="N134" s="195"/>
      <c r="O134" s="195"/>
      <c r="P134" s="196">
        <f>SUM(P135:P138)</f>
        <v>0</v>
      </c>
      <c r="Q134" s="195"/>
      <c r="R134" s="196">
        <f>SUM(R135:R138)</f>
        <v>0</v>
      </c>
      <c r="S134" s="195"/>
      <c r="T134" s="197">
        <f>SUM(T135:T138)</f>
        <v>0</v>
      </c>
      <c r="AR134" s="198" t="s">
        <v>24</v>
      </c>
      <c r="AT134" s="199" t="s">
        <v>76</v>
      </c>
      <c r="AU134" s="199" t="s">
        <v>24</v>
      </c>
      <c r="AY134" s="198" t="s">
        <v>183</v>
      </c>
      <c r="BK134" s="200">
        <f>SUM(BK135:BK138)</f>
        <v>0</v>
      </c>
    </row>
    <row r="135" spans="2:65" s="1" customFormat="1" ht="22.5" customHeight="1">
      <c r="B135" s="41"/>
      <c r="C135" s="204" t="s">
        <v>302</v>
      </c>
      <c r="D135" s="204" t="s">
        <v>185</v>
      </c>
      <c r="E135" s="205" t="s">
        <v>2447</v>
      </c>
      <c r="F135" s="206" t="s">
        <v>2448</v>
      </c>
      <c r="G135" s="207" t="s">
        <v>224</v>
      </c>
      <c r="H135" s="208">
        <v>31.241</v>
      </c>
      <c r="I135" s="209"/>
      <c r="J135" s="210">
        <f>ROUND(I135*H135,2)</f>
        <v>0</v>
      </c>
      <c r="K135" s="206" t="s">
        <v>199</v>
      </c>
      <c r="L135" s="61"/>
      <c r="M135" s="211" t="s">
        <v>22</v>
      </c>
      <c r="N135" s="212" t="s">
        <v>48</v>
      </c>
      <c r="O135" s="42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AR135" s="24" t="s">
        <v>190</v>
      </c>
      <c r="AT135" s="24" t="s">
        <v>185</v>
      </c>
      <c r="AU135" s="24" t="s">
        <v>85</v>
      </c>
      <c r="AY135" s="24" t="s">
        <v>183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24" t="s">
        <v>24</v>
      </c>
      <c r="BK135" s="215">
        <f>ROUND(I135*H135,2)</f>
        <v>0</v>
      </c>
      <c r="BL135" s="24" t="s">
        <v>190</v>
      </c>
      <c r="BM135" s="24" t="s">
        <v>2523</v>
      </c>
    </row>
    <row r="136" spans="2:47" s="1" customFormat="1" ht="27">
      <c r="B136" s="41"/>
      <c r="C136" s="63"/>
      <c r="D136" s="232" t="s">
        <v>192</v>
      </c>
      <c r="E136" s="63"/>
      <c r="F136" s="242" t="s">
        <v>2450</v>
      </c>
      <c r="G136" s="63"/>
      <c r="H136" s="63"/>
      <c r="I136" s="172"/>
      <c r="J136" s="63"/>
      <c r="K136" s="63"/>
      <c r="L136" s="61"/>
      <c r="M136" s="218"/>
      <c r="N136" s="42"/>
      <c r="O136" s="42"/>
      <c r="P136" s="42"/>
      <c r="Q136" s="42"/>
      <c r="R136" s="42"/>
      <c r="S136" s="42"/>
      <c r="T136" s="78"/>
      <c r="AT136" s="24" t="s">
        <v>192</v>
      </c>
      <c r="AU136" s="24" t="s">
        <v>85</v>
      </c>
    </row>
    <row r="137" spans="2:65" s="1" customFormat="1" ht="31.5" customHeight="1">
      <c r="B137" s="41"/>
      <c r="C137" s="204" t="s">
        <v>309</v>
      </c>
      <c r="D137" s="204" t="s">
        <v>185</v>
      </c>
      <c r="E137" s="205" t="s">
        <v>2524</v>
      </c>
      <c r="F137" s="206" t="s">
        <v>2525</v>
      </c>
      <c r="G137" s="207" t="s">
        <v>224</v>
      </c>
      <c r="H137" s="208">
        <v>31.241</v>
      </c>
      <c r="I137" s="209"/>
      <c r="J137" s="210">
        <f>ROUND(I137*H137,2)</f>
        <v>0</v>
      </c>
      <c r="K137" s="206" t="s">
        <v>199</v>
      </c>
      <c r="L137" s="61"/>
      <c r="M137" s="211" t="s">
        <v>22</v>
      </c>
      <c r="N137" s="212" t="s">
        <v>48</v>
      </c>
      <c r="O137" s="42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AR137" s="24" t="s">
        <v>190</v>
      </c>
      <c r="AT137" s="24" t="s">
        <v>185</v>
      </c>
      <c r="AU137" s="24" t="s">
        <v>85</v>
      </c>
      <c r="AY137" s="24" t="s">
        <v>183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24" t="s">
        <v>24</v>
      </c>
      <c r="BK137" s="215">
        <f>ROUND(I137*H137,2)</f>
        <v>0</v>
      </c>
      <c r="BL137" s="24" t="s">
        <v>190</v>
      </c>
      <c r="BM137" s="24" t="s">
        <v>2526</v>
      </c>
    </row>
    <row r="138" spans="2:47" s="1" customFormat="1" ht="27">
      <c r="B138" s="41"/>
      <c r="C138" s="63"/>
      <c r="D138" s="216" t="s">
        <v>192</v>
      </c>
      <c r="E138" s="63"/>
      <c r="F138" s="217" t="s">
        <v>2527</v>
      </c>
      <c r="G138" s="63"/>
      <c r="H138" s="63"/>
      <c r="I138" s="172"/>
      <c r="J138" s="63"/>
      <c r="K138" s="63"/>
      <c r="L138" s="61"/>
      <c r="M138" s="218"/>
      <c r="N138" s="42"/>
      <c r="O138" s="42"/>
      <c r="P138" s="42"/>
      <c r="Q138" s="42"/>
      <c r="R138" s="42"/>
      <c r="S138" s="42"/>
      <c r="T138" s="78"/>
      <c r="AT138" s="24" t="s">
        <v>192</v>
      </c>
      <c r="AU138" s="24" t="s">
        <v>85</v>
      </c>
    </row>
    <row r="139" spans="2:63" s="11" customFormat="1" ht="37.35" customHeight="1">
      <c r="B139" s="187"/>
      <c r="C139" s="188"/>
      <c r="D139" s="189" t="s">
        <v>76</v>
      </c>
      <c r="E139" s="190" t="s">
        <v>1305</v>
      </c>
      <c r="F139" s="190" t="s">
        <v>1306</v>
      </c>
      <c r="G139" s="188"/>
      <c r="H139" s="188"/>
      <c r="I139" s="191"/>
      <c r="J139" s="192">
        <f>BK139</f>
        <v>0</v>
      </c>
      <c r="K139" s="188"/>
      <c r="L139" s="193"/>
      <c r="M139" s="194"/>
      <c r="N139" s="195"/>
      <c r="O139" s="195"/>
      <c r="P139" s="196">
        <f>P140+P143</f>
        <v>0</v>
      </c>
      <c r="Q139" s="195"/>
      <c r="R139" s="196">
        <f>R140+R143</f>
        <v>0</v>
      </c>
      <c r="S139" s="195"/>
      <c r="T139" s="197">
        <f>T140+T143</f>
        <v>0</v>
      </c>
      <c r="AR139" s="198" t="s">
        <v>212</v>
      </c>
      <c r="AT139" s="199" t="s">
        <v>76</v>
      </c>
      <c r="AU139" s="199" t="s">
        <v>77</v>
      </c>
      <c r="AY139" s="198" t="s">
        <v>183</v>
      </c>
      <c r="BK139" s="200">
        <f>BK140+BK143</f>
        <v>0</v>
      </c>
    </row>
    <row r="140" spans="2:63" s="11" customFormat="1" ht="19.9" customHeight="1">
      <c r="B140" s="187"/>
      <c r="C140" s="188"/>
      <c r="D140" s="201" t="s">
        <v>76</v>
      </c>
      <c r="E140" s="202" t="s">
        <v>1307</v>
      </c>
      <c r="F140" s="202" t="s">
        <v>1308</v>
      </c>
      <c r="G140" s="188"/>
      <c r="H140" s="188"/>
      <c r="I140" s="191"/>
      <c r="J140" s="203">
        <f>BK140</f>
        <v>0</v>
      </c>
      <c r="K140" s="188"/>
      <c r="L140" s="193"/>
      <c r="M140" s="194"/>
      <c r="N140" s="195"/>
      <c r="O140" s="195"/>
      <c r="P140" s="196">
        <f>SUM(P141:P142)</f>
        <v>0</v>
      </c>
      <c r="Q140" s="195"/>
      <c r="R140" s="196">
        <f>SUM(R141:R142)</f>
        <v>0</v>
      </c>
      <c r="S140" s="195"/>
      <c r="T140" s="197">
        <f>SUM(T141:T142)</f>
        <v>0</v>
      </c>
      <c r="AR140" s="198" t="s">
        <v>212</v>
      </c>
      <c r="AT140" s="199" t="s">
        <v>76</v>
      </c>
      <c r="AU140" s="199" t="s">
        <v>24</v>
      </c>
      <c r="AY140" s="198" t="s">
        <v>183</v>
      </c>
      <c r="BK140" s="200">
        <f>SUM(BK141:BK142)</f>
        <v>0</v>
      </c>
    </row>
    <row r="141" spans="2:65" s="1" customFormat="1" ht="22.5" customHeight="1">
      <c r="B141" s="41"/>
      <c r="C141" s="204" t="s">
        <v>9</v>
      </c>
      <c r="D141" s="204" t="s">
        <v>185</v>
      </c>
      <c r="E141" s="205" t="s">
        <v>1310</v>
      </c>
      <c r="F141" s="206" t="s">
        <v>1308</v>
      </c>
      <c r="G141" s="207" t="s">
        <v>268</v>
      </c>
      <c r="H141" s="208">
        <v>1</v>
      </c>
      <c r="I141" s="209"/>
      <c r="J141" s="210">
        <f>ROUND(I141*H141,2)</f>
        <v>0</v>
      </c>
      <c r="K141" s="206" t="s">
        <v>199</v>
      </c>
      <c r="L141" s="61"/>
      <c r="M141" s="211" t="s">
        <v>22</v>
      </c>
      <c r="N141" s="212" t="s">
        <v>48</v>
      </c>
      <c r="O141" s="42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AR141" s="24" t="s">
        <v>1311</v>
      </c>
      <c r="AT141" s="24" t="s">
        <v>185</v>
      </c>
      <c r="AU141" s="24" t="s">
        <v>85</v>
      </c>
      <c r="AY141" s="24" t="s">
        <v>183</v>
      </c>
      <c r="BE141" s="215">
        <f>IF(N141="základní",J141,0)</f>
        <v>0</v>
      </c>
      <c r="BF141" s="215">
        <f>IF(N141="snížená",J141,0)</f>
        <v>0</v>
      </c>
      <c r="BG141" s="215">
        <f>IF(N141="zákl. přenesená",J141,0)</f>
        <v>0</v>
      </c>
      <c r="BH141" s="215">
        <f>IF(N141="sníž. přenesená",J141,0)</f>
        <v>0</v>
      </c>
      <c r="BI141" s="215">
        <f>IF(N141="nulová",J141,0)</f>
        <v>0</v>
      </c>
      <c r="BJ141" s="24" t="s">
        <v>24</v>
      </c>
      <c r="BK141" s="215">
        <f>ROUND(I141*H141,2)</f>
        <v>0</v>
      </c>
      <c r="BL141" s="24" t="s">
        <v>1311</v>
      </c>
      <c r="BM141" s="24" t="s">
        <v>2528</v>
      </c>
    </row>
    <row r="142" spans="2:47" s="1" customFormat="1" ht="13.5">
      <c r="B142" s="41"/>
      <c r="C142" s="63"/>
      <c r="D142" s="216" t="s">
        <v>192</v>
      </c>
      <c r="E142" s="63"/>
      <c r="F142" s="217" t="s">
        <v>1313</v>
      </c>
      <c r="G142" s="63"/>
      <c r="H142" s="63"/>
      <c r="I142" s="172"/>
      <c r="J142" s="63"/>
      <c r="K142" s="63"/>
      <c r="L142" s="61"/>
      <c r="M142" s="218"/>
      <c r="N142" s="42"/>
      <c r="O142" s="42"/>
      <c r="P142" s="42"/>
      <c r="Q142" s="42"/>
      <c r="R142" s="42"/>
      <c r="S142" s="42"/>
      <c r="T142" s="78"/>
      <c r="AT142" s="24" t="s">
        <v>192</v>
      </c>
      <c r="AU142" s="24" t="s">
        <v>85</v>
      </c>
    </row>
    <row r="143" spans="2:63" s="11" customFormat="1" ht="29.85" customHeight="1">
      <c r="B143" s="187"/>
      <c r="C143" s="188"/>
      <c r="D143" s="201" t="s">
        <v>76</v>
      </c>
      <c r="E143" s="202" t="s">
        <v>1314</v>
      </c>
      <c r="F143" s="202" t="s">
        <v>1315</v>
      </c>
      <c r="G143" s="188"/>
      <c r="H143" s="188"/>
      <c r="I143" s="191"/>
      <c r="J143" s="203">
        <f>BK143</f>
        <v>0</v>
      </c>
      <c r="K143" s="188"/>
      <c r="L143" s="193"/>
      <c r="M143" s="194"/>
      <c r="N143" s="195"/>
      <c r="O143" s="195"/>
      <c r="P143" s="196">
        <f>SUM(P144:P145)</f>
        <v>0</v>
      </c>
      <c r="Q143" s="195"/>
      <c r="R143" s="196">
        <f>SUM(R144:R145)</f>
        <v>0</v>
      </c>
      <c r="S143" s="195"/>
      <c r="T143" s="197">
        <f>SUM(T144:T145)</f>
        <v>0</v>
      </c>
      <c r="AR143" s="198" t="s">
        <v>212</v>
      </c>
      <c r="AT143" s="199" t="s">
        <v>76</v>
      </c>
      <c r="AU143" s="199" t="s">
        <v>24</v>
      </c>
      <c r="AY143" s="198" t="s">
        <v>183</v>
      </c>
      <c r="BK143" s="200">
        <f>SUM(BK144:BK145)</f>
        <v>0</v>
      </c>
    </row>
    <row r="144" spans="2:65" s="1" customFormat="1" ht="22.5" customHeight="1">
      <c r="B144" s="41"/>
      <c r="C144" s="204" t="s">
        <v>318</v>
      </c>
      <c r="D144" s="204" t="s">
        <v>185</v>
      </c>
      <c r="E144" s="205" t="s">
        <v>1317</v>
      </c>
      <c r="F144" s="206" t="s">
        <v>1315</v>
      </c>
      <c r="G144" s="207" t="s">
        <v>268</v>
      </c>
      <c r="H144" s="208">
        <v>1</v>
      </c>
      <c r="I144" s="209"/>
      <c r="J144" s="210">
        <f>ROUND(I144*H144,2)</f>
        <v>0</v>
      </c>
      <c r="K144" s="206" t="s">
        <v>199</v>
      </c>
      <c r="L144" s="61"/>
      <c r="M144" s="211" t="s">
        <v>22</v>
      </c>
      <c r="N144" s="212" t="s">
        <v>48</v>
      </c>
      <c r="O144" s="42"/>
      <c r="P144" s="213">
        <f>O144*H144</f>
        <v>0</v>
      </c>
      <c r="Q144" s="213">
        <v>0</v>
      </c>
      <c r="R144" s="213">
        <f>Q144*H144</f>
        <v>0</v>
      </c>
      <c r="S144" s="213">
        <v>0</v>
      </c>
      <c r="T144" s="214">
        <f>S144*H144</f>
        <v>0</v>
      </c>
      <c r="AR144" s="24" t="s">
        <v>1311</v>
      </c>
      <c r="AT144" s="24" t="s">
        <v>185</v>
      </c>
      <c r="AU144" s="24" t="s">
        <v>85</v>
      </c>
      <c r="AY144" s="24" t="s">
        <v>183</v>
      </c>
      <c r="BE144" s="215">
        <f>IF(N144="základní",J144,0)</f>
        <v>0</v>
      </c>
      <c r="BF144" s="215">
        <f>IF(N144="snížená",J144,0)</f>
        <v>0</v>
      </c>
      <c r="BG144" s="215">
        <f>IF(N144="zákl. přenesená",J144,0)</f>
        <v>0</v>
      </c>
      <c r="BH144" s="215">
        <f>IF(N144="sníž. přenesená",J144,0)</f>
        <v>0</v>
      </c>
      <c r="BI144" s="215">
        <f>IF(N144="nulová",J144,0)</f>
        <v>0</v>
      </c>
      <c r="BJ144" s="24" t="s">
        <v>24</v>
      </c>
      <c r="BK144" s="215">
        <f>ROUND(I144*H144,2)</f>
        <v>0</v>
      </c>
      <c r="BL144" s="24" t="s">
        <v>1311</v>
      </c>
      <c r="BM144" s="24" t="s">
        <v>2529</v>
      </c>
    </row>
    <row r="145" spans="2:47" s="1" customFormat="1" ht="13.5">
      <c r="B145" s="41"/>
      <c r="C145" s="63"/>
      <c r="D145" s="216" t="s">
        <v>192</v>
      </c>
      <c r="E145" s="63"/>
      <c r="F145" s="217" t="s">
        <v>1319</v>
      </c>
      <c r="G145" s="63"/>
      <c r="H145" s="63"/>
      <c r="I145" s="172"/>
      <c r="J145" s="63"/>
      <c r="K145" s="63"/>
      <c r="L145" s="61"/>
      <c r="M145" s="270"/>
      <c r="N145" s="271"/>
      <c r="O145" s="271"/>
      <c r="P145" s="271"/>
      <c r="Q145" s="271"/>
      <c r="R145" s="271"/>
      <c r="S145" s="271"/>
      <c r="T145" s="272"/>
      <c r="AT145" s="24" t="s">
        <v>192</v>
      </c>
      <c r="AU145" s="24" t="s">
        <v>85</v>
      </c>
    </row>
    <row r="146" spans="2:12" s="1" customFormat="1" ht="6.95" customHeight="1">
      <c r="B146" s="56"/>
      <c r="C146" s="57"/>
      <c r="D146" s="57"/>
      <c r="E146" s="57"/>
      <c r="F146" s="57"/>
      <c r="G146" s="57"/>
      <c r="H146" s="57"/>
      <c r="I146" s="148"/>
      <c r="J146" s="57"/>
      <c r="K146" s="57"/>
      <c r="L146" s="61"/>
    </row>
  </sheetData>
  <sheetProtection algorithmName="SHA-512" hashValue="qSjuqMeDF6SsHdSuYMyho1vlb+tlu1JStaDs/bula/PhnTjtzIM1L1P2skQaZLYxQSoSQZBxTBRaSWXYFvU2mw==" saltValue="uzCSsWKl/BJrQnjIyJmo+A==" spinCount="100000" sheet="1" objects="1" scenarios="1" formatCells="0" formatColumns="0" formatRows="0" sort="0" autoFilter="0"/>
  <autoFilter ref="C83:K145"/>
  <mergeCells count="9"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126</v>
      </c>
      <c r="G1" s="487" t="s">
        <v>127</v>
      </c>
      <c r="H1" s="487"/>
      <c r="I1" s="124"/>
      <c r="J1" s="123" t="s">
        <v>128</v>
      </c>
      <c r="K1" s="122" t="s">
        <v>129</v>
      </c>
      <c r="L1" s="123" t="s">
        <v>130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AT2" s="24" t="s">
        <v>119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85</v>
      </c>
    </row>
    <row r="4" spans="2:46" ht="36.95" customHeight="1">
      <c r="B4" s="28"/>
      <c r="C4" s="29"/>
      <c r="D4" s="30" t="s">
        <v>131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2.5" customHeight="1">
      <c r="B7" s="28"/>
      <c r="C7" s="29"/>
      <c r="D7" s="29"/>
      <c r="E7" s="483" t="str">
        <f>'Rekapitulace stavby'!K6</f>
        <v>Rozšíření Úřadu práce Chomutov, Cihlářská ul. č.p. 4106</v>
      </c>
      <c r="F7" s="484"/>
      <c r="G7" s="484"/>
      <c r="H7" s="484"/>
      <c r="I7" s="126"/>
      <c r="J7" s="29"/>
      <c r="K7" s="31"/>
    </row>
    <row r="8" spans="2:11" s="1" customFormat="1" ht="15">
      <c r="B8" s="41"/>
      <c r="C8" s="42"/>
      <c r="D8" s="37" t="s">
        <v>132</v>
      </c>
      <c r="E8" s="42"/>
      <c r="F8" s="42"/>
      <c r="G8" s="42"/>
      <c r="H8" s="42"/>
      <c r="I8" s="127"/>
      <c r="J8" s="42"/>
      <c r="K8" s="45"/>
    </row>
    <row r="9" spans="2:11" s="1" customFormat="1" ht="36.95" customHeight="1">
      <c r="B9" s="41"/>
      <c r="C9" s="42"/>
      <c r="D9" s="42"/>
      <c r="E9" s="486" t="s">
        <v>2530</v>
      </c>
      <c r="F9" s="485"/>
      <c r="G9" s="485"/>
      <c r="H9" s="485"/>
      <c r="I9" s="127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27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28" t="s">
        <v>23</v>
      </c>
      <c r="J11" s="35" t="s">
        <v>22</v>
      </c>
      <c r="K11" s="45"/>
    </row>
    <row r="12" spans="2:11" s="1" customFormat="1" ht="14.45" customHeight="1">
      <c r="B12" s="41"/>
      <c r="C12" s="42"/>
      <c r="D12" s="37" t="s">
        <v>25</v>
      </c>
      <c r="E12" s="42"/>
      <c r="F12" s="35" t="s">
        <v>1865</v>
      </c>
      <c r="G12" s="42"/>
      <c r="H12" s="42"/>
      <c r="I12" s="128" t="s">
        <v>27</v>
      </c>
      <c r="J12" s="129" t="str">
        <f>'Rekapitulace stavby'!AN8</f>
        <v>29.2.2016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27"/>
      <c r="J13" s="42"/>
      <c r="K13" s="45"/>
    </row>
    <row r="14" spans="2:11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28" t="s">
        <v>32</v>
      </c>
      <c r="J14" s="35" t="s">
        <v>22</v>
      </c>
      <c r="K14" s="45"/>
    </row>
    <row r="15" spans="2:11" s="1" customFormat="1" ht="18" customHeight="1">
      <c r="B15" s="41"/>
      <c r="C15" s="42"/>
      <c r="D15" s="42"/>
      <c r="E15" s="35" t="s">
        <v>1865</v>
      </c>
      <c r="F15" s="42"/>
      <c r="G15" s="42"/>
      <c r="H15" s="42"/>
      <c r="I15" s="128" t="s">
        <v>34</v>
      </c>
      <c r="J15" s="35" t="s">
        <v>22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27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28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8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7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28" t="s">
        <v>32</v>
      </c>
      <c r="J20" s="35" t="s">
        <v>22</v>
      </c>
      <c r="K20" s="45"/>
    </row>
    <row r="21" spans="2:11" s="1" customFormat="1" ht="18" customHeight="1">
      <c r="B21" s="41"/>
      <c r="C21" s="42"/>
      <c r="D21" s="42"/>
      <c r="E21" s="35" t="s">
        <v>1865</v>
      </c>
      <c r="F21" s="42"/>
      <c r="G21" s="42"/>
      <c r="H21" s="42"/>
      <c r="I21" s="128" t="s">
        <v>34</v>
      </c>
      <c r="J21" s="35" t="s">
        <v>22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7"/>
      <c r="J22" s="42"/>
      <c r="K22" s="45"/>
    </row>
    <row r="23" spans="2:11" s="1" customFormat="1" ht="14.45" customHeight="1">
      <c r="B23" s="41"/>
      <c r="C23" s="42"/>
      <c r="D23" s="37" t="s">
        <v>42</v>
      </c>
      <c r="E23" s="42"/>
      <c r="F23" s="42"/>
      <c r="G23" s="42"/>
      <c r="H23" s="42"/>
      <c r="I23" s="127"/>
      <c r="J23" s="42"/>
      <c r="K23" s="45"/>
    </row>
    <row r="24" spans="2:11" s="7" customFormat="1" ht="22.5" customHeight="1">
      <c r="B24" s="130"/>
      <c r="C24" s="131"/>
      <c r="D24" s="131"/>
      <c r="E24" s="446" t="s">
        <v>22</v>
      </c>
      <c r="F24" s="446"/>
      <c r="G24" s="446"/>
      <c r="H24" s="446"/>
      <c r="I24" s="132"/>
      <c r="J24" s="131"/>
      <c r="K24" s="133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7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34"/>
      <c r="J26" s="85"/>
      <c r="K26" s="135"/>
    </row>
    <row r="27" spans="2:11" s="1" customFormat="1" ht="25.35" customHeight="1">
      <c r="B27" s="41"/>
      <c r="C27" s="42"/>
      <c r="D27" s="136" t="s">
        <v>43</v>
      </c>
      <c r="E27" s="42"/>
      <c r="F27" s="42"/>
      <c r="G27" s="42"/>
      <c r="H27" s="42"/>
      <c r="I27" s="127"/>
      <c r="J27" s="137">
        <f>ROUND(J94,2)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14.45" customHeight="1">
      <c r="B29" s="41"/>
      <c r="C29" s="42"/>
      <c r="D29" s="42"/>
      <c r="E29" s="42"/>
      <c r="F29" s="46" t="s">
        <v>45</v>
      </c>
      <c r="G29" s="42"/>
      <c r="H29" s="42"/>
      <c r="I29" s="138" t="s">
        <v>44</v>
      </c>
      <c r="J29" s="46" t="s">
        <v>46</v>
      </c>
      <c r="K29" s="45"/>
    </row>
    <row r="30" spans="2:11" s="1" customFormat="1" ht="14.45" customHeight="1">
      <c r="B30" s="41"/>
      <c r="C30" s="42"/>
      <c r="D30" s="49" t="s">
        <v>47</v>
      </c>
      <c r="E30" s="49" t="s">
        <v>48</v>
      </c>
      <c r="F30" s="139">
        <f>ROUND(SUM(BE94:BE177),2)</f>
        <v>0</v>
      </c>
      <c r="G30" s="42"/>
      <c r="H30" s="42"/>
      <c r="I30" s="140">
        <v>0.21</v>
      </c>
      <c r="J30" s="139">
        <f>ROUND(ROUND((SUM(BE94:BE177)),2)*I30,2)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49</v>
      </c>
      <c r="F31" s="139">
        <f>ROUND(SUM(BF94:BF177),2)</f>
        <v>0</v>
      </c>
      <c r="G31" s="42"/>
      <c r="H31" s="42"/>
      <c r="I31" s="140">
        <v>0.15</v>
      </c>
      <c r="J31" s="139">
        <f>ROUND(ROUND((SUM(BF94:BF177)),2)*I31,2)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50</v>
      </c>
      <c r="F32" s="139">
        <f>ROUND(SUM(BG94:BG177),2)</f>
        <v>0</v>
      </c>
      <c r="G32" s="42"/>
      <c r="H32" s="42"/>
      <c r="I32" s="140">
        <v>0.21</v>
      </c>
      <c r="J32" s="139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51</v>
      </c>
      <c r="F33" s="139">
        <f>ROUND(SUM(BH94:BH177),2)</f>
        <v>0</v>
      </c>
      <c r="G33" s="42"/>
      <c r="H33" s="42"/>
      <c r="I33" s="140">
        <v>0.15</v>
      </c>
      <c r="J33" s="139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52</v>
      </c>
      <c r="F34" s="139">
        <f>ROUND(SUM(BI94:BI177),2)</f>
        <v>0</v>
      </c>
      <c r="G34" s="42"/>
      <c r="H34" s="42"/>
      <c r="I34" s="140">
        <v>0</v>
      </c>
      <c r="J34" s="139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7"/>
      <c r="J35" s="42"/>
      <c r="K35" s="45"/>
    </row>
    <row r="36" spans="2:11" s="1" customFormat="1" ht="25.35" customHeight="1">
      <c r="B36" s="41"/>
      <c r="C36" s="141"/>
      <c r="D36" s="142" t="s">
        <v>53</v>
      </c>
      <c r="E36" s="79"/>
      <c r="F36" s="79"/>
      <c r="G36" s="143" t="s">
        <v>54</v>
      </c>
      <c r="H36" s="144" t="s">
        <v>55</v>
      </c>
      <c r="I36" s="145"/>
      <c r="J36" s="146">
        <f>SUM(J27:J34)</f>
        <v>0</v>
      </c>
      <c r="K36" s="147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8"/>
      <c r="J37" s="57"/>
      <c r="K37" s="58"/>
    </row>
    <row r="41" spans="2:11" s="1" customFormat="1" ht="6.95" customHeight="1">
      <c r="B41" s="149"/>
      <c r="C41" s="150"/>
      <c r="D41" s="150"/>
      <c r="E41" s="150"/>
      <c r="F41" s="150"/>
      <c r="G41" s="150"/>
      <c r="H41" s="150"/>
      <c r="I41" s="151"/>
      <c r="J41" s="150"/>
      <c r="K41" s="152"/>
    </row>
    <row r="42" spans="2:11" s="1" customFormat="1" ht="36.95" customHeight="1">
      <c r="B42" s="41"/>
      <c r="C42" s="30" t="s">
        <v>136</v>
      </c>
      <c r="D42" s="42"/>
      <c r="E42" s="42"/>
      <c r="F42" s="42"/>
      <c r="G42" s="42"/>
      <c r="H42" s="42"/>
      <c r="I42" s="127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7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22.5" customHeight="1">
      <c r="B45" s="41"/>
      <c r="C45" s="42"/>
      <c r="D45" s="42"/>
      <c r="E45" s="483" t="str">
        <f>E7</f>
        <v>Rozšíření Úřadu práce Chomutov, Cihlářská ul. č.p. 4106</v>
      </c>
      <c r="F45" s="484"/>
      <c r="G45" s="484"/>
      <c r="H45" s="484"/>
      <c r="I45" s="127"/>
      <c r="J45" s="42"/>
      <c r="K45" s="45"/>
    </row>
    <row r="46" spans="2:11" s="1" customFormat="1" ht="14.45" customHeight="1">
      <c r="B46" s="41"/>
      <c r="C46" s="37" t="s">
        <v>132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3.25" customHeight="1">
      <c r="B47" s="41"/>
      <c r="C47" s="42"/>
      <c r="D47" s="42"/>
      <c r="E47" s="486" t="str">
        <f>E9</f>
        <v>SO 05 - Přeložka VO + datový propoj</v>
      </c>
      <c r="F47" s="485"/>
      <c r="G47" s="485"/>
      <c r="H47" s="485"/>
      <c r="I47" s="127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7"/>
      <c r="J48" s="42"/>
      <c r="K48" s="45"/>
    </row>
    <row r="49" spans="2:11" s="1" customFormat="1" ht="18" customHeight="1">
      <c r="B49" s="41"/>
      <c r="C49" s="37" t="s">
        <v>25</v>
      </c>
      <c r="D49" s="42"/>
      <c r="E49" s="42"/>
      <c r="F49" s="35" t="str">
        <f>F12</f>
        <v xml:space="preserve"> </v>
      </c>
      <c r="G49" s="42"/>
      <c r="H49" s="42"/>
      <c r="I49" s="128" t="s">
        <v>27</v>
      </c>
      <c r="J49" s="129" t="str">
        <f>IF(J12="","",J12)</f>
        <v>29.2.2016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27"/>
      <c r="J50" s="42"/>
      <c r="K50" s="45"/>
    </row>
    <row r="51" spans="2:11" s="1" customFormat="1" ht="15">
      <c r="B51" s="41"/>
      <c r="C51" s="37" t="s">
        <v>31</v>
      </c>
      <c r="D51" s="42"/>
      <c r="E51" s="42"/>
      <c r="F51" s="35" t="str">
        <f>E15</f>
        <v xml:space="preserve"> </v>
      </c>
      <c r="G51" s="42"/>
      <c r="H51" s="42"/>
      <c r="I51" s="128" t="s">
        <v>37</v>
      </c>
      <c r="J51" s="35" t="str">
        <f>E21</f>
        <v xml:space="preserve"> </v>
      </c>
      <c r="K51" s="45"/>
    </row>
    <row r="52" spans="2:11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27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7"/>
      <c r="J53" s="42"/>
      <c r="K53" s="45"/>
    </row>
    <row r="54" spans="2:11" s="1" customFormat="1" ht="29.25" customHeight="1">
      <c r="B54" s="41"/>
      <c r="C54" s="153" t="s">
        <v>137</v>
      </c>
      <c r="D54" s="141"/>
      <c r="E54" s="141"/>
      <c r="F54" s="141"/>
      <c r="G54" s="141"/>
      <c r="H54" s="141"/>
      <c r="I54" s="154"/>
      <c r="J54" s="155" t="s">
        <v>138</v>
      </c>
      <c r="K54" s="156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7"/>
      <c r="J55" s="42"/>
      <c r="K55" s="45"/>
    </row>
    <row r="56" spans="2:47" s="1" customFormat="1" ht="29.25" customHeight="1">
      <c r="B56" s="41"/>
      <c r="C56" s="157" t="s">
        <v>139</v>
      </c>
      <c r="D56" s="42"/>
      <c r="E56" s="42"/>
      <c r="F56" s="42"/>
      <c r="G56" s="42"/>
      <c r="H56" s="42"/>
      <c r="I56" s="127"/>
      <c r="J56" s="137">
        <f>J94</f>
        <v>0</v>
      </c>
      <c r="K56" s="45"/>
      <c r="AU56" s="24" t="s">
        <v>140</v>
      </c>
    </row>
    <row r="57" spans="2:11" s="8" customFormat="1" ht="24.95" customHeight="1">
      <c r="B57" s="158"/>
      <c r="C57" s="159"/>
      <c r="D57" s="160" t="s">
        <v>2531</v>
      </c>
      <c r="E57" s="161"/>
      <c r="F57" s="161"/>
      <c r="G57" s="161"/>
      <c r="H57" s="161"/>
      <c r="I57" s="162"/>
      <c r="J57" s="163">
        <f>J95</f>
        <v>0</v>
      </c>
      <c r="K57" s="164"/>
    </row>
    <row r="58" spans="2:11" s="9" customFormat="1" ht="19.9" customHeight="1">
      <c r="B58" s="165"/>
      <c r="C58" s="166"/>
      <c r="D58" s="167" t="s">
        <v>1867</v>
      </c>
      <c r="E58" s="168"/>
      <c r="F58" s="168"/>
      <c r="G58" s="168"/>
      <c r="H58" s="168"/>
      <c r="I58" s="169"/>
      <c r="J58" s="170">
        <f>J96</f>
        <v>0</v>
      </c>
      <c r="K58" s="171"/>
    </row>
    <row r="59" spans="2:11" s="9" customFormat="1" ht="14.85" customHeight="1">
      <c r="B59" s="165"/>
      <c r="C59" s="166"/>
      <c r="D59" s="167" t="s">
        <v>1868</v>
      </c>
      <c r="E59" s="168"/>
      <c r="F59" s="168"/>
      <c r="G59" s="168"/>
      <c r="H59" s="168"/>
      <c r="I59" s="169"/>
      <c r="J59" s="170">
        <f>J97</f>
        <v>0</v>
      </c>
      <c r="K59" s="171"/>
    </row>
    <row r="60" spans="2:11" s="8" customFormat="1" ht="24.95" customHeight="1">
      <c r="B60" s="158"/>
      <c r="C60" s="159"/>
      <c r="D60" s="160" t="s">
        <v>1869</v>
      </c>
      <c r="E60" s="161"/>
      <c r="F60" s="161"/>
      <c r="G60" s="161"/>
      <c r="H60" s="161"/>
      <c r="I60" s="162"/>
      <c r="J60" s="163">
        <f>J99</f>
        <v>0</v>
      </c>
      <c r="K60" s="164"/>
    </row>
    <row r="61" spans="2:11" s="9" customFormat="1" ht="19.9" customHeight="1">
      <c r="B61" s="165"/>
      <c r="C61" s="166"/>
      <c r="D61" s="167" t="s">
        <v>2532</v>
      </c>
      <c r="E61" s="168"/>
      <c r="F61" s="168"/>
      <c r="G61" s="168"/>
      <c r="H61" s="168"/>
      <c r="I61" s="169"/>
      <c r="J61" s="170">
        <f>J100</f>
        <v>0</v>
      </c>
      <c r="K61" s="171"/>
    </row>
    <row r="62" spans="2:11" s="9" customFormat="1" ht="19.9" customHeight="1">
      <c r="B62" s="165"/>
      <c r="C62" s="166"/>
      <c r="D62" s="167" t="s">
        <v>2533</v>
      </c>
      <c r="E62" s="168"/>
      <c r="F62" s="168"/>
      <c r="G62" s="168"/>
      <c r="H62" s="168"/>
      <c r="I62" s="169"/>
      <c r="J62" s="170">
        <f>J102</f>
        <v>0</v>
      </c>
      <c r="K62" s="171"/>
    </row>
    <row r="63" spans="2:11" s="9" customFormat="1" ht="19.9" customHeight="1">
      <c r="B63" s="165"/>
      <c r="C63" s="166"/>
      <c r="D63" s="167" t="s">
        <v>1870</v>
      </c>
      <c r="E63" s="168"/>
      <c r="F63" s="168"/>
      <c r="G63" s="168"/>
      <c r="H63" s="168"/>
      <c r="I63" s="169"/>
      <c r="J63" s="170">
        <f>J103</f>
        <v>0</v>
      </c>
      <c r="K63" s="171"/>
    </row>
    <row r="64" spans="2:11" s="9" customFormat="1" ht="19.9" customHeight="1">
      <c r="B64" s="165"/>
      <c r="C64" s="166"/>
      <c r="D64" s="167" t="s">
        <v>2534</v>
      </c>
      <c r="E64" s="168"/>
      <c r="F64" s="168"/>
      <c r="G64" s="168"/>
      <c r="H64" s="168"/>
      <c r="I64" s="169"/>
      <c r="J64" s="170">
        <f>J106</f>
        <v>0</v>
      </c>
      <c r="K64" s="171"/>
    </row>
    <row r="65" spans="2:11" s="9" customFormat="1" ht="19.9" customHeight="1">
      <c r="B65" s="165"/>
      <c r="C65" s="166"/>
      <c r="D65" s="167" t="s">
        <v>2535</v>
      </c>
      <c r="E65" s="168"/>
      <c r="F65" s="168"/>
      <c r="G65" s="168"/>
      <c r="H65" s="168"/>
      <c r="I65" s="169"/>
      <c r="J65" s="170">
        <f>J110</f>
        <v>0</v>
      </c>
      <c r="K65" s="171"/>
    </row>
    <row r="66" spans="2:11" s="9" customFormat="1" ht="19.9" customHeight="1">
      <c r="B66" s="165"/>
      <c r="C66" s="166"/>
      <c r="D66" s="167" t="s">
        <v>2536</v>
      </c>
      <c r="E66" s="168"/>
      <c r="F66" s="168"/>
      <c r="G66" s="168"/>
      <c r="H66" s="168"/>
      <c r="I66" s="169"/>
      <c r="J66" s="170">
        <f>J119</f>
        <v>0</v>
      </c>
      <c r="K66" s="171"/>
    </row>
    <row r="67" spans="2:11" s="8" customFormat="1" ht="24.95" customHeight="1">
      <c r="B67" s="158"/>
      <c r="C67" s="159"/>
      <c r="D67" s="160" t="s">
        <v>1871</v>
      </c>
      <c r="E67" s="161"/>
      <c r="F67" s="161"/>
      <c r="G67" s="161"/>
      <c r="H67" s="161"/>
      <c r="I67" s="162"/>
      <c r="J67" s="163">
        <f>J122</f>
        <v>0</v>
      </c>
      <c r="K67" s="164"/>
    </row>
    <row r="68" spans="2:11" s="9" customFormat="1" ht="19.9" customHeight="1">
      <c r="B68" s="165"/>
      <c r="C68" s="166"/>
      <c r="D68" s="167" t="s">
        <v>1872</v>
      </c>
      <c r="E68" s="168"/>
      <c r="F68" s="168"/>
      <c r="G68" s="168"/>
      <c r="H68" s="168"/>
      <c r="I68" s="169"/>
      <c r="J68" s="170">
        <f>J123</f>
        <v>0</v>
      </c>
      <c r="K68" s="171"/>
    </row>
    <row r="69" spans="2:11" s="9" customFormat="1" ht="19.9" customHeight="1">
      <c r="B69" s="165"/>
      <c r="C69" s="166"/>
      <c r="D69" s="167" t="s">
        <v>1874</v>
      </c>
      <c r="E69" s="168"/>
      <c r="F69" s="168"/>
      <c r="G69" s="168"/>
      <c r="H69" s="168"/>
      <c r="I69" s="169"/>
      <c r="J69" s="170">
        <f>J136</f>
        <v>0</v>
      </c>
      <c r="K69" s="171"/>
    </row>
    <row r="70" spans="2:11" s="8" customFormat="1" ht="24.95" customHeight="1">
      <c r="B70" s="158"/>
      <c r="C70" s="159"/>
      <c r="D70" s="160" t="s">
        <v>1875</v>
      </c>
      <c r="E70" s="161"/>
      <c r="F70" s="161"/>
      <c r="G70" s="161"/>
      <c r="H70" s="161"/>
      <c r="I70" s="162"/>
      <c r="J70" s="163">
        <f>J167</f>
        <v>0</v>
      </c>
      <c r="K70" s="164"/>
    </row>
    <row r="71" spans="2:11" s="8" customFormat="1" ht="24.95" customHeight="1">
      <c r="B71" s="158"/>
      <c r="C71" s="159"/>
      <c r="D71" s="160" t="s">
        <v>2537</v>
      </c>
      <c r="E71" s="161"/>
      <c r="F71" s="161"/>
      <c r="G71" s="161"/>
      <c r="H71" s="161"/>
      <c r="I71" s="162"/>
      <c r="J71" s="163">
        <f>J169</f>
        <v>0</v>
      </c>
      <c r="K71" s="164"/>
    </row>
    <row r="72" spans="2:11" s="9" customFormat="1" ht="19.9" customHeight="1">
      <c r="B72" s="165"/>
      <c r="C72" s="166"/>
      <c r="D72" s="167" t="s">
        <v>2538</v>
      </c>
      <c r="E72" s="168"/>
      <c r="F72" s="168"/>
      <c r="G72" s="168"/>
      <c r="H72" s="168"/>
      <c r="I72" s="169"/>
      <c r="J72" s="170">
        <f>J170</f>
        <v>0</v>
      </c>
      <c r="K72" s="171"/>
    </row>
    <row r="73" spans="2:11" s="8" customFormat="1" ht="24.95" customHeight="1">
      <c r="B73" s="158"/>
      <c r="C73" s="159"/>
      <c r="D73" s="160" t="s">
        <v>1876</v>
      </c>
      <c r="E73" s="161"/>
      <c r="F73" s="161"/>
      <c r="G73" s="161"/>
      <c r="H73" s="161"/>
      <c r="I73" s="162"/>
      <c r="J73" s="163">
        <f>J172</f>
        <v>0</v>
      </c>
      <c r="K73" s="164"/>
    </row>
    <row r="74" spans="2:11" s="9" customFormat="1" ht="19.9" customHeight="1">
      <c r="B74" s="165"/>
      <c r="C74" s="166"/>
      <c r="D74" s="167" t="s">
        <v>1877</v>
      </c>
      <c r="E74" s="168"/>
      <c r="F74" s="168"/>
      <c r="G74" s="168"/>
      <c r="H74" s="168"/>
      <c r="I74" s="169"/>
      <c r="J74" s="170">
        <f>J173</f>
        <v>0</v>
      </c>
      <c r="K74" s="171"/>
    </row>
    <row r="75" spans="2:11" s="1" customFormat="1" ht="21.75" customHeight="1">
      <c r="B75" s="41"/>
      <c r="C75" s="42"/>
      <c r="D75" s="42"/>
      <c r="E75" s="42"/>
      <c r="F75" s="42"/>
      <c r="G75" s="42"/>
      <c r="H75" s="42"/>
      <c r="I75" s="127"/>
      <c r="J75" s="42"/>
      <c r="K75" s="45"/>
    </row>
    <row r="76" spans="2:11" s="1" customFormat="1" ht="6.95" customHeight="1">
      <c r="B76" s="56"/>
      <c r="C76" s="57"/>
      <c r="D76" s="57"/>
      <c r="E76" s="57"/>
      <c r="F76" s="57"/>
      <c r="G76" s="57"/>
      <c r="H76" s="57"/>
      <c r="I76" s="148"/>
      <c r="J76" s="57"/>
      <c r="K76" s="58"/>
    </row>
    <row r="80" spans="2:12" s="1" customFormat="1" ht="6.95" customHeight="1">
      <c r="B80" s="59"/>
      <c r="C80" s="60"/>
      <c r="D80" s="60"/>
      <c r="E80" s="60"/>
      <c r="F80" s="60"/>
      <c r="G80" s="60"/>
      <c r="H80" s="60"/>
      <c r="I80" s="151"/>
      <c r="J80" s="60"/>
      <c r="K80" s="60"/>
      <c r="L80" s="61"/>
    </row>
    <row r="81" spans="2:12" s="1" customFormat="1" ht="36.95" customHeight="1">
      <c r="B81" s="41"/>
      <c r="C81" s="62" t="s">
        <v>167</v>
      </c>
      <c r="D81" s="63"/>
      <c r="E81" s="63"/>
      <c r="F81" s="63"/>
      <c r="G81" s="63"/>
      <c r="H81" s="63"/>
      <c r="I81" s="172"/>
      <c r="J81" s="63"/>
      <c r="K81" s="63"/>
      <c r="L81" s="61"/>
    </row>
    <row r="82" spans="2:12" s="1" customFormat="1" ht="6.95" customHeight="1">
      <c r="B82" s="41"/>
      <c r="C82" s="63"/>
      <c r="D82" s="63"/>
      <c r="E82" s="63"/>
      <c r="F82" s="63"/>
      <c r="G82" s="63"/>
      <c r="H82" s="63"/>
      <c r="I82" s="172"/>
      <c r="J82" s="63"/>
      <c r="K82" s="63"/>
      <c r="L82" s="61"/>
    </row>
    <row r="83" spans="2:12" s="1" customFormat="1" ht="14.45" customHeight="1">
      <c r="B83" s="41"/>
      <c r="C83" s="65" t="s">
        <v>18</v>
      </c>
      <c r="D83" s="63"/>
      <c r="E83" s="63"/>
      <c r="F83" s="63"/>
      <c r="G83" s="63"/>
      <c r="H83" s="63"/>
      <c r="I83" s="172"/>
      <c r="J83" s="63"/>
      <c r="K83" s="63"/>
      <c r="L83" s="61"/>
    </row>
    <row r="84" spans="2:12" s="1" customFormat="1" ht="22.5" customHeight="1">
      <c r="B84" s="41"/>
      <c r="C84" s="63"/>
      <c r="D84" s="63"/>
      <c r="E84" s="481" t="str">
        <f>E7</f>
        <v>Rozšíření Úřadu práce Chomutov, Cihlářská ul. č.p. 4106</v>
      </c>
      <c r="F84" s="488"/>
      <c r="G84" s="488"/>
      <c r="H84" s="488"/>
      <c r="I84" s="172"/>
      <c r="J84" s="63"/>
      <c r="K84" s="63"/>
      <c r="L84" s="61"/>
    </row>
    <row r="85" spans="2:12" s="1" customFormat="1" ht="14.45" customHeight="1">
      <c r="B85" s="41"/>
      <c r="C85" s="65" t="s">
        <v>132</v>
      </c>
      <c r="D85" s="63"/>
      <c r="E85" s="63"/>
      <c r="F85" s="63"/>
      <c r="G85" s="63"/>
      <c r="H85" s="63"/>
      <c r="I85" s="172"/>
      <c r="J85" s="63"/>
      <c r="K85" s="63"/>
      <c r="L85" s="61"/>
    </row>
    <row r="86" spans="2:12" s="1" customFormat="1" ht="23.25" customHeight="1">
      <c r="B86" s="41"/>
      <c r="C86" s="63"/>
      <c r="D86" s="63"/>
      <c r="E86" s="457" t="str">
        <f>E9</f>
        <v>SO 05 - Přeložka VO + datový propoj</v>
      </c>
      <c r="F86" s="482"/>
      <c r="G86" s="482"/>
      <c r="H86" s="482"/>
      <c r="I86" s="172"/>
      <c r="J86" s="63"/>
      <c r="K86" s="63"/>
      <c r="L86" s="61"/>
    </row>
    <row r="87" spans="2:12" s="1" customFormat="1" ht="6.95" customHeight="1">
      <c r="B87" s="41"/>
      <c r="C87" s="63"/>
      <c r="D87" s="63"/>
      <c r="E87" s="63"/>
      <c r="F87" s="63"/>
      <c r="G87" s="63"/>
      <c r="H87" s="63"/>
      <c r="I87" s="172"/>
      <c r="J87" s="63"/>
      <c r="K87" s="63"/>
      <c r="L87" s="61"/>
    </row>
    <row r="88" spans="2:12" s="1" customFormat="1" ht="18" customHeight="1">
      <c r="B88" s="41"/>
      <c r="C88" s="65" t="s">
        <v>25</v>
      </c>
      <c r="D88" s="63"/>
      <c r="E88" s="63"/>
      <c r="F88" s="175" t="str">
        <f>F12</f>
        <v xml:space="preserve"> </v>
      </c>
      <c r="G88" s="63"/>
      <c r="H88" s="63"/>
      <c r="I88" s="176" t="s">
        <v>27</v>
      </c>
      <c r="J88" s="73" t="str">
        <f>IF(J12="","",J12)</f>
        <v>29.2.2016</v>
      </c>
      <c r="K88" s="63"/>
      <c r="L88" s="61"/>
    </row>
    <row r="89" spans="2:12" s="1" customFormat="1" ht="6.95" customHeight="1">
      <c r="B89" s="41"/>
      <c r="C89" s="63"/>
      <c r="D89" s="63"/>
      <c r="E89" s="63"/>
      <c r="F89" s="63"/>
      <c r="G89" s="63"/>
      <c r="H89" s="63"/>
      <c r="I89" s="172"/>
      <c r="J89" s="63"/>
      <c r="K89" s="63"/>
      <c r="L89" s="61"/>
    </row>
    <row r="90" spans="2:12" s="1" customFormat="1" ht="15">
      <c r="B90" s="41"/>
      <c r="C90" s="65" t="s">
        <v>31</v>
      </c>
      <c r="D90" s="63"/>
      <c r="E90" s="63"/>
      <c r="F90" s="175" t="str">
        <f>E15</f>
        <v xml:space="preserve"> </v>
      </c>
      <c r="G90" s="63"/>
      <c r="H90" s="63"/>
      <c r="I90" s="176" t="s">
        <v>37</v>
      </c>
      <c r="J90" s="175" t="str">
        <f>E21</f>
        <v xml:space="preserve"> </v>
      </c>
      <c r="K90" s="63"/>
      <c r="L90" s="61"/>
    </row>
    <row r="91" spans="2:12" s="1" customFormat="1" ht="14.45" customHeight="1">
      <c r="B91" s="41"/>
      <c r="C91" s="65" t="s">
        <v>35</v>
      </c>
      <c r="D91" s="63"/>
      <c r="E91" s="63"/>
      <c r="F91" s="175" t="str">
        <f>IF(E18="","",E18)</f>
        <v/>
      </c>
      <c r="G91" s="63"/>
      <c r="H91" s="63"/>
      <c r="I91" s="172"/>
      <c r="J91" s="63"/>
      <c r="K91" s="63"/>
      <c r="L91" s="61"/>
    </row>
    <row r="92" spans="2:12" s="1" customFormat="1" ht="10.35" customHeight="1">
      <c r="B92" s="41"/>
      <c r="C92" s="63"/>
      <c r="D92" s="63"/>
      <c r="E92" s="63"/>
      <c r="F92" s="63"/>
      <c r="G92" s="63"/>
      <c r="H92" s="63"/>
      <c r="I92" s="172"/>
      <c r="J92" s="63"/>
      <c r="K92" s="63"/>
      <c r="L92" s="61"/>
    </row>
    <row r="93" spans="2:20" s="10" customFormat="1" ht="29.25" customHeight="1">
      <c r="B93" s="177"/>
      <c r="C93" s="178" t="s">
        <v>168</v>
      </c>
      <c r="D93" s="179" t="s">
        <v>62</v>
      </c>
      <c r="E93" s="179" t="s">
        <v>58</v>
      </c>
      <c r="F93" s="179" t="s">
        <v>169</v>
      </c>
      <c r="G93" s="179" t="s">
        <v>170</v>
      </c>
      <c r="H93" s="179" t="s">
        <v>171</v>
      </c>
      <c r="I93" s="180" t="s">
        <v>172</v>
      </c>
      <c r="J93" s="179" t="s">
        <v>138</v>
      </c>
      <c r="K93" s="181" t="s">
        <v>173</v>
      </c>
      <c r="L93" s="182"/>
      <c r="M93" s="81" t="s">
        <v>174</v>
      </c>
      <c r="N93" s="82" t="s">
        <v>47</v>
      </c>
      <c r="O93" s="82" t="s">
        <v>175</v>
      </c>
      <c r="P93" s="82" t="s">
        <v>176</v>
      </c>
      <c r="Q93" s="82" t="s">
        <v>177</v>
      </c>
      <c r="R93" s="82" t="s">
        <v>178</v>
      </c>
      <c r="S93" s="82" t="s">
        <v>179</v>
      </c>
      <c r="T93" s="83" t="s">
        <v>180</v>
      </c>
    </row>
    <row r="94" spans="2:63" s="1" customFormat="1" ht="29.25" customHeight="1">
      <c r="B94" s="41"/>
      <c r="C94" s="87" t="s">
        <v>139</v>
      </c>
      <c r="D94" s="63"/>
      <c r="E94" s="63"/>
      <c r="F94" s="63"/>
      <c r="G94" s="63"/>
      <c r="H94" s="63"/>
      <c r="I94" s="172"/>
      <c r="J94" s="183">
        <f>BK94</f>
        <v>0</v>
      </c>
      <c r="K94" s="63"/>
      <c r="L94" s="61"/>
      <c r="M94" s="84"/>
      <c r="N94" s="85"/>
      <c r="O94" s="85"/>
      <c r="P94" s="184">
        <f>P95+P99+P122+P167+P169+P172</f>
        <v>0</v>
      </c>
      <c r="Q94" s="85"/>
      <c r="R94" s="184">
        <f>R95+R99+R122+R167+R169+R172</f>
        <v>39.652062</v>
      </c>
      <c r="S94" s="85"/>
      <c r="T94" s="185">
        <f>T95+T99+T122+T167+T169+T172</f>
        <v>0</v>
      </c>
      <c r="AT94" s="24" t="s">
        <v>76</v>
      </c>
      <c r="AU94" s="24" t="s">
        <v>140</v>
      </c>
      <c r="BK94" s="186">
        <f>BK95+BK99+BK122+BK167+BK169+BK172</f>
        <v>0</v>
      </c>
    </row>
    <row r="95" spans="2:63" s="11" customFormat="1" ht="37.35" customHeight="1">
      <c r="B95" s="187"/>
      <c r="C95" s="188"/>
      <c r="D95" s="189" t="s">
        <v>76</v>
      </c>
      <c r="E95" s="190" t="s">
        <v>181</v>
      </c>
      <c r="F95" s="190" t="s">
        <v>2539</v>
      </c>
      <c r="G95" s="188"/>
      <c r="H95" s="188"/>
      <c r="I95" s="191"/>
      <c r="J95" s="192">
        <f>BK95</f>
        <v>0</v>
      </c>
      <c r="K95" s="188"/>
      <c r="L95" s="193"/>
      <c r="M95" s="194"/>
      <c r="N95" s="195"/>
      <c r="O95" s="195"/>
      <c r="P95" s="196">
        <f>P96</f>
        <v>0</v>
      </c>
      <c r="Q95" s="195"/>
      <c r="R95" s="196">
        <f>R96</f>
        <v>0</v>
      </c>
      <c r="S95" s="195"/>
      <c r="T95" s="197">
        <f>T96</f>
        <v>0</v>
      </c>
      <c r="AR95" s="198" t="s">
        <v>24</v>
      </c>
      <c r="AT95" s="199" t="s">
        <v>76</v>
      </c>
      <c r="AU95" s="199" t="s">
        <v>77</v>
      </c>
      <c r="AY95" s="198" t="s">
        <v>183</v>
      </c>
      <c r="BK95" s="200">
        <f>BK96</f>
        <v>0</v>
      </c>
    </row>
    <row r="96" spans="2:63" s="11" customFormat="1" ht="19.9" customHeight="1">
      <c r="B96" s="187"/>
      <c r="C96" s="188"/>
      <c r="D96" s="189" t="s">
        <v>76</v>
      </c>
      <c r="E96" s="275" t="s">
        <v>235</v>
      </c>
      <c r="F96" s="275" t="s">
        <v>1900</v>
      </c>
      <c r="G96" s="188"/>
      <c r="H96" s="188"/>
      <c r="I96" s="191"/>
      <c r="J96" s="276">
        <f>BK96</f>
        <v>0</v>
      </c>
      <c r="K96" s="188"/>
      <c r="L96" s="193"/>
      <c r="M96" s="194"/>
      <c r="N96" s="195"/>
      <c r="O96" s="195"/>
      <c r="P96" s="196">
        <f>P97</f>
        <v>0</v>
      </c>
      <c r="Q96" s="195"/>
      <c r="R96" s="196">
        <f>R97</f>
        <v>0</v>
      </c>
      <c r="S96" s="195"/>
      <c r="T96" s="197">
        <f>T97</f>
        <v>0</v>
      </c>
      <c r="AR96" s="198" t="s">
        <v>24</v>
      </c>
      <c r="AT96" s="199" t="s">
        <v>76</v>
      </c>
      <c r="AU96" s="199" t="s">
        <v>24</v>
      </c>
      <c r="AY96" s="198" t="s">
        <v>183</v>
      </c>
      <c r="BK96" s="200">
        <f>BK97</f>
        <v>0</v>
      </c>
    </row>
    <row r="97" spans="2:63" s="11" customFormat="1" ht="14.85" customHeight="1">
      <c r="B97" s="187"/>
      <c r="C97" s="188"/>
      <c r="D97" s="201" t="s">
        <v>76</v>
      </c>
      <c r="E97" s="202" t="s">
        <v>823</v>
      </c>
      <c r="F97" s="202" t="s">
        <v>1901</v>
      </c>
      <c r="G97" s="188"/>
      <c r="H97" s="188"/>
      <c r="I97" s="191"/>
      <c r="J97" s="203">
        <f>BK97</f>
        <v>0</v>
      </c>
      <c r="K97" s="188"/>
      <c r="L97" s="193"/>
      <c r="M97" s="194"/>
      <c r="N97" s="195"/>
      <c r="O97" s="195"/>
      <c r="P97" s="196">
        <f>P98</f>
        <v>0</v>
      </c>
      <c r="Q97" s="195"/>
      <c r="R97" s="196">
        <f>R98</f>
        <v>0</v>
      </c>
      <c r="S97" s="195"/>
      <c r="T97" s="197">
        <f>T98</f>
        <v>0</v>
      </c>
      <c r="AR97" s="198" t="s">
        <v>24</v>
      </c>
      <c r="AT97" s="199" t="s">
        <v>76</v>
      </c>
      <c r="AU97" s="199" t="s">
        <v>85</v>
      </c>
      <c r="AY97" s="198" t="s">
        <v>183</v>
      </c>
      <c r="BK97" s="200">
        <f>BK98</f>
        <v>0</v>
      </c>
    </row>
    <row r="98" spans="2:65" s="1" customFormat="1" ht="22.5" customHeight="1">
      <c r="B98" s="41"/>
      <c r="C98" s="204" t="s">
        <v>24</v>
      </c>
      <c r="D98" s="204" t="s">
        <v>185</v>
      </c>
      <c r="E98" s="205" t="s">
        <v>713</v>
      </c>
      <c r="F98" s="206" t="s">
        <v>714</v>
      </c>
      <c r="G98" s="207" t="s">
        <v>224</v>
      </c>
      <c r="H98" s="208">
        <v>16</v>
      </c>
      <c r="I98" s="209"/>
      <c r="J98" s="210">
        <f>ROUND(I98*H98,2)</f>
        <v>0</v>
      </c>
      <c r="K98" s="206" t="s">
        <v>22</v>
      </c>
      <c r="L98" s="61"/>
      <c r="M98" s="211" t="s">
        <v>22</v>
      </c>
      <c r="N98" s="212" t="s">
        <v>48</v>
      </c>
      <c r="O98" s="42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24" t="s">
        <v>190</v>
      </c>
      <c r="AT98" s="24" t="s">
        <v>185</v>
      </c>
      <c r="AU98" s="24" t="s">
        <v>202</v>
      </c>
      <c r="AY98" s="24" t="s">
        <v>183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24" t="s">
        <v>24</v>
      </c>
      <c r="BK98" s="215">
        <f>ROUND(I98*H98,2)</f>
        <v>0</v>
      </c>
      <c r="BL98" s="24" t="s">
        <v>190</v>
      </c>
      <c r="BM98" s="24" t="s">
        <v>2540</v>
      </c>
    </row>
    <row r="99" spans="2:63" s="11" customFormat="1" ht="37.35" customHeight="1">
      <c r="B99" s="187"/>
      <c r="C99" s="188"/>
      <c r="D99" s="189" t="s">
        <v>76</v>
      </c>
      <c r="E99" s="190" t="s">
        <v>729</v>
      </c>
      <c r="F99" s="190" t="s">
        <v>1903</v>
      </c>
      <c r="G99" s="188"/>
      <c r="H99" s="188"/>
      <c r="I99" s="191"/>
      <c r="J99" s="192">
        <f>BK99</f>
        <v>0</v>
      </c>
      <c r="K99" s="188"/>
      <c r="L99" s="193"/>
      <c r="M99" s="194"/>
      <c r="N99" s="195"/>
      <c r="O99" s="195"/>
      <c r="P99" s="196">
        <f>P100+P102+P103+P106+P110+P119</f>
        <v>0</v>
      </c>
      <c r="Q99" s="195"/>
      <c r="R99" s="196">
        <f>R100+R102+R103+R106+R110+R119</f>
        <v>0.2892</v>
      </c>
      <c r="S99" s="195"/>
      <c r="T99" s="197">
        <f>T100+T102+T103+T106+T110+T119</f>
        <v>0</v>
      </c>
      <c r="AR99" s="198" t="s">
        <v>85</v>
      </c>
      <c r="AT99" s="199" t="s">
        <v>76</v>
      </c>
      <c r="AU99" s="199" t="s">
        <v>77</v>
      </c>
      <c r="AY99" s="198" t="s">
        <v>183</v>
      </c>
      <c r="BK99" s="200">
        <f>BK100+BK102+BK103+BK106+BK110+BK119</f>
        <v>0</v>
      </c>
    </row>
    <row r="100" spans="2:63" s="11" customFormat="1" ht="19.9" customHeight="1">
      <c r="B100" s="187"/>
      <c r="C100" s="188"/>
      <c r="D100" s="201" t="s">
        <v>76</v>
      </c>
      <c r="E100" s="202" t="s">
        <v>2541</v>
      </c>
      <c r="F100" s="202" t="s">
        <v>1905</v>
      </c>
      <c r="G100" s="188"/>
      <c r="H100" s="188"/>
      <c r="I100" s="191"/>
      <c r="J100" s="203">
        <f>BK100</f>
        <v>0</v>
      </c>
      <c r="K100" s="188"/>
      <c r="L100" s="193"/>
      <c r="M100" s="194"/>
      <c r="N100" s="195"/>
      <c r="O100" s="195"/>
      <c r="P100" s="196">
        <f>P101</f>
        <v>0</v>
      </c>
      <c r="Q100" s="195"/>
      <c r="R100" s="196">
        <f>R101</f>
        <v>0</v>
      </c>
      <c r="S100" s="195"/>
      <c r="T100" s="197">
        <f>T101</f>
        <v>0</v>
      </c>
      <c r="AR100" s="198" t="s">
        <v>85</v>
      </c>
      <c r="AT100" s="199" t="s">
        <v>76</v>
      </c>
      <c r="AU100" s="199" t="s">
        <v>24</v>
      </c>
      <c r="AY100" s="198" t="s">
        <v>183</v>
      </c>
      <c r="BK100" s="200">
        <f>BK101</f>
        <v>0</v>
      </c>
    </row>
    <row r="101" spans="2:65" s="1" customFormat="1" ht="22.5" customHeight="1">
      <c r="B101" s="41"/>
      <c r="C101" s="204" t="s">
        <v>85</v>
      </c>
      <c r="D101" s="204" t="s">
        <v>185</v>
      </c>
      <c r="E101" s="205" t="s">
        <v>2542</v>
      </c>
      <c r="F101" s="206" t="s">
        <v>2543</v>
      </c>
      <c r="G101" s="207" t="s">
        <v>305</v>
      </c>
      <c r="H101" s="208">
        <v>1</v>
      </c>
      <c r="I101" s="209"/>
      <c r="J101" s="210">
        <f>ROUND(I101*H101,2)</f>
        <v>0</v>
      </c>
      <c r="K101" s="206" t="s">
        <v>22</v>
      </c>
      <c r="L101" s="61"/>
      <c r="M101" s="211" t="s">
        <v>22</v>
      </c>
      <c r="N101" s="212" t="s">
        <v>48</v>
      </c>
      <c r="O101" s="42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AR101" s="24" t="s">
        <v>284</v>
      </c>
      <c r="AT101" s="24" t="s">
        <v>185</v>
      </c>
      <c r="AU101" s="24" t="s">
        <v>85</v>
      </c>
      <c r="AY101" s="24" t="s">
        <v>183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24" t="s">
        <v>24</v>
      </c>
      <c r="BK101" s="215">
        <f>ROUND(I101*H101,2)</f>
        <v>0</v>
      </c>
      <c r="BL101" s="24" t="s">
        <v>284</v>
      </c>
      <c r="BM101" s="24" t="s">
        <v>2544</v>
      </c>
    </row>
    <row r="102" spans="2:63" s="11" customFormat="1" ht="29.85" customHeight="1">
      <c r="B102" s="187"/>
      <c r="C102" s="188"/>
      <c r="D102" s="189" t="s">
        <v>76</v>
      </c>
      <c r="E102" s="275" t="s">
        <v>2545</v>
      </c>
      <c r="F102" s="275" t="s">
        <v>1905</v>
      </c>
      <c r="G102" s="188"/>
      <c r="H102" s="188"/>
      <c r="I102" s="191"/>
      <c r="J102" s="276">
        <f>BK102</f>
        <v>0</v>
      </c>
      <c r="K102" s="188"/>
      <c r="L102" s="193"/>
      <c r="M102" s="194"/>
      <c r="N102" s="195"/>
      <c r="O102" s="195"/>
      <c r="P102" s="196">
        <v>0</v>
      </c>
      <c r="Q102" s="195"/>
      <c r="R102" s="196">
        <v>0</v>
      </c>
      <c r="S102" s="195"/>
      <c r="T102" s="197">
        <v>0</v>
      </c>
      <c r="AR102" s="198" t="s">
        <v>85</v>
      </c>
      <c r="AT102" s="199" t="s">
        <v>76</v>
      </c>
      <c r="AU102" s="199" t="s">
        <v>24</v>
      </c>
      <c r="AY102" s="198" t="s">
        <v>183</v>
      </c>
      <c r="BK102" s="200">
        <v>0</v>
      </c>
    </row>
    <row r="103" spans="2:63" s="11" customFormat="1" ht="19.9" customHeight="1">
      <c r="B103" s="187"/>
      <c r="C103" s="188"/>
      <c r="D103" s="201" t="s">
        <v>76</v>
      </c>
      <c r="E103" s="202" t="s">
        <v>1904</v>
      </c>
      <c r="F103" s="202" t="s">
        <v>1905</v>
      </c>
      <c r="G103" s="188"/>
      <c r="H103" s="188"/>
      <c r="I103" s="191"/>
      <c r="J103" s="203">
        <f>BK103</f>
        <v>0</v>
      </c>
      <c r="K103" s="188"/>
      <c r="L103" s="193"/>
      <c r="M103" s="194"/>
      <c r="N103" s="195"/>
      <c r="O103" s="195"/>
      <c r="P103" s="196">
        <f>SUM(P104:P105)</f>
        <v>0</v>
      </c>
      <c r="Q103" s="195"/>
      <c r="R103" s="196">
        <f>SUM(R104:R105)</f>
        <v>0.08</v>
      </c>
      <c r="S103" s="195"/>
      <c r="T103" s="197">
        <f>SUM(T104:T105)</f>
        <v>0</v>
      </c>
      <c r="AR103" s="198" t="s">
        <v>85</v>
      </c>
      <c r="AT103" s="199" t="s">
        <v>76</v>
      </c>
      <c r="AU103" s="199" t="s">
        <v>24</v>
      </c>
      <c r="AY103" s="198" t="s">
        <v>183</v>
      </c>
      <c r="BK103" s="200">
        <f>SUM(BK104:BK105)</f>
        <v>0</v>
      </c>
    </row>
    <row r="104" spans="2:65" s="1" customFormat="1" ht="22.5" customHeight="1">
      <c r="B104" s="41"/>
      <c r="C104" s="204" t="s">
        <v>202</v>
      </c>
      <c r="D104" s="204" t="s">
        <v>185</v>
      </c>
      <c r="E104" s="205" t="s">
        <v>2546</v>
      </c>
      <c r="F104" s="206" t="s">
        <v>2547</v>
      </c>
      <c r="G104" s="207" t="s">
        <v>238</v>
      </c>
      <c r="H104" s="208">
        <v>80</v>
      </c>
      <c r="I104" s="209"/>
      <c r="J104" s="210">
        <f>ROUND(I104*H104,2)</f>
        <v>0</v>
      </c>
      <c r="K104" s="206" t="s">
        <v>22</v>
      </c>
      <c r="L104" s="61"/>
      <c r="M104" s="211" t="s">
        <v>22</v>
      </c>
      <c r="N104" s="212" t="s">
        <v>48</v>
      </c>
      <c r="O104" s="42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AR104" s="24" t="s">
        <v>284</v>
      </c>
      <c r="AT104" s="24" t="s">
        <v>185</v>
      </c>
      <c r="AU104" s="24" t="s">
        <v>85</v>
      </c>
      <c r="AY104" s="24" t="s">
        <v>183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24" t="s">
        <v>24</v>
      </c>
      <c r="BK104" s="215">
        <f>ROUND(I104*H104,2)</f>
        <v>0</v>
      </c>
      <c r="BL104" s="24" t="s">
        <v>284</v>
      </c>
      <c r="BM104" s="24" t="s">
        <v>2548</v>
      </c>
    </row>
    <row r="105" spans="2:65" s="1" customFormat="1" ht="22.5" customHeight="1">
      <c r="B105" s="41"/>
      <c r="C105" s="257" t="s">
        <v>190</v>
      </c>
      <c r="D105" s="257" t="s">
        <v>330</v>
      </c>
      <c r="E105" s="258" t="s">
        <v>2549</v>
      </c>
      <c r="F105" s="259" t="s">
        <v>2550</v>
      </c>
      <c r="G105" s="260" t="s">
        <v>2231</v>
      </c>
      <c r="H105" s="261">
        <v>80</v>
      </c>
      <c r="I105" s="262"/>
      <c r="J105" s="263">
        <f>ROUND(I105*H105,2)</f>
        <v>0</v>
      </c>
      <c r="K105" s="259" t="s">
        <v>22</v>
      </c>
      <c r="L105" s="264"/>
      <c r="M105" s="265" t="s">
        <v>22</v>
      </c>
      <c r="N105" s="266" t="s">
        <v>48</v>
      </c>
      <c r="O105" s="42"/>
      <c r="P105" s="213">
        <f>O105*H105</f>
        <v>0</v>
      </c>
      <c r="Q105" s="213">
        <v>0.001</v>
      </c>
      <c r="R105" s="213">
        <f>Q105*H105</f>
        <v>0.08</v>
      </c>
      <c r="S105" s="213">
        <v>0</v>
      </c>
      <c r="T105" s="214">
        <f>S105*H105</f>
        <v>0</v>
      </c>
      <c r="AR105" s="24" t="s">
        <v>384</v>
      </c>
      <c r="AT105" s="24" t="s">
        <v>330</v>
      </c>
      <c r="AU105" s="24" t="s">
        <v>85</v>
      </c>
      <c r="AY105" s="24" t="s">
        <v>183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24" t="s">
        <v>24</v>
      </c>
      <c r="BK105" s="215">
        <f>ROUND(I105*H105,2)</f>
        <v>0</v>
      </c>
      <c r="BL105" s="24" t="s">
        <v>284</v>
      </c>
      <c r="BM105" s="24" t="s">
        <v>2551</v>
      </c>
    </row>
    <row r="106" spans="2:63" s="11" customFormat="1" ht="29.85" customHeight="1">
      <c r="B106" s="187"/>
      <c r="C106" s="188"/>
      <c r="D106" s="201" t="s">
        <v>76</v>
      </c>
      <c r="E106" s="202" t="s">
        <v>2552</v>
      </c>
      <c r="F106" s="202" t="s">
        <v>1905</v>
      </c>
      <c r="G106" s="188"/>
      <c r="H106" s="188"/>
      <c r="I106" s="191"/>
      <c r="J106" s="203">
        <f>BK106</f>
        <v>0</v>
      </c>
      <c r="K106" s="188"/>
      <c r="L106" s="193"/>
      <c r="M106" s="194"/>
      <c r="N106" s="195"/>
      <c r="O106" s="195"/>
      <c r="P106" s="196">
        <f>SUM(P107:P109)</f>
        <v>0</v>
      </c>
      <c r="Q106" s="195"/>
      <c r="R106" s="196">
        <f>SUM(R107:R109)</f>
        <v>0.0222</v>
      </c>
      <c r="S106" s="195"/>
      <c r="T106" s="197">
        <f>SUM(T107:T109)</f>
        <v>0</v>
      </c>
      <c r="AR106" s="198" t="s">
        <v>85</v>
      </c>
      <c r="AT106" s="199" t="s">
        <v>76</v>
      </c>
      <c r="AU106" s="199" t="s">
        <v>24</v>
      </c>
      <c r="AY106" s="198" t="s">
        <v>183</v>
      </c>
      <c r="BK106" s="200">
        <f>SUM(BK107:BK109)</f>
        <v>0</v>
      </c>
    </row>
    <row r="107" spans="2:65" s="1" customFormat="1" ht="22.5" customHeight="1">
      <c r="B107" s="41"/>
      <c r="C107" s="204" t="s">
        <v>212</v>
      </c>
      <c r="D107" s="204" t="s">
        <v>185</v>
      </c>
      <c r="E107" s="205" t="s">
        <v>2553</v>
      </c>
      <c r="F107" s="206" t="s">
        <v>2554</v>
      </c>
      <c r="G107" s="207" t="s">
        <v>305</v>
      </c>
      <c r="H107" s="208">
        <v>6</v>
      </c>
      <c r="I107" s="209"/>
      <c r="J107" s="210">
        <f>ROUND(I107*H107,2)</f>
        <v>0</v>
      </c>
      <c r="K107" s="206" t="s">
        <v>22</v>
      </c>
      <c r="L107" s="61"/>
      <c r="M107" s="211" t="s">
        <v>22</v>
      </c>
      <c r="N107" s="212" t="s">
        <v>48</v>
      </c>
      <c r="O107" s="42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AR107" s="24" t="s">
        <v>284</v>
      </c>
      <c r="AT107" s="24" t="s">
        <v>185</v>
      </c>
      <c r="AU107" s="24" t="s">
        <v>85</v>
      </c>
      <c r="AY107" s="24" t="s">
        <v>183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24" t="s">
        <v>24</v>
      </c>
      <c r="BK107" s="215">
        <f>ROUND(I107*H107,2)</f>
        <v>0</v>
      </c>
      <c r="BL107" s="24" t="s">
        <v>284</v>
      </c>
      <c r="BM107" s="24" t="s">
        <v>2555</v>
      </c>
    </row>
    <row r="108" spans="2:65" s="1" customFormat="1" ht="22.5" customHeight="1">
      <c r="B108" s="41"/>
      <c r="C108" s="204" t="s">
        <v>217</v>
      </c>
      <c r="D108" s="204" t="s">
        <v>185</v>
      </c>
      <c r="E108" s="205" t="s">
        <v>2556</v>
      </c>
      <c r="F108" s="206" t="s">
        <v>2557</v>
      </c>
      <c r="G108" s="207" t="s">
        <v>305</v>
      </c>
      <c r="H108" s="208">
        <v>6</v>
      </c>
      <c r="I108" s="209"/>
      <c r="J108" s="210">
        <f>ROUND(I108*H108,2)</f>
        <v>0</v>
      </c>
      <c r="K108" s="206" t="s">
        <v>22</v>
      </c>
      <c r="L108" s="61"/>
      <c r="M108" s="211" t="s">
        <v>22</v>
      </c>
      <c r="N108" s="212" t="s">
        <v>48</v>
      </c>
      <c r="O108" s="42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AR108" s="24" t="s">
        <v>284</v>
      </c>
      <c r="AT108" s="24" t="s">
        <v>185</v>
      </c>
      <c r="AU108" s="24" t="s">
        <v>85</v>
      </c>
      <c r="AY108" s="24" t="s">
        <v>183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24" t="s">
        <v>24</v>
      </c>
      <c r="BK108" s="215">
        <f>ROUND(I108*H108,2)</f>
        <v>0</v>
      </c>
      <c r="BL108" s="24" t="s">
        <v>284</v>
      </c>
      <c r="BM108" s="24" t="s">
        <v>2558</v>
      </c>
    </row>
    <row r="109" spans="2:65" s="1" customFormat="1" ht="22.5" customHeight="1">
      <c r="B109" s="41"/>
      <c r="C109" s="257" t="s">
        <v>221</v>
      </c>
      <c r="D109" s="257" t="s">
        <v>330</v>
      </c>
      <c r="E109" s="258" t="s">
        <v>2559</v>
      </c>
      <c r="F109" s="259" t="s">
        <v>2560</v>
      </c>
      <c r="G109" s="260" t="s">
        <v>305</v>
      </c>
      <c r="H109" s="261">
        <v>6</v>
      </c>
      <c r="I109" s="262"/>
      <c r="J109" s="263">
        <f>ROUND(I109*H109,2)</f>
        <v>0</v>
      </c>
      <c r="K109" s="259" t="s">
        <v>22</v>
      </c>
      <c r="L109" s="264"/>
      <c r="M109" s="265" t="s">
        <v>22</v>
      </c>
      <c r="N109" s="266" t="s">
        <v>48</v>
      </c>
      <c r="O109" s="42"/>
      <c r="P109" s="213">
        <f>O109*H109</f>
        <v>0</v>
      </c>
      <c r="Q109" s="213">
        <v>0.0037</v>
      </c>
      <c r="R109" s="213">
        <f>Q109*H109</f>
        <v>0.0222</v>
      </c>
      <c r="S109" s="213">
        <v>0</v>
      </c>
      <c r="T109" s="214">
        <f>S109*H109</f>
        <v>0</v>
      </c>
      <c r="AR109" s="24" t="s">
        <v>384</v>
      </c>
      <c r="AT109" s="24" t="s">
        <v>330</v>
      </c>
      <c r="AU109" s="24" t="s">
        <v>85</v>
      </c>
      <c r="AY109" s="24" t="s">
        <v>183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24" t="s">
        <v>24</v>
      </c>
      <c r="BK109" s="215">
        <f>ROUND(I109*H109,2)</f>
        <v>0</v>
      </c>
      <c r="BL109" s="24" t="s">
        <v>284</v>
      </c>
      <c r="BM109" s="24" t="s">
        <v>2561</v>
      </c>
    </row>
    <row r="110" spans="2:63" s="11" customFormat="1" ht="29.85" customHeight="1">
      <c r="B110" s="187"/>
      <c r="C110" s="188"/>
      <c r="D110" s="201" t="s">
        <v>76</v>
      </c>
      <c r="E110" s="202" t="s">
        <v>2562</v>
      </c>
      <c r="F110" s="202" t="s">
        <v>1905</v>
      </c>
      <c r="G110" s="188"/>
      <c r="H110" s="188"/>
      <c r="I110" s="191"/>
      <c r="J110" s="203">
        <f>BK110</f>
        <v>0</v>
      </c>
      <c r="K110" s="188"/>
      <c r="L110" s="193"/>
      <c r="M110" s="194"/>
      <c r="N110" s="195"/>
      <c r="O110" s="195"/>
      <c r="P110" s="196">
        <f>SUM(P111:P118)</f>
        <v>0</v>
      </c>
      <c r="Q110" s="195"/>
      <c r="R110" s="196">
        <f>SUM(R111:R118)</f>
        <v>0.186</v>
      </c>
      <c r="S110" s="195"/>
      <c r="T110" s="197">
        <f>SUM(T111:T118)</f>
        <v>0</v>
      </c>
      <c r="AR110" s="198" t="s">
        <v>85</v>
      </c>
      <c r="AT110" s="199" t="s">
        <v>76</v>
      </c>
      <c r="AU110" s="199" t="s">
        <v>24</v>
      </c>
      <c r="AY110" s="198" t="s">
        <v>183</v>
      </c>
      <c r="BK110" s="200">
        <f>SUM(BK111:BK118)</f>
        <v>0</v>
      </c>
    </row>
    <row r="111" spans="2:65" s="1" customFormat="1" ht="22.5" customHeight="1">
      <c r="B111" s="41"/>
      <c r="C111" s="257" t="s">
        <v>228</v>
      </c>
      <c r="D111" s="257" t="s">
        <v>330</v>
      </c>
      <c r="E111" s="258" t="s">
        <v>1879</v>
      </c>
      <c r="F111" s="259" t="s">
        <v>2563</v>
      </c>
      <c r="G111" s="260" t="s">
        <v>2062</v>
      </c>
      <c r="H111" s="261">
        <v>3</v>
      </c>
      <c r="I111" s="262"/>
      <c r="J111" s="263">
        <f aca="true" t="shared" si="0" ref="J111:J118">ROUND(I111*H111,2)</f>
        <v>0</v>
      </c>
      <c r="K111" s="259" t="s">
        <v>22</v>
      </c>
      <c r="L111" s="264"/>
      <c r="M111" s="265" t="s">
        <v>22</v>
      </c>
      <c r="N111" s="266" t="s">
        <v>48</v>
      </c>
      <c r="O111" s="42"/>
      <c r="P111" s="213">
        <f aca="true" t="shared" si="1" ref="P111:P118">O111*H111</f>
        <v>0</v>
      </c>
      <c r="Q111" s="213">
        <v>0</v>
      </c>
      <c r="R111" s="213">
        <f aca="true" t="shared" si="2" ref="R111:R118">Q111*H111</f>
        <v>0</v>
      </c>
      <c r="S111" s="213">
        <v>0</v>
      </c>
      <c r="T111" s="214">
        <f aca="true" t="shared" si="3" ref="T111:T118">S111*H111</f>
        <v>0</v>
      </c>
      <c r="AR111" s="24" t="s">
        <v>228</v>
      </c>
      <c r="AT111" s="24" t="s">
        <v>330</v>
      </c>
      <c r="AU111" s="24" t="s">
        <v>85</v>
      </c>
      <c r="AY111" s="24" t="s">
        <v>183</v>
      </c>
      <c r="BE111" s="215">
        <f aca="true" t="shared" si="4" ref="BE111:BE118">IF(N111="základní",J111,0)</f>
        <v>0</v>
      </c>
      <c r="BF111" s="215">
        <f aca="true" t="shared" si="5" ref="BF111:BF118">IF(N111="snížená",J111,0)</f>
        <v>0</v>
      </c>
      <c r="BG111" s="215">
        <f aca="true" t="shared" si="6" ref="BG111:BG118">IF(N111="zákl. přenesená",J111,0)</f>
        <v>0</v>
      </c>
      <c r="BH111" s="215">
        <f aca="true" t="shared" si="7" ref="BH111:BH118">IF(N111="sníž. přenesená",J111,0)</f>
        <v>0</v>
      </c>
      <c r="BI111" s="215">
        <f aca="true" t="shared" si="8" ref="BI111:BI118">IF(N111="nulová",J111,0)</f>
        <v>0</v>
      </c>
      <c r="BJ111" s="24" t="s">
        <v>24</v>
      </c>
      <c r="BK111" s="215">
        <f aca="true" t="shared" si="9" ref="BK111:BK118">ROUND(I111*H111,2)</f>
        <v>0</v>
      </c>
      <c r="BL111" s="24" t="s">
        <v>190</v>
      </c>
      <c r="BM111" s="24" t="s">
        <v>2564</v>
      </c>
    </row>
    <row r="112" spans="2:65" s="1" customFormat="1" ht="22.5" customHeight="1">
      <c r="B112" s="41"/>
      <c r="C112" s="257" t="s">
        <v>235</v>
      </c>
      <c r="D112" s="257" t="s">
        <v>330</v>
      </c>
      <c r="E112" s="258" t="s">
        <v>1882</v>
      </c>
      <c r="F112" s="259" t="s">
        <v>2565</v>
      </c>
      <c r="G112" s="260" t="s">
        <v>2062</v>
      </c>
      <c r="H112" s="261">
        <v>3</v>
      </c>
      <c r="I112" s="262"/>
      <c r="J112" s="263">
        <f t="shared" si="0"/>
        <v>0</v>
      </c>
      <c r="K112" s="259" t="s">
        <v>22</v>
      </c>
      <c r="L112" s="264"/>
      <c r="M112" s="265" t="s">
        <v>22</v>
      </c>
      <c r="N112" s="266" t="s">
        <v>48</v>
      </c>
      <c r="O112" s="42"/>
      <c r="P112" s="213">
        <f t="shared" si="1"/>
        <v>0</v>
      </c>
      <c r="Q112" s="213">
        <v>0</v>
      </c>
      <c r="R112" s="213">
        <f t="shared" si="2"/>
        <v>0</v>
      </c>
      <c r="S112" s="213">
        <v>0</v>
      </c>
      <c r="T112" s="214">
        <f t="shared" si="3"/>
        <v>0</v>
      </c>
      <c r="AR112" s="24" t="s">
        <v>228</v>
      </c>
      <c r="AT112" s="24" t="s">
        <v>330</v>
      </c>
      <c r="AU112" s="24" t="s">
        <v>85</v>
      </c>
      <c r="AY112" s="24" t="s">
        <v>183</v>
      </c>
      <c r="BE112" s="215">
        <f t="shared" si="4"/>
        <v>0</v>
      </c>
      <c r="BF112" s="215">
        <f t="shared" si="5"/>
        <v>0</v>
      </c>
      <c r="BG112" s="215">
        <f t="shared" si="6"/>
        <v>0</v>
      </c>
      <c r="BH112" s="215">
        <f t="shared" si="7"/>
        <v>0</v>
      </c>
      <c r="BI112" s="215">
        <f t="shared" si="8"/>
        <v>0</v>
      </c>
      <c r="BJ112" s="24" t="s">
        <v>24</v>
      </c>
      <c r="BK112" s="215">
        <f t="shared" si="9"/>
        <v>0</v>
      </c>
      <c r="BL112" s="24" t="s">
        <v>190</v>
      </c>
      <c r="BM112" s="24" t="s">
        <v>2566</v>
      </c>
    </row>
    <row r="113" spans="2:65" s="1" customFormat="1" ht="22.5" customHeight="1">
      <c r="B113" s="41"/>
      <c r="C113" s="257" t="s">
        <v>29</v>
      </c>
      <c r="D113" s="257" t="s">
        <v>330</v>
      </c>
      <c r="E113" s="258" t="s">
        <v>2567</v>
      </c>
      <c r="F113" s="259" t="s">
        <v>2568</v>
      </c>
      <c r="G113" s="260" t="s">
        <v>305</v>
      </c>
      <c r="H113" s="261">
        <v>3</v>
      </c>
      <c r="I113" s="262"/>
      <c r="J113" s="263">
        <f t="shared" si="0"/>
        <v>0</v>
      </c>
      <c r="K113" s="259" t="s">
        <v>22</v>
      </c>
      <c r="L113" s="264"/>
      <c r="M113" s="265" t="s">
        <v>22</v>
      </c>
      <c r="N113" s="266" t="s">
        <v>48</v>
      </c>
      <c r="O113" s="42"/>
      <c r="P113" s="213">
        <f t="shared" si="1"/>
        <v>0</v>
      </c>
      <c r="Q113" s="213">
        <v>0.062</v>
      </c>
      <c r="R113" s="213">
        <f t="shared" si="2"/>
        <v>0.186</v>
      </c>
      <c r="S113" s="213">
        <v>0</v>
      </c>
      <c r="T113" s="214">
        <f t="shared" si="3"/>
        <v>0</v>
      </c>
      <c r="AR113" s="24" t="s">
        <v>228</v>
      </c>
      <c r="AT113" s="24" t="s">
        <v>330</v>
      </c>
      <c r="AU113" s="24" t="s">
        <v>85</v>
      </c>
      <c r="AY113" s="24" t="s">
        <v>183</v>
      </c>
      <c r="BE113" s="215">
        <f t="shared" si="4"/>
        <v>0</v>
      </c>
      <c r="BF113" s="215">
        <f t="shared" si="5"/>
        <v>0</v>
      </c>
      <c r="BG113" s="215">
        <f t="shared" si="6"/>
        <v>0</v>
      </c>
      <c r="BH113" s="215">
        <f t="shared" si="7"/>
        <v>0</v>
      </c>
      <c r="BI113" s="215">
        <f t="shared" si="8"/>
        <v>0</v>
      </c>
      <c r="BJ113" s="24" t="s">
        <v>24</v>
      </c>
      <c r="BK113" s="215">
        <f t="shared" si="9"/>
        <v>0</v>
      </c>
      <c r="BL113" s="24" t="s">
        <v>190</v>
      </c>
      <c r="BM113" s="24" t="s">
        <v>2569</v>
      </c>
    </row>
    <row r="114" spans="2:65" s="1" customFormat="1" ht="22.5" customHeight="1">
      <c r="B114" s="41"/>
      <c r="C114" s="257" t="s">
        <v>252</v>
      </c>
      <c r="D114" s="257" t="s">
        <v>330</v>
      </c>
      <c r="E114" s="258" t="s">
        <v>2570</v>
      </c>
      <c r="F114" s="259" t="s">
        <v>2571</v>
      </c>
      <c r="G114" s="260" t="s">
        <v>2062</v>
      </c>
      <c r="H114" s="261">
        <v>3</v>
      </c>
      <c r="I114" s="262"/>
      <c r="J114" s="263">
        <f t="shared" si="0"/>
        <v>0</v>
      </c>
      <c r="K114" s="259" t="s">
        <v>22</v>
      </c>
      <c r="L114" s="264"/>
      <c r="M114" s="265" t="s">
        <v>22</v>
      </c>
      <c r="N114" s="266" t="s">
        <v>48</v>
      </c>
      <c r="O114" s="42"/>
      <c r="P114" s="213">
        <f t="shared" si="1"/>
        <v>0</v>
      </c>
      <c r="Q114" s="213">
        <v>0</v>
      </c>
      <c r="R114" s="213">
        <f t="shared" si="2"/>
        <v>0</v>
      </c>
      <c r="S114" s="213">
        <v>0</v>
      </c>
      <c r="T114" s="214">
        <f t="shared" si="3"/>
        <v>0</v>
      </c>
      <c r="AR114" s="24" t="s">
        <v>228</v>
      </c>
      <c r="AT114" s="24" t="s">
        <v>330</v>
      </c>
      <c r="AU114" s="24" t="s">
        <v>85</v>
      </c>
      <c r="AY114" s="24" t="s">
        <v>183</v>
      </c>
      <c r="BE114" s="215">
        <f t="shared" si="4"/>
        <v>0</v>
      </c>
      <c r="BF114" s="215">
        <f t="shared" si="5"/>
        <v>0</v>
      </c>
      <c r="BG114" s="215">
        <f t="shared" si="6"/>
        <v>0</v>
      </c>
      <c r="BH114" s="215">
        <f t="shared" si="7"/>
        <v>0</v>
      </c>
      <c r="BI114" s="215">
        <f t="shared" si="8"/>
        <v>0</v>
      </c>
      <c r="BJ114" s="24" t="s">
        <v>24</v>
      </c>
      <c r="BK114" s="215">
        <f t="shared" si="9"/>
        <v>0</v>
      </c>
      <c r="BL114" s="24" t="s">
        <v>190</v>
      </c>
      <c r="BM114" s="24" t="s">
        <v>2572</v>
      </c>
    </row>
    <row r="115" spans="2:65" s="1" customFormat="1" ht="22.5" customHeight="1">
      <c r="B115" s="41"/>
      <c r="C115" s="204" t="s">
        <v>259</v>
      </c>
      <c r="D115" s="204" t="s">
        <v>185</v>
      </c>
      <c r="E115" s="205" t="s">
        <v>2573</v>
      </c>
      <c r="F115" s="206" t="s">
        <v>2574</v>
      </c>
      <c r="G115" s="207" t="s">
        <v>305</v>
      </c>
      <c r="H115" s="208">
        <v>3</v>
      </c>
      <c r="I115" s="209"/>
      <c r="J115" s="210">
        <f t="shared" si="0"/>
        <v>0</v>
      </c>
      <c r="K115" s="206" t="s">
        <v>22</v>
      </c>
      <c r="L115" s="61"/>
      <c r="M115" s="211" t="s">
        <v>22</v>
      </c>
      <c r="N115" s="212" t="s">
        <v>48</v>
      </c>
      <c r="O115" s="42"/>
      <c r="P115" s="213">
        <f t="shared" si="1"/>
        <v>0</v>
      </c>
      <c r="Q115" s="213">
        <v>0</v>
      </c>
      <c r="R115" s="213">
        <f t="shared" si="2"/>
        <v>0</v>
      </c>
      <c r="S115" s="213">
        <v>0</v>
      </c>
      <c r="T115" s="214">
        <f t="shared" si="3"/>
        <v>0</v>
      </c>
      <c r="AR115" s="24" t="s">
        <v>284</v>
      </c>
      <c r="AT115" s="24" t="s">
        <v>185</v>
      </c>
      <c r="AU115" s="24" t="s">
        <v>85</v>
      </c>
      <c r="AY115" s="24" t="s">
        <v>183</v>
      </c>
      <c r="BE115" s="215">
        <f t="shared" si="4"/>
        <v>0</v>
      </c>
      <c r="BF115" s="215">
        <f t="shared" si="5"/>
        <v>0</v>
      </c>
      <c r="BG115" s="215">
        <f t="shared" si="6"/>
        <v>0</v>
      </c>
      <c r="BH115" s="215">
        <f t="shared" si="7"/>
        <v>0</v>
      </c>
      <c r="BI115" s="215">
        <f t="shared" si="8"/>
        <v>0</v>
      </c>
      <c r="BJ115" s="24" t="s">
        <v>24</v>
      </c>
      <c r="BK115" s="215">
        <f t="shared" si="9"/>
        <v>0</v>
      </c>
      <c r="BL115" s="24" t="s">
        <v>284</v>
      </c>
      <c r="BM115" s="24" t="s">
        <v>2575</v>
      </c>
    </row>
    <row r="116" spans="2:65" s="1" customFormat="1" ht="22.5" customHeight="1">
      <c r="B116" s="41"/>
      <c r="C116" s="204" t="s">
        <v>590</v>
      </c>
      <c r="D116" s="204" t="s">
        <v>185</v>
      </c>
      <c r="E116" s="205" t="s">
        <v>2576</v>
      </c>
      <c r="F116" s="206" t="s">
        <v>2577</v>
      </c>
      <c r="G116" s="207" t="s">
        <v>305</v>
      </c>
      <c r="H116" s="208">
        <v>2</v>
      </c>
      <c r="I116" s="209"/>
      <c r="J116" s="210">
        <f t="shared" si="0"/>
        <v>0</v>
      </c>
      <c r="K116" s="206" t="s">
        <v>22</v>
      </c>
      <c r="L116" s="61"/>
      <c r="M116" s="211" t="s">
        <v>22</v>
      </c>
      <c r="N116" s="212" t="s">
        <v>48</v>
      </c>
      <c r="O116" s="42"/>
      <c r="P116" s="213">
        <f t="shared" si="1"/>
        <v>0</v>
      </c>
      <c r="Q116" s="213">
        <v>0</v>
      </c>
      <c r="R116" s="213">
        <f t="shared" si="2"/>
        <v>0</v>
      </c>
      <c r="S116" s="213">
        <v>0</v>
      </c>
      <c r="T116" s="214">
        <f t="shared" si="3"/>
        <v>0</v>
      </c>
      <c r="AR116" s="24" t="s">
        <v>284</v>
      </c>
      <c r="AT116" s="24" t="s">
        <v>185</v>
      </c>
      <c r="AU116" s="24" t="s">
        <v>85</v>
      </c>
      <c r="AY116" s="24" t="s">
        <v>183</v>
      </c>
      <c r="BE116" s="215">
        <f t="shared" si="4"/>
        <v>0</v>
      </c>
      <c r="BF116" s="215">
        <f t="shared" si="5"/>
        <v>0</v>
      </c>
      <c r="BG116" s="215">
        <f t="shared" si="6"/>
        <v>0</v>
      </c>
      <c r="BH116" s="215">
        <f t="shared" si="7"/>
        <v>0</v>
      </c>
      <c r="BI116" s="215">
        <f t="shared" si="8"/>
        <v>0</v>
      </c>
      <c r="BJ116" s="24" t="s">
        <v>24</v>
      </c>
      <c r="BK116" s="215">
        <f t="shared" si="9"/>
        <v>0</v>
      </c>
      <c r="BL116" s="24" t="s">
        <v>284</v>
      </c>
      <c r="BM116" s="24" t="s">
        <v>2578</v>
      </c>
    </row>
    <row r="117" spans="2:65" s="1" customFormat="1" ht="22.5" customHeight="1">
      <c r="B117" s="41"/>
      <c r="C117" s="204" t="s">
        <v>265</v>
      </c>
      <c r="D117" s="204" t="s">
        <v>185</v>
      </c>
      <c r="E117" s="205" t="s">
        <v>2579</v>
      </c>
      <c r="F117" s="206" t="s">
        <v>2580</v>
      </c>
      <c r="G117" s="207" t="s">
        <v>305</v>
      </c>
      <c r="H117" s="208">
        <v>3</v>
      </c>
      <c r="I117" s="209"/>
      <c r="J117" s="210">
        <f t="shared" si="0"/>
        <v>0</v>
      </c>
      <c r="K117" s="206" t="s">
        <v>22</v>
      </c>
      <c r="L117" s="61"/>
      <c r="M117" s="211" t="s">
        <v>22</v>
      </c>
      <c r="N117" s="212" t="s">
        <v>48</v>
      </c>
      <c r="O117" s="42"/>
      <c r="P117" s="213">
        <f t="shared" si="1"/>
        <v>0</v>
      </c>
      <c r="Q117" s="213">
        <v>0</v>
      </c>
      <c r="R117" s="213">
        <f t="shared" si="2"/>
        <v>0</v>
      </c>
      <c r="S117" s="213">
        <v>0</v>
      </c>
      <c r="T117" s="214">
        <f t="shared" si="3"/>
        <v>0</v>
      </c>
      <c r="AR117" s="24" t="s">
        <v>284</v>
      </c>
      <c r="AT117" s="24" t="s">
        <v>185</v>
      </c>
      <c r="AU117" s="24" t="s">
        <v>85</v>
      </c>
      <c r="AY117" s="24" t="s">
        <v>183</v>
      </c>
      <c r="BE117" s="215">
        <f t="shared" si="4"/>
        <v>0</v>
      </c>
      <c r="BF117" s="215">
        <f t="shared" si="5"/>
        <v>0</v>
      </c>
      <c r="BG117" s="215">
        <f t="shared" si="6"/>
        <v>0</v>
      </c>
      <c r="BH117" s="215">
        <f t="shared" si="7"/>
        <v>0</v>
      </c>
      <c r="BI117" s="215">
        <f t="shared" si="8"/>
        <v>0</v>
      </c>
      <c r="BJ117" s="24" t="s">
        <v>24</v>
      </c>
      <c r="BK117" s="215">
        <f t="shared" si="9"/>
        <v>0</v>
      </c>
      <c r="BL117" s="24" t="s">
        <v>284</v>
      </c>
      <c r="BM117" s="24" t="s">
        <v>2581</v>
      </c>
    </row>
    <row r="118" spans="2:65" s="1" customFormat="1" ht="22.5" customHeight="1">
      <c r="B118" s="41"/>
      <c r="C118" s="204" t="s">
        <v>585</v>
      </c>
      <c r="D118" s="204" t="s">
        <v>185</v>
      </c>
      <c r="E118" s="205" t="s">
        <v>2582</v>
      </c>
      <c r="F118" s="206" t="s">
        <v>2583</v>
      </c>
      <c r="G118" s="207" t="s">
        <v>305</v>
      </c>
      <c r="H118" s="208">
        <v>2</v>
      </c>
      <c r="I118" s="209"/>
      <c r="J118" s="210">
        <f t="shared" si="0"/>
        <v>0</v>
      </c>
      <c r="K118" s="206" t="s">
        <v>22</v>
      </c>
      <c r="L118" s="61"/>
      <c r="M118" s="211" t="s">
        <v>22</v>
      </c>
      <c r="N118" s="212" t="s">
        <v>48</v>
      </c>
      <c r="O118" s="42"/>
      <c r="P118" s="213">
        <f t="shared" si="1"/>
        <v>0</v>
      </c>
      <c r="Q118" s="213">
        <v>0</v>
      </c>
      <c r="R118" s="213">
        <f t="shared" si="2"/>
        <v>0</v>
      </c>
      <c r="S118" s="213">
        <v>0</v>
      </c>
      <c r="T118" s="214">
        <f t="shared" si="3"/>
        <v>0</v>
      </c>
      <c r="AR118" s="24" t="s">
        <v>284</v>
      </c>
      <c r="AT118" s="24" t="s">
        <v>185</v>
      </c>
      <c r="AU118" s="24" t="s">
        <v>85</v>
      </c>
      <c r="AY118" s="24" t="s">
        <v>183</v>
      </c>
      <c r="BE118" s="215">
        <f t="shared" si="4"/>
        <v>0</v>
      </c>
      <c r="BF118" s="215">
        <f t="shared" si="5"/>
        <v>0</v>
      </c>
      <c r="BG118" s="215">
        <f t="shared" si="6"/>
        <v>0</v>
      </c>
      <c r="BH118" s="215">
        <f t="shared" si="7"/>
        <v>0</v>
      </c>
      <c r="BI118" s="215">
        <f t="shared" si="8"/>
        <v>0</v>
      </c>
      <c r="BJ118" s="24" t="s">
        <v>24</v>
      </c>
      <c r="BK118" s="215">
        <f t="shared" si="9"/>
        <v>0</v>
      </c>
      <c r="BL118" s="24" t="s">
        <v>284</v>
      </c>
      <c r="BM118" s="24" t="s">
        <v>2584</v>
      </c>
    </row>
    <row r="119" spans="2:63" s="11" customFormat="1" ht="29.85" customHeight="1">
      <c r="B119" s="187"/>
      <c r="C119" s="188"/>
      <c r="D119" s="201" t="s">
        <v>76</v>
      </c>
      <c r="E119" s="202" t="s">
        <v>2585</v>
      </c>
      <c r="F119" s="202" t="s">
        <v>2586</v>
      </c>
      <c r="G119" s="188"/>
      <c r="H119" s="188"/>
      <c r="I119" s="191"/>
      <c r="J119" s="203">
        <f>BK119</f>
        <v>0</v>
      </c>
      <c r="K119" s="188"/>
      <c r="L119" s="193"/>
      <c r="M119" s="194"/>
      <c r="N119" s="195"/>
      <c r="O119" s="195"/>
      <c r="P119" s="196">
        <f>SUM(P120:P121)</f>
        <v>0</v>
      </c>
      <c r="Q119" s="195"/>
      <c r="R119" s="196">
        <f>SUM(R120:R121)</f>
        <v>0.001</v>
      </c>
      <c r="S119" s="195"/>
      <c r="T119" s="197">
        <f>SUM(T120:T121)</f>
        <v>0</v>
      </c>
      <c r="AR119" s="198" t="s">
        <v>85</v>
      </c>
      <c r="AT119" s="199" t="s">
        <v>76</v>
      </c>
      <c r="AU119" s="199" t="s">
        <v>24</v>
      </c>
      <c r="AY119" s="198" t="s">
        <v>183</v>
      </c>
      <c r="BK119" s="200">
        <f>SUM(BK120:BK121)</f>
        <v>0</v>
      </c>
    </row>
    <row r="120" spans="2:65" s="1" customFormat="1" ht="31.5" customHeight="1">
      <c r="B120" s="41"/>
      <c r="C120" s="204" t="s">
        <v>271</v>
      </c>
      <c r="D120" s="204" t="s">
        <v>185</v>
      </c>
      <c r="E120" s="205" t="s">
        <v>2587</v>
      </c>
      <c r="F120" s="206" t="s">
        <v>2588</v>
      </c>
      <c r="G120" s="207" t="s">
        <v>238</v>
      </c>
      <c r="H120" s="208">
        <v>4</v>
      </c>
      <c r="I120" s="209"/>
      <c r="J120" s="210">
        <f>ROUND(I120*H120,2)</f>
        <v>0</v>
      </c>
      <c r="K120" s="206" t="s">
        <v>22</v>
      </c>
      <c r="L120" s="61"/>
      <c r="M120" s="211" t="s">
        <v>22</v>
      </c>
      <c r="N120" s="212" t="s">
        <v>48</v>
      </c>
      <c r="O120" s="42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AR120" s="24" t="s">
        <v>284</v>
      </c>
      <c r="AT120" s="24" t="s">
        <v>185</v>
      </c>
      <c r="AU120" s="24" t="s">
        <v>85</v>
      </c>
      <c r="AY120" s="24" t="s">
        <v>183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24" t="s">
        <v>24</v>
      </c>
      <c r="BK120" s="215">
        <f>ROUND(I120*H120,2)</f>
        <v>0</v>
      </c>
      <c r="BL120" s="24" t="s">
        <v>284</v>
      </c>
      <c r="BM120" s="24" t="s">
        <v>2589</v>
      </c>
    </row>
    <row r="121" spans="2:65" s="1" customFormat="1" ht="22.5" customHeight="1">
      <c r="B121" s="41"/>
      <c r="C121" s="257" t="s">
        <v>10</v>
      </c>
      <c r="D121" s="257" t="s">
        <v>330</v>
      </c>
      <c r="E121" s="258" t="s">
        <v>2590</v>
      </c>
      <c r="F121" s="259" t="s">
        <v>2591</v>
      </c>
      <c r="G121" s="260" t="s">
        <v>2231</v>
      </c>
      <c r="H121" s="261">
        <v>1</v>
      </c>
      <c r="I121" s="262"/>
      <c r="J121" s="263">
        <f>ROUND(I121*H121,2)</f>
        <v>0</v>
      </c>
      <c r="K121" s="259" t="s">
        <v>22</v>
      </c>
      <c r="L121" s="264"/>
      <c r="M121" s="265" t="s">
        <v>22</v>
      </c>
      <c r="N121" s="266" t="s">
        <v>48</v>
      </c>
      <c r="O121" s="42"/>
      <c r="P121" s="213">
        <f>O121*H121</f>
        <v>0</v>
      </c>
      <c r="Q121" s="213">
        <v>0.001</v>
      </c>
      <c r="R121" s="213">
        <f>Q121*H121</f>
        <v>0.001</v>
      </c>
      <c r="S121" s="213">
        <v>0</v>
      </c>
      <c r="T121" s="214">
        <f>S121*H121</f>
        <v>0</v>
      </c>
      <c r="AR121" s="24" t="s">
        <v>384</v>
      </c>
      <c r="AT121" s="24" t="s">
        <v>330</v>
      </c>
      <c r="AU121" s="24" t="s">
        <v>85</v>
      </c>
      <c r="AY121" s="24" t="s">
        <v>183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24" t="s">
        <v>24</v>
      </c>
      <c r="BK121" s="215">
        <f>ROUND(I121*H121,2)</f>
        <v>0</v>
      </c>
      <c r="BL121" s="24" t="s">
        <v>284</v>
      </c>
      <c r="BM121" s="24" t="s">
        <v>2592</v>
      </c>
    </row>
    <row r="122" spans="2:63" s="11" customFormat="1" ht="37.35" customHeight="1">
      <c r="B122" s="187"/>
      <c r="C122" s="188"/>
      <c r="D122" s="189" t="s">
        <v>76</v>
      </c>
      <c r="E122" s="190" t="s">
        <v>330</v>
      </c>
      <c r="F122" s="190" t="s">
        <v>1924</v>
      </c>
      <c r="G122" s="188"/>
      <c r="H122" s="188"/>
      <c r="I122" s="191"/>
      <c r="J122" s="192">
        <f>BK122</f>
        <v>0</v>
      </c>
      <c r="K122" s="188"/>
      <c r="L122" s="193"/>
      <c r="M122" s="194"/>
      <c r="N122" s="195"/>
      <c r="O122" s="195"/>
      <c r="P122" s="196">
        <f>P123+P136</f>
        <v>0</v>
      </c>
      <c r="Q122" s="195"/>
      <c r="R122" s="196">
        <f>R123+R136</f>
        <v>39.362862</v>
      </c>
      <c r="S122" s="195"/>
      <c r="T122" s="197">
        <f>T123+T136</f>
        <v>0</v>
      </c>
      <c r="AR122" s="198" t="s">
        <v>202</v>
      </c>
      <c r="AT122" s="199" t="s">
        <v>76</v>
      </c>
      <c r="AU122" s="199" t="s">
        <v>77</v>
      </c>
      <c r="AY122" s="198" t="s">
        <v>183</v>
      </c>
      <c r="BK122" s="200">
        <f>BK123+BK136</f>
        <v>0</v>
      </c>
    </row>
    <row r="123" spans="2:63" s="11" customFormat="1" ht="19.9" customHeight="1">
      <c r="B123" s="187"/>
      <c r="C123" s="188"/>
      <c r="D123" s="201" t="s">
        <v>76</v>
      </c>
      <c r="E123" s="202" t="s">
        <v>1925</v>
      </c>
      <c r="F123" s="202" t="s">
        <v>1905</v>
      </c>
      <c r="G123" s="188"/>
      <c r="H123" s="188"/>
      <c r="I123" s="191"/>
      <c r="J123" s="203">
        <f>BK123</f>
        <v>0</v>
      </c>
      <c r="K123" s="188"/>
      <c r="L123" s="193"/>
      <c r="M123" s="194"/>
      <c r="N123" s="195"/>
      <c r="O123" s="195"/>
      <c r="P123" s="196">
        <f>SUM(P124:P135)</f>
        <v>0</v>
      </c>
      <c r="Q123" s="195"/>
      <c r="R123" s="196">
        <f>SUM(R124:R135)</f>
        <v>0.06544</v>
      </c>
      <c r="S123" s="195"/>
      <c r="T123" s="197">
        <f>SUM(T124:T135)</f>
        <v>0</v>
      </c>
      <c r="AR123" s="198" t="s">
        <v>202</v>
      </c>
      <c r="AT123" s="199" t="s">
        <v>76</v>
      </c>
      <c r="AU123" s="199" t="s">
        <v>24</v>
      </c>
      <c r="AY123" s="198" t="s">
        <v>183</v>
      </c>
      <c r="BK123" s="200">
        <f>SUM(BK124:BK135)</f>
        <v>0</v>
      </c>
    </row>
    <row r="124" spans="2:65" s="1" customFormat="1" ht="22.5" customHeight="1">
      <c r="B124" s="41"/>
      <c r="C124" s="204" t="s">
        <v>284</v>
      </c>
      <c r="D124" s="204" t="s">
        <v>185</v>
      </c>
      <c r="E124" s="205" t="s">
        <v>2593</v>
      </c>
      <c r="F124" s="206" t="s">
        <v>2594</v>
      </c>
      <c r="G124" s="207" t="s">
        <v>238</v>
      </c>
      <c r="H124" s="208">
        <v>70</v>
      </c>
      <c r="I124" s="209"/>
      <c r="J124" s="210">
        <f aca="true" t="shared" si="10" ref="J124:J135">ROUND(I124*H124,2)</f>
        <v>0</v>
      </c>
      <c r="K124" s="206" t="s">
        <v>22</v>
      </c>
      <c r="L124" s="61"/>
      <c r="M124" s="211" t="s">
        <v>22</v>
      </c>
      <c r="N124" s="212" t="s">
        <v>48</v>
      </c>
      <c r="O124" s="42"/>
      <c r="P124" s="213">
        <f aca="true" t="shared" si="11" ref="P124:P135">O124*H124</f>
        <v>0</v>
      </c>
      <c r="Q124" s="213">
        <v>0</v>
      </c>
      <c r="R124" s="213">
        <f aca="true" t="shared" si="12" ref="R124:R135">Q124*H124</f>
        <v>0</v>
      </c>
      <c r="S124" s="213">
        <v>0</v>
      </c>
      <c r="T124" s="214">
        <f aca="true" t="shared" si="13" ref="T124:T135">S124*H124</f>
        <v>0</v>
      </c>
      <c r="AR124" s="24" t="s">
        <v>606</v>
      </c>
      <c r="AT124" s="24" t="s">
        <v>185</v>
      </c>
      <c r="AU124" s="24" t="s">
        <v>85</v>
      </c>
      <c r="AY124" s="24" t="s">
        <v>183</v>
      </c>
      <c r="BE124" s="215">
        <f aca="true" t="shared" si="14" ref="BE124:BE135">IF(N124="základní",J124,0)</f>
        <v>0</v>
      </c>
      <c r="BF124" s="215">
        <f aca="true" t="shared" si="15" ref="BF124:BF135">IF(N124="snížená",J124,0)</f>
        <v>0</v>
      </c>
      <c r="BG124" s="215">
        <f aca="true" t="shared" si="16" ref="BG124:BG135">IF(N124="zákl. přenesená",J124,0)</f>
        <v>0</v>
      </c>
      <c r="BH124" s="215">
        <f aca="true" t="shared" si="17" ref="BH124:BH135">IF(N124="sníž. přenesená",J124,0)</f>
        <v>0</v>
      </c>
      <c r="BI124" s="215">
        <f aca="true" t="shared" si="18" ref="BI124:BI135">IF(N124="nulová",J124,0)</f>
        <v>0</v>
      </c>
      <c r="BJ124" s="24" t="s">
        <v>24</v>
      </c>
      <c r="BK124" s="215">
        <f aca="true" t="shared" si="19" ref="BK124:BK135">ROUND(I124*H124,2)</f>
        <v>0</v>
      </c>
      <c r="BL124" s="24" t="s">
        <v>606</v>
      </c>
      <c r="BM124" s="24" t="s">
        <v>2595</v>
      </c>
    </row>
    <row r="125" spans="2:65" s="1" customFormat="1" ht="22.5" customHeight="1">
      <c r="B125" s="41"/>
      <c r="C125" s="257" t="s">
        <v>290</v>
      </c>
      <c r="D125" s="257" t="s">
        <v>330</v>
      </c>
      <c r="E125" s="258" t="s">
        <v>2596</v>
      </c>
      <c r="F125" s="259" t="s">
        <v>2597</v>
      </c>
      <c r="G125" s="260" t="s">
        <v>238</v>
      </c>
      <c r="H125" s="261">
        <v>70</v>
      </c>
      <c r="I125" s="262"/>
      <c r="J125" s="263">
        <f t="shared" si="10"/>
        <v>0</v>
      </c>
      <c r="K125" s="259" t="s">
        <v>22</v>
      </c>
      <c r="L125" s="264"/>
      <c r="M125" s="265" t="s">
        <v>22</v>
      </c>
      <c r="N125" s="266" t="s">
        <v>48</v>
      </c>
      <c r="O125" s="42"/>
      <c r="P125" s="213">
        <f t="shared" si="11"/>
        <v>0</v>
      </c>
      <c r="Q125" s="213">
        <v>2E-05</v>
      </c>
      <c r="R125" s="213">
        <f t="shared" si="12"/>
        <v>0.0014000000000000002</v>
      </c>
      <c r="S125" s="213">
        <v>0</v>
      </c>
      <c r="T125" s="214">
        <f t="shared" si="13"/>
        <v>0</v>
      </c>
      <c r="AR125" s="24" t="s">
        <v>996</v>
      </c>
      <c r="AT125" s="24" t="s">
        <v>330</v>
      </c>
      <c r="AU125" s="24" t="s">
        <v>85</v>
      </c>
      <c r="AY125" s="24" t="s">
        <v>183</v>
      </c>
      <c r="BE125" s="215">
        <f t="shared" si="14"/>
        <v>0</v>
      </c>
      <c r="BF125" s="215">
        <f t="shared" si="15"/>
        <v>0</v>
      </c>
      <c r="BG125" s="215">
        <f t="shared" si="16"/>
        <v>0</v>
      </c>
      <c r="BH125" s="215">
        <f t="shared" si="17"/>
        <v>0</v>
      </c>
      <c r="BI125" s="215">
        <f t="shared" si="18"/>
        <v>0</v>
      </c>
      <c r="BJ125" s="24" t="s">
        <v>24</v>
      </c>
      <c r="BK125" s="215">
        <f t="shared" si="19"/>
        <v>0</v>
      </c>
      <c r="BL125" s="24" t="s">
        <v>996</v>
      </c>
      <c r="BM125" s="24" t="s">
        <v>2598</v>
      </c>
    </row>
    <row r="126" spans="2:65" s="1" customFormat="1" ht="22.5" customHeight="1">
      <c r="B126" s="41"/>
      <c r="C126" s="204" t="s">
        <v>296</v>
      </c>
      <c r="D126" s="204" t="s">
        <v>185</v>
      </c>
      <c r="E126" s="205" t="s">
        <v>2599</v>
      </c>
      <c r="F126" s="206" t="s">
        <v>2600</v>
      </c>
      <c r="G126" s="207" t="s">
        <v>305</v>
      </c>
      <c r="H126" s="208">
        <v>4</v>
      </c>
      <c r="I126" s="209"/>
      <c r="J126" s="210">
        <f t="shared" si="10"/>
        <v>0</v>
      </c>
      <c r="K126" s="206" t="s">
        <v>22</v>
      </c>
      <c r="L126" s="61"/>
      <c r="M126" s="211" t="s">
        <v>22</v>
      </c>
      <c r="N126" s="212" t="s">
        <v>48</v>
      </c>
      <c r="O126" s="42"/>
      <c r="P126" s="213">
        <f t="shared" si="11"/>
        <v>0</v>
      </c>
      <c r="Q126" s="213">
        <v>0</v>
      </c>
      <c r="R126" s="213">
        <f t="shared" si="12"/>
        <v>0</v>
      </c>
      <c r="S126" s="213">
        <v>0</v>
      </c>
      <c r="T126" s="214">
        <f t="shared" si="13"/>
        <v>0</v>
      </c>
      <c r="AR126" s="24" t="s">
        <v>606</v>
      </c>
      <c r="AT126" s="24" t="s">
        <v>185</v>
      </c>
      <c r="AU126" s="24" t="s">
        <v>85</v>
      </c>
      <c r="AY126" s="24" t="s">
        <v>183</v>
      </c>
      <c r="BE126" s="215">
        <f t="shared" si="14"/>
        <v>0</v>
      </c>
      <c r="BF126" s="215">
        <f t="shared" si="15"/>
        <v>0</v>
      </c>
      <c r="BG126" s="215">
        <f t="shared" si="16"/>
        <v>0</v>
      </c>
      <c r="BH126" s="215">
        <f t="shared" si="17"/>
        <v>0</v>
      </c>
      <c r="BI126" s="215">
        <f t="shared" si="18"/>
        <v>0</v>
      </c>
      <c r="BJ126" s="24" t="s">
        <v>24</v>
      </c>
      <c r="BK126" s="215">
        <f t="shared" si="19"/>
        <v>0</v>
      </c>
      <c r="BL126" s="24" t="s">
        <v>606</v>
      </c>
      <c r="BM126" s="24" t="s">
        <v>2601</v>
      </c>
    </row>
    <row r="127" spans="2:65" s="1" customFormat="1" ht="22.5" customHeight="1">
      <c r="B127" s="41"/>
      <c r="C127" s="257" t="s">
        <v>302</v>
      </c>
      <c r="D127" s="257" t="s">
        <v>330</v>
      </c>
      <c r="E127" s="258" t="s">
        <v>2602</v>
      </c>
      <c r="F127" s="259" t="s">
        <v>2603</v>
      </c>
      <c r="G127" s="260" t="s">
        <v>2062</v>
      </c>
      <c r="H127" s="261">
        <v>4</v>
      </c>
      <c r="I127" s="262"/>
      <c r="J127" s="263">
        <f t="shared" si="10"/>
        <v>0</v>
      </c>
      <c r="K127" s="259" t="s">
        <v>22</v>
      </c>
      <c r="L127" s="264"/>
      <c r="M127" s="265" t="s">
        <v>22</v>
      </c>
      <c r="N127" s="266" t="s">
        <v>48</v>
      </c>
      <c r="O127" s="42"/>
      <c r="P127" s="213">
        <f t="shared" si="11"/>
        <v>0</v>
      </c>
      <c r="Q127" s="213">
        <v>0</v>
      </c>
      <c r="R127" s="213">
        <f t="shared" si="12"/>
        <v>0</v>
      </c>
      <c r="S127" s="213">
        <v>0</v>
      </c>
      <c r="T127" s="214">
        <f t="shared" si="13"/>
        <v>0</v>
      </c>
      <c r="AR127" s="24" t="s">
        <v>228</v>
      </c>
      <c r="AT127" s="24" t="s">
        <v>330</v>
      </c>
      <c r="AU127" s="24" t="s">
        <v>85</v>
      </c>
      <c r="AY127" s="24" t="s">
        <v>183</v>
      </c>
      <c r="BE127" s="215">
        <f t="shared" si="14"/>
        <v>0</v>
      </c>
      <c r="BF127" s="215">
        <f t="shared" si="15"/>
        <v>0</v>
      </c>
      <c r="BG127" s="215">
        <f t="shared" si="16"/>
        <v>0</v>
      </c>
      <c r="BH127" s="215">
        <f t="shared" si="17"/>
        <v>0</v>
      </c>
      <c r="BI127" s="215">
        <f t="shared" si="18"/>
        <v>0</v>
      </c>
      <c r="BJ127" s="24" t="s">
        <v>24</v>
      </c>
      <c r="BK127" s="215">
        <f t="shared" si="19"/>
        <v>0</v>
      </c>
      <c r="BL127" s="24" t="s">
        <v>190</v>
      </c>
      <c r="BM127" s="24" t="s">
        <v>2604</v>
      </c>
    </row>
    <row r="128" spans="2:65" s="1" customFormat="1" ht="22.5" customHeight="1">
      <c r="B128" s="41"/>
      <c r="C128" s="204" t="s">
        <v>309</v>
      </c>
      <c r="D128" s="204" t="s">
        <v>185</v>
      </c>
      <c r="E128" s="205" t="s">
        <v>2605</v>
      </c>
      <c r="F128" s="206" t="s">
        <v>2606</v>
      </c>
      <c r="G128" s="207" t="s">
        <v>305</v>
      </c>
      <c r="H128" s="208">
        <v>8</v>
      </c>
      <c r="I128" s="209"/>
      <c r="J128" s="210">
        <f t="shared" si="10"/>
        <v>0</v>
      </c>
      <c r="K128" s="206" t="s">
        <v>22</v>
      </c>
      <c r="L128" s="61"/>
      <c r="M128" s="211" t="s">
        <v>22</v>
      </c>
      <c r="N128" s="212" t="s">
        <v>48</v>
      </c>
      <c r="O128" s="42"/>
      <c r="P128" s="213">
        <f t="shared" si="11"/>
        <v>0</v>
      </c>
      <c r="Q128" s="213">
        <v>0</v>
      </c>
      <c r="R128" s="213">
        <f t="shared" si="12"/>
        <v>0</v>
      </c>
      <c r="S128" s="213">
        <v>0</v>
      </c>
      <c r="T128" s="214">
        <f t="shared" si="13"/>
        <v>0</v>
      </c>
      <c r="AR128" s="24" t="s">
        <v>606</v>
      </c>
      <c r="AT128" s="24" t="s">
        <v>185</v>
      </c>
      <c r="AU128" s="24" t="s">
        <v>85</v>
      </c>
      <c r="AY128" s="24" t="s">
        <v>183</v>
      </c>
      <c r="BE128" s="215">
        <f t="shared" si="14"/>
        <v>0</v>
      </c>
      <c r="BF128" s="215">
        <f t="shared" si="15"/>
        <v>0</v>
      </c>
      <c r="BG128" s="215">
        <f t="shared" si="16"/>
        <v>0</v>
      </c>
      <c r="BH128" s="215">
        <f t="shared" si="17"/>
        <v>0</v>
      </c>
      <c r="BI128" s="215">
        <f t="shared" si="18"/>
        <v>0</v>
      </c>
      <c r="BJ128" s="24" t="s">
        <v>24</v>
      </c>
      <c r="BK128" s="215">
        <f t="shared" si="19"/>
        <v>0</v>
      </c>
      <c r="BL128" s="24" t="s">
        <v>606</v>
      </c>
      <c r="BM128" s="24" t="s">
        <v>2607</v>
      </c>
    </row>
    <row r="129" spans="2:65" s="1" customFormat="1" ht="22.5" customHeight="1">
      <c r="B129" s="41"/>
      <c r="C129" s="257" t="s">
        <v>9</v>
      </c>
      <c r="D129" s="257" t="s">
        <v>330</v>
      </c>
      <c r="E129" s="258" t="s">
        <v>2608</v>
      </c>
      <c r="F129" s="259" t="s">
        <v>2609</v>
      </c>
      <c r="G129" s="260" t="s">
        <v>305</v>
      </c>
      <c r="H129" s="261">
        <v>8</v>
      </c>
      <c r="I129" s="262"/>
      <c r="J129" s="263">
        <f t="shared" si="10"/>
        <v>0</v>
      </c>
      <c r="K129" s="259" t="s">
        <v>22</v>
      </c>
      <c r="L129" s="264"/>
      <c r="M129" s="265" t="s">
        <v>22</v>
      </c>
      <c r="N129" s="266" t="s">
        <v>48</v>
      </c>
      <c r="O129" s="42"/>
      <c r="P129" s="213">
        <f t="shared" si="11"/>
        <v>0</v>
      </c>
      <c r="Q129" s="213">
        <v>0.00026</v>
      </c>
      <c r="R129" s="213">
        <f t="shared" si="12"/>
        <v>0.00208</v>
      </c>
      <c r="S129" s="213">
        <v>0</v>
      </c>
      <c r="T129" s="214">
        <f t="shared" si="13"/>
        <v>0</v>
      </c>
      <c r="AR129" s="24" t="s">
        <v>996</v>
      </c>
      <c r="AT129" s="24" t="s">
        <v>330</v>
      </c>
      <c r="AU129" s="24" t="s">
        <v>85</v>
      </c>
      <c r="AY129" s="24" t="s">
        <v>183</v>
      </c>
      <c r="BE129" s="215">
        <f t="shared" si="14"/>
        <v>0</v>
      </c>
      <c r="BF129" s="215">
        <f t="shared" si="15"/>
        <v>0</v>
      </c>
      <c r="BG129" s="215">
        <f t="shared" si="16"/>
        <v>0</v>
      </c>
      <c r="BH129" s="215">
        <f t="shared" si="17"/>
        <v>0</v>
      </c>
      <c r="BI129" s="215">
        <f t="shared" si="18"/>
        <v>0</v>
      </c>
      <c r="BJ129" s="24" t="s">
        <v>24</v>
      </c>
      <c r="BK129" s="215">
        <f t="shared" si="19"/>
        <v>0</v>
      </c>
      <c r="BL129" s="24" t="s">
        <v>996</v>
      </c>
      <c r="BM129" s="24" t="s">
        <v>2610</v>
      </c>
    </row>
    <row r="130" spans="2:65" s="1" customFormat="1" ht="31.5" customHeight="1">
      <c r="B130" s="41"/>
      <c r="C130" s="204" t="s">
        <v>318</v>
      </c>
      <c r="D130" s="204" t="s">
        <v>185</v>
      </c>
      <c r="E130" s="205" t="s">
        <v>2611</v>
      </c>
      <c r="F130" s="206" t="s">
        <v>2612</v>
      </c>
      <c r="G130" s="207" t="s">
        <v>238</v>
      </c>
      <c r="H130" s="208">
        <v>20</v>
      </c>
      <c r="I130" s="209"/>
      <c r="J130" s="210">
        <f t="shared" si="10"/>
        <v>0</v>
      </c>
      <c r="K130" s="206" t="s">
        <v>22</v>
      </c>
      <c r="L130" s="61"/>
      <c r="M130" s="211" t="s">
        <v>22</v>
      </c>
      <c r="N130" s="212" t="s">
        <v>48</v>
      </c>
      <c r="O130" s="42"/>
      <c r="P130" s="213">
        <f t="shared" si="11"/>
        <v>0</v>
      </c>
      <c r="Q130" s="213">
        <v>0</v>
      </c>
      <c r="R130" s="213">
        <f t="shared" si="12"/>
        <v>0</v>
      </c>
      <c r="S130" s="213">
        <v>0</v>
      </c>
      <c r="T130" s="214">
        <f t="shared" si="13"/>
        <v>0</v>
      </c>
      <c r="AR130" s="24" t="s">
        <v>606</v>
      </c>
      <c r="AT130" s="24" t="s">
        <v>185</v>
      </c>
      <c r="AU130" s="24" t="s">
        <v>85</v>
      </c>
      <c r="AY130" s="24" t="s">
        <v>183</v>
      </c>
      <c r="BE130" s="215">
        <f t="shared" si="14"/>
        <v>0</v>
      </c>
      <c r="BF130" s="215">
        <f t="shared" si="15"/>
        <v>0</v>
      </c>
      <c r="BG130" s="215">
        <f t="shared" si="16"/>
        <v>0</v>
      </c>
      <c r="BH130" s="215">
        <f t="shared" si="17"/>
        <v>0</v>
      </c>
      <c r="BI130" s="215">
        <f t="shared" si="18"/>
        <v>0</v>
      </c>
      <c r="BJ130" s="24" t="s">
        <v>24</v>
      </c>
      <c r="BK130" s="215">
        <f t="shared" si="19"/>
        <v>0</v>
      </c>
      <c r="BL130" s="24" t="s">
        <v>606</v>
      </c>
      <c r="BM130" s="24" t="s">
        <v>2613</v>
      </c>
    </row>
    <row r="131" spans="2:65" s="1" customFormat="1" ht="22.5" customHeight="1">
      <c r="B131" s="41"/>
      <c r="C131" s="257" t="s">
        <v>329</v>
      </c>
      <c r="D131" s="257" t="s">
        <v>330</v>
      </c>
      <c r="E131" s="258" t="s">
        <v>2614</v>
      </c>
      <c r="F131" s="259" t="s">
        <v>2615</v>
      </c>
      <c r="G131" s="260" t="s">
        <v>238</v>
      </c>
      <c r="H131" s="261">
        <v>20</v>
      </c>
      <c r="I131" s="262"/>
      <c r="J131" s="263">
        <f t="shared" si="10"/>
        <v>0</v>
      </c>
      <c r="K131" s="259" t="s">
        <v>22</v>
      </c>
      <c r="L131" s="264"/>
      <c r="M131" s="265" t="s">
        <v>22</v>
      </c>
      <c r="N131" s="266" t="s">
        <v>48</v>
      </c>
      <c r="O131" s="42"/>
      <c r="P131" s="213">
        <f t="shared" si="11"/>
        <v>0</v>
      </c>
      <c r="Q131" s="213">
        <v>0.000175</v>
      </c>
      <c r="R131" s="213">
        <f t="shared" si="12"/>
        <v>0.0035</v>
      </c>
      <c r="S131" s="213">
        <v>0</v>
      </c>
      <c r="T131" s="214">
        <f t="shared" si="13"/>
        <v>0</v>
      </c>
      <c r="AR131" s="24" t="s">
        <v>996</v>
      </c>
      <c r="AT131" s="24" t="s">
        <v>330</v>
      </c>
      <c r="AU131" s="24" t="s">
        <v>85</v>
      </c>
      <c r="AY131" s="24" t="s">
        <v>183</v>
      </c>
      <c r="BE131" s="215">
        <f t="shared" si="14"/>
        <v>0</v>
      </c>
      <c r="BF131" s="215">
        <f t="shared" si="15"/>
        <v>0</v>
      </c>
      <c r="BG131" s="215">
        <f t="shared" si="16"/>
        <v>0</v>
      </c>
      <c r="BH131" s="215">
        <f t="shared" si="17"/>
        <v>0</v>
      </c>
      <c r="BI131" s="215">
        <f t="shared" si="18"/>
        <v>0</v>
      </c>
      <c r="BJ131" s="24" t="s">
        <v>24</v>
      </c>
      <c r="BK131" s="215">
        <f t="shared" si="19"/>
        <v>0</v>
      </c>
      <c r="BL131" s="24" t="s">
        <v>996</v>
      </c>
      <c r="BM131" s="24" t="s">
        <v>2616</v>
      </c>
    </row>
    <row r="132" spans="2:65" s="1" customFormat="1" ht="31.5" customHeight="1">
      <c r="B132" s="41"/>
      <c r="C132" s="204" t="s">
        <v>335</v>
      </c>
      <c r="D132" s="204" t="s">
        <v>185</v>
      </c>
      <c r="E132" s="205" t="s">
        <v>2617</v>
      </c>
      <c r="F132" s="206" t="s">
        <v>2618</v>
      </c>
      <c r="G132" s="207" t="s">
        <v>238</v>
      </c>
      <c r="H132" s="208">
        <v>85</v>
      </c>
      <c r="I132" s="209"/>
      <c r="J132" s="210">
        <f t="shared" si="10"/>
        <v>0</v>
      </c>
      <c r="K132" s="206" t="s">
        <v>22</v>
      </c>
      <c r="L132" s="61"/>
      <c r="M132" s="211" t="s">
        <v>22</v>
      </c>
      <c r="N132" s="212" t="s">
        <v>48</v>
      </c>
      <c r="O132" s="42"/>
      <c r="P132" s="213">
        <f t="shared" si="11"/>
        <v>0</v>
      </c>
      <c r="Q132" s="213">
        <v>0</v>
      </c>
      <c r="R132" s="213">
        <f t="shared" si="12"/>
        <v>0</v>
      </c>
      <c r="S132" s="213">
        <v>0</v>
      </c>
      <c r="T132" s="214">
        <f t="shared" si="13"/>
        <v>0</v>
      </c>
      <c r="AR132" s="24" t="s">
        <v>606</v>
      </c>
      <c r="AT132" s="24" t="s">
        <v>185</v>
      </c>
      <c r="AU132" s="24" t="s">
        <v>85</v>
      </c>
      <c r="AY132" s="24" t="s">
        <v>183</v>
      </c>
      <c r="BE132" s="215">
        <f t="shared" si="14"/>
        <v>0</v>
      </c>
      <c r="BF132" s="215">
        <f t="shared" si="15"/>
        <v>0</v>
      </c>
      <c r="BG132" s="215">
        <f t="shared" si="16"/>
        <v>0</v>
      </c>
      <c r="BH132" s="215">
        <f t="shared" si="17"/>
        <v>0</v>
      </c>
      <c r="BI132" s="215">
        <f t="shared" si="18"/>
        <v>0</v>
      </c>
      <c r="BJ132" s="24" t="s">
        <v>24</v>
      </c>
      <c r="BK132" s="215">
        <f t="shared" si="19"/>
        <v>0</v>
      </c>
      <c r="BL132" s="24" t="s">
        <v>606</v>
      </c>
      <c r="BM132" s="24" t="s">
        <v>2619</v>
      </c>
    </row>
    <row r="133" spans="2:65" s="1" customFormat="1" ht="22.5" customHeight="1">
      <c r="B133" s="41"/>
      <c r="C133" s="257" t="s">
        <v>340</v>
      </c>
      <c r="D133" s="257" t="s">
        <v>330</v>
      </c>
      <c r="E133" s="258" t="s">
        <v>2620</v>
      </c>
      <c r="F133" s="259" t="s">
        <v>2621</v>
      </c>
      <c r="G133" s="260" t="s">
        <v>238</v>
      </c>
      <c r="H133" s="261">
        <v>15</v>
      </c>
      <c r="I133" s="262"/>
      <c r="J133" s="263">
        <f t="shared" si="10"/>
        <v>0</v>
      </c>
      <c r="K133" s="259" t="s">
        <v>22</v>
      </c>
      <c r="L133" s="264"/>
      <c r="M133" s="265" t="s">
        <v>22</v>
      </c>
      <c r="N133" s="266" t="s">
        <v>48</v>
      </c>
      <c r="O133" s="42"/>
      <c r="P133" s="213">
        <f t="shared" si="11"/>
        <v>0</v>
      </c>
      <c r="Q133" s="213">
        <v>0.00035</v>
      </c>
      <c r="R133" s="213">
        <f t="shared" si="12"/>
        <v>0.00525</v>
      </c>
      <c r="S133" s="213">
        <v>0</v>
      </c>
      <c r="T133" s="214">
        <f t="shared" si="13"/>
        <v>0</v>
      </c>
      <c r="AR133" s="24" t="s">
        <v>2622</v>
      </c>
      <c r="AT133" s="24" t="s">
        <v>330</v>
      </c>
      <c r="AU133" s="24" t="s">
        <v>85</v>
      </c>
      <c r="AY133" s="24" t="s">
        <v>183</v>
      </c>
      <c r="BE133" s="215">
        <f t="shared" si="14"/>
        <v>0</v>
      </c>
      <c r="BF133" s="215">
        <f t="shared" si="15"/>
        <v>0</v>
      </c>
      <c r="BG133" s="215">
        <f t="shared" si="16"/>
        <v>0</v>
      </c>
      <c r="BH133" s="215">
        <f t="shared" si="17"/>
        <v>0</v>
      </c>
      <c r="BI133" s="215">
        <f t="shared" si="18"/>
        <v>0</v>
      </c>
      <c r="BJ133" s="24" t="s">
        <v>24</v>
      </c>
      <c r="BK133" s="215">
        <f t="shared" si="19"/>
        <v>0</v>
      </c>
      <c r="BL133" s="24" t="s">
        <v>606</v>
      </c>
      <c r="BM133" s="24" t="s">
        <v>2623</v>
      </c>
    </row>
    <row r="134" spans="2:65" s="1" customFormat="1" ht="22.5" customHeight="1">
      <c r="B134" s="41"/>
      <c r="C134" s="257" t="s">
        <v>575</v>
      </c>
      <c r="D134" s="257" t="s">
        <v>330</v>
      </c>
      <c r="E134" s="258" t="s">
        <v>2624</v>
      </c>
      <c r="F134" s="259" t="s">
        <v>2625</v>
      </c>
      <c r="G134" s="260" t="s">
        <v>238</v>
      </c>
      <c r="H134" s="261">
        <v>85</v>
      </c>
      <c r="I134" s="262"/>
      <c r="J134" s="263">
        <f t="shared" si="10"/>
        <v>0</v>
      </c>
      <c r="K134" s="259" t="s">
        <v>22</v>
      </c>
      <c r="L134" s="264"/>
      <c r="M134" s="265" t="s">
        <v>22</v>
      </c>
      <c r="N134" s="266" t="s">
        <v>48</v>
      </c>
      <c r="O134" s="42"/>
      <c r="P134" s="213">
        <f t="shared" si="11"/>
        <v>0</v>
      </c>
      <c r="Q134" s="213">
        <v>0.000626</v>
      </c>
      <c r="R134" s="213">
        <f t="shared" si="12"/>
        <v>0.05321</v>
      </c>
      <c r="S134" s="213">
        <v>0</v>
      </c>
      <c r="T134" s="214">
        <f t="shared" si="13"/>
        <v>0</v>
      </c>
      <c r="AR134" s="24" t="s">
        <v>996</v>
      </c>
      <c r="AT134" s="24" t="s">
        <v>330</v>
      </c>
      <c r="AU134" s="24" t="s">
        <v>85</v>
      </c>
      <c r="AY134" s="24" t="s">
        <v>183</v>
      </c>
      <c r="BE134" s="215">
        <f t="shared" si="14"/>
        <v>0</v>
      </c>
      <c r="BF134" s="215">
        <f t="shared" si="15"/>
        <v>0</v>
      </c>
      <c r="BG134" s="215">
        <f t="shared" si="16"/>
        <v>0</v>
      </c>
      <c r="BH134" s="215">
        <f t="shared" si="17"/>
        <v>0</v>
      </c>
      <c r="BI134" s="215">
        <f t="shared" si="18"/>
        <v>0</v>
      </c>
      <c r="BJ134" s="24" t="s">
        <v>24</v>
      </c>
      <c r="BK134" s="215">
        <f t="shared" si="19"/>
        <v>0</v>
      </c>
      <c r="BL134" s="24" t="s">
        <v>996</v>
      </c>
      <c r="BM134" s="24" t="s">
        <v>2626</v>
      </c>
    </row>
    <row r="135" spans="2:65" s="1" customFormat="1" ht="22.5" customHeight="1">
      <c r="B135" s="41"/>
      <c r="C135" s="204" t="s">
        <v>627</v>
      </c>
      <c r="D135" s="204" t="s">
        <v>185</v>
      </c>
      <c r="E135" s="205" t="s">
        <v>2627</v>
      </c>
      <c r="F135" s="206" t="s">
        <v>2628</v>
      </c>
      <c r="G135" s="207" t="s">
        <v>2062</v>
      </c>
      <c r="H135" s="208">
        <v>1</v>
      </c>
      <c r="I135" s="209"/>
      <c r="J135" s="210">
        <f t="shared" si="10"/>
        <v>0</v>
      </c>
      <c r="K135" s="206" t="s">
        <v>22</v>
      </c>
      <c r="L135" s="61"/>
      <c r="M135" s="211" t="s">
        <v>22</v>
      </c>
      <c r="N135" s="212" t="s">
        <v>48</v>
      </c>
      <c r="O135" s="42"/>
      <c r="P135" s="213">
        <f t="shared" si="11"/>
        <v>0</v>
      </c>
      <c r="Q135" s="213">
        <v>0</v>
      </c>
      <c r="R135" s="213">
        <f t="shared" si="12"/>
        <v>0</v>
      </c>
      <c r="S135" s="213">
        <v>0</v>
      </c>
      <c r="T135" s="214">
        <f t="shared" si="13"/>
        <v>0</v>
      </c>
      <c r="AR135" s="24" t="s">
        <v>606</v>
      </c>
      <c r="AT135" s="24" t="s">
        <v>185</v>
      </c>
      <c r="AU135" s="24" t="s">
        <v>85</v>
      </c>
      <c r="AY135" s="24" t="s">
        <v>183</v>
      </c>
      <c r="BE135" s="215">
        <f t="shared" si="14"/>
        <v>0</v>
      </c>
      <c r="BF135" s="215">
        <f t="shared" si="15"/>
        <v>0</v>
      </c>
      <c r="BG135" s="215">
        <f t="shared" si="16"/>
        <v>0</v>
      </c>
      <c r="BH135" s="215">
        <f t="shared" si="17"/>
        <v>0</v>
      </c>
      <c r="BI135" s="215">
        <f t="shared" si="18"/>
        <v>0</v>
      </c>
      <c r="BJ135" s="24" t="s">
        <v>24</v>
      </c>
      <c r="BK135" s="215">
        <f t="shared" si="19"/>
        <v>0</v>
      </c>
      <c r="BL135" s="24" t="s">
        <v>606</v>
      </c>
      <c r="BM135" s="24" t="s">
        <v>2629</v>
      </c>
    </row>
    <row r="136" spans="2:63" s="11" customFormat="1" ht="29.85" customHeight="1">
      <c r="B136" s="187"/>
      <c r="C136" s="188"/>
      <c r="D136" s="201" t="s">
        <v>76</v>
      </c>
      <c r="E136" s="202" t="s">
        <v>2000</v>
      </c>
      <c r="F136" s="202" t="s">
        <v>2001</v>
      </c>
      <c r="G136" s="188"/>
      <c r="H136" s="188"/>
      <c r="I136" s="191"/>
      <c r="J136" s="203">
        <f>BK136</f>
        <v>0</v>
      </c>
      <c r="K136" s="188"/>
      <c r="L136" s="193"/>
      <c r="M136" s="194"/>
      <c r="N136" s="195"/>
      <c r="O136" s="195"/>
      <c r="P136" s="196">
        <f>SUM(P137:P166)</f>
        <v>0</v>
      </c>
      <c r="Q136" s="195"/>
      <c r="R136" s="196">
        <f>SUM(R137:R166)</f>
        <v>39.297422</v>
      </c>
      <c r="S136" s="195"/>
      <c r="T136" s="197">
        <f>SUM(T137:T166)</f>
        <v>0</v>
      </c>
      <c r="AR136" s="198" t="s">
        <v>202</v>
      </c>
      <c r="AT136" s="199" t="s">
        <v>76</v>
      </c>
      <c r="AU136" s="199" t="s">
        <v>24</v>
      </c>
      <c r="AY136" s="198" t="s">
        <v>183</v>
      </c>
      <c r="BK136" s="200">
        <f>SUM(BK137:BK166)</f>
        <v>0</v>
      </c>
    </row>
    <row r="137" spans="2:65" s="1" customFormat="1" ht="22.5" customHeight="1">
      <c r="B137" s="41"/>
      <c r="C137" s="204" t="s">
        <v>359</v>
      </c>
      <c r="D137" s="204" t="s">
        <v>185</v>
      </c>
      <c r="E137" s="205" t="s">
        <v>2630</v>
      </c>
      <c r="F137" s="206" t="s">
        <v>2631</v>
      </c>
      <c r="G137" s="207" t="s">
        <v>2632</v>
      </c>
      <c r="H137" s="208">
        <v>0.08</v>
      </c>
      <c r="I137" s="209"/>
      <c r="J137" s="210">
        <f aca="true" t="shared" si="20" ref="J137:J166">ROUND(I137*H137,2)</f>
        <v>0</v>
      </c>
      <c r="K137" s="206" t="s">
        <v>22</v>
      </c>
      <c r="L137" s="61"/>
      <c r="M137" s="211" t="s">
        <v>22</v>
      </c>
      <c r="N137" s="212" t="s">
        <v>48</v>
      </c>
      <c r="O137" s="42"/>
      <c r="P137" s="213">
        <f aca="true" t="shared" si="21" ref="P137:P166">O137*H137</f>
        <v>0</v>
      </c>
      <c r="Q137" s="213">
        <v>0.0099</v>
      </c>
      <c r="R137" s="213">
        <f aca="true" t="shared" si="22" ref="R137:R166">Q137*H137</f>
        <v>0.0007920000000000001</v>
      </c>
      <c r="S137" s="213">
        <v>0</v>
      </c>
      <c r="T137" s="214">
        <f aca="true" t="shared" si="23" ref="T137:T166">S137*H137</f>
        <v>0</v>
      </c>
      <c r="AR137" s="24" t="s">
        <v>606</v>
      </c>
      <c r="AT137" s="24" t="s">
        <v>185</v>
      </c>
      <c r="AU137" s="24" t="s">
        <v>85</v>
      </c>
      <c r="AY137" s="24" t="s">
        <v>183</v>
      </c>
      <c r="BE137" s="215">
        <f aca="true" t="shared" si="24" ref="BE137:BE166">IF(N137="základní",J137,0)</f>
        <v>0</v>
      </c>
      <c r="BF137" s="215">
        <f aca="true" t="shared" si="25" ref="BF137:BF166">IF(N137="snížená",J137,0)</f>
        <v>0</v>
      </c>
      <c r="BG137" s="215">
        <f aca="true" t="shared" si="26" ref="BG137:BG166">IF(N137="zákl. přenesená",J137,0)</f>
        <v>0</v>
      </c>
      <c r="BH137" s="215">
        <f aca="true" t="shared" si="27" ref="BH137:BH166">IF(N137="sníž. přenesená",J137,0)</f>
        <v>0</v>
      </c>
      <c r="BI137" s="215">
        <f aca="true" t="shared" si="28" ref="BI137:BI166">IF(N137="nulová",J137,0)</f>
        <v>0</v>
      </c>
      <c r="BJ137" s="24" t="s">
        <v>24</v>
      </c>
      <c r="BK137" s="215">
        <f aca="true" t="shared" si="29" ref="BK137:BK166">ROUND(I137*H137,2)</f>
        <v>0</v>
      </c>
      <c r="BL137" s="24" t="s">
        <v>606</v>
      </c>
      <c r="BM137" s="24" t="s">
        <v>2633</v>
      </c>
    </row>
    <row r="138" spans="2:65" s="1" customFormat="1" ht="22.5" customHeight="1">
      <c r="B138" s="41"/>
      <c r="C138" s="204" t="s">
        <v>364</v>
      </c>
      <c r="D138" s="204" t="s">
        <v>185</v>
      </c>
      <c r="E138" s="205" t="s">
        <v>2634</v>
      </c>
      <c r="F138" s="206" t="s">
        <v>2635</v>
      </c>
      <c r="G138" s="207" t="s">
        <v>188</v>
      </c>
      <c r="H138" s="208">
        <v>4</v>
      </c>
      <c r="I138" s="209"/>
      <c r="J138" s="210">
        <f t="shared" si="20"/>
        <v>0</v>
      </c>
      <c r="K138" s="206" t="s">
        <v>22</v>
      </c>
      <c r="L138" s="61"/>
      <c r="M138" s="211" t="s">
        <v>22</v>
      </c>
      <c r="N138" s="212" t="s">
        <v>48</v>
      </c>
      <c r="O138" s="42"/>
      <c r="P138" s="213">
        <f t="shared" si="21"/>
        <v>0</v>
      </c>
      <c r="Q138" s="213">
        <v>0</v>
      </c>
      <c r="R138" s="213">
        <f t="shared" si="22"/>
        <v>0</v>
      </c>
      <c r="S138" s="213">
        <v>0</v>
      </c>
      <c r="T138" s="214">
        <f t="shared" si="23"/>
        <v>0</v>
      </c>
      <c r="AR138" s="24" t="s">
        <v>606</v>
      </c>
      <c r="AT138" s="24" t="s">
        <v>185</v>
      </c>
      <c r="AU138" s="24" t="s">
        <v>85</v>
      </c>
      <c r="AY138" s="24" t="s">
        <v>183</v>
      </c>
      <c r="BE138" s="215">
        <f t="shared" si="24"/>
        <v>0</v>
      </c>
      <c r="BF138" s="215">
        <f t="shared" si="25"/>
        <v>0</v>
      </c>
      <c r="BG138" s="215">
        <f t="shared" si="26"/>
        <v>0</v>
      </c>
      <c r="BH138" s="215">
        <f t="shared" si="27"/>
        <v>0</v>
      </c>
      <c r="BI138" s="215">
        <f t="shared" si="28"/>
        <v>0</v>
      </c>
      <c r="BJ138" s="24" t="s">
        <v>24</v>
      </c>
      <c r="BK138" s="215">
        <f t="shared" si="29"/>
        <v>0</v>
      </c>
      <c r="BL138" s="24" t="s">
        <v>606</v>
      </c>
      <c r="BM138" s="24" t="s">
        <v>2636</v>
      </c>
    </row>
    <row r="139" spans="2:65" s="1" customFormat="1" ht="22.5" customHeight="1">
      <c r="B139" s="41"/>
      <c r="C139" s="204" t="s">
        <v>369</v>
      </c>
      <c r="D139" s="204" t="s">
        <v>185</v>
      </c>
      <c r="E139" s="205" t="s">
        <v>2637</v>
      </c>
      <c r="F139" s="206" t="s">
        <v>2638</v>
      </c>
      <c r="G139" s="207" t="s">
        <v>274</v>
      </c>
      <c r="H139" s="208">
        <v>25</v>
      </c>
      <c r="I139" s="209"/>
      <c r="J139" s="210">
        <f t="shared" si="20"/>
        <v>0</v>
      </c>
      <c r="K139" s="206" t="s">
        <v>22</v>
      </c>
      <c r="L139" s="61"/>
      <c r="M139" s="211" t="s">
        <v>22</v>
      </c>
      <c r="N139" s="212" t="s">
        <v>48</v>
      </c>
      <c r="O139" s="42"/>
      <c r="P139" s="213">
        <f t="shared" si="21"/>
        <v>0</v>
      </c>
      <c r="Q139" s="213">
        <v>0</v>
      </c>
      <c r="R139" s="213">
        <f t="shared" si="22"/>
        <v>0</v>
      </c>
      <c r="S139" s="213">
        <v>0</v>
      </c>
      <c r="T139" s="214">
        <f t="shared" si="23"/>
        <v>0</v>
      </c>
      <c r="AR139" s="24" t="s">
        <v>606</v>
      </c>
      <c r="AT139" s="24" t="s">
        <v>185</v>
      </c>
      <c r="AU139" s="24" t="s">
        <v>85</v>
      </c>
      <c r="AY139" s="24" t="s">
        <v>183</v>
      </c>
      <c r="BE139" s="215">
        <f t="shared" si="24"/>
        <v>0</v>
      </c>
      <c r="BF139" s="215">
        <f t="shared" si="25"/>
        <v>0</v>
      </c>
      <c r="BG139" s="215">
        <f t="shared" si="26"/>
        <v>0</v>
      </c>
      <c r="BH139" s="215">
        <f t="shared" si="27"/>
        <v>0</v>
      </c>
      <c r="BI139" s="215">
        <f t="shared" si="28"/>
        <v>0</v>
      </c>
      <c r="BJ139" s="24" t="s">
        <v>24</v>
      </c>
      <c r="BK139" s="215">
        <f t="shared" si="29"/>
        <v>0</v>
      </c>
      <c r="BL139" s="24" t="s">
        <v>606</v>
      </c>
      <c r="BM139" s="24" t="s">
        <v>2639</v>
      </c>
    </row>
    <row r="140" spans="2:65" s="1" customFormat="1" ht="22.5" customHeight="1">
      <c r="B140" s="41"/>
      <c r="C140" s="204" t="s">
        <v>377</v>
      </c>
      <c r="D140" s="204" t="s">
        <v>185</v>
      </c>
      <c r="E140" s="205" t="s">
        <v>2640</v>
      </c>
      <c r="F140" s="206" t="s">
        <v>2641</v>
      </c>
      <c r="G140" s="207" t="s">
        <v>274</v>
      </c>
      <c r="H140" s="208">
        <v>20</v>
      </c>
      <c r="I140" s="209"/>
      <c r="J140" s="210">
        <f t="shared" si="20"/>
        <v>0</v>
      </c>
      <c r="K140" s="206" t="s">
        <v>22</v>
      </c>
      <c r="L140" s="61"/>
      <c r="M140" s="211" t="s">
        <v>22</v>
      </c>
      <c r="N140" s="212" t="s">
        <v>48</v>
      </c>
      <c r="O140" s="42"/>
      <c r="P140" s="213">
        <f t="shared" si="21"/>
        <v>0</v>
      </c>
      <c r="Q140" s="213">
        <v>0</v>
      </c>
      <c r="R140" s="213">
        <f t="shared" si="22"/>
        <v>0</v>
      </c>
      <c r="S140" s="213">
        <v>0</v>
      </c>
      <c r="T140" s="214">
        <f t="shared" si="23"/>
        <v>0</v>
      </c>
      <c r="AR140" s="24" t="s">
        <v>606</v>
      </c>
      <c r="AT140" s="24" t="s">
        <v>185</v>
      </c>
      <c r="AU140" s="24" t="s">
        <v>85</v>
      </c>
      <c r="AY140" s="24" t="s">
        <v>183</v>
      </c>
      <c r="BE140" s="215">
        <f t="shared" si="24"/>
        <v>0</v>
      </c>
      <c r="BF140" s="215">
        <f t="shared" si="25"/>
        <v>0</v>
      </c>
      <c r="BG140" s="215">
        <f t="shared" si="26"/>
        <v>0</v>
      </c>
      <c r="BH140" s="215">
        <f t="shared" si="27"/>
        <v>0</v>
      </c>
      <c r="BI140" s="215">
        <f t="shared" si="28"/>
        <v>0</v>
      </c>
      <c r="BJ140" s="24" t="s">
        <v>24</v>
      </c>
      <c r="BK140" s="215">
        <f t="shared" si="29"/>
        <v>0</v>
      </c>
      <c r="BL140" s="24" t="s">
        <v>606</v>
      </c>
      <c r="BM140" s="24" t="s">
        <v>2642</v>
      </c>
    </row>
    <row r="141" spans="2:65" s="1" customFormat="1" ht="22.5" customHeight="1">
      <c r="B141" s="41"/>
      <c r="C141" s="204" t="s">
        <v>384</v>
      </c>
      <c r="D141" s="204" t="s">
        <v>185</v>
      </c>
      <c r="E141" s="205" t="s">
        <v>2643</v>
      </c>
      <c r="F141" s="206" t="s">
        <v>2644</v>
      </c>
      <c r="G141" s="207" t="s">
        <v>2645</v>
      </c>
      <c r="H141" s="208">
        <v>1</v>
      </c>
      <c r="I141" s="209"/>
      <c r="J141" s="210">
        <f t="shared" si="20"/>
        <v>0</v>
      </c>
      <c r="K141" s="206" t="s">
        <v>22</v>
      </c>
      <c r="L141" s="61"/>
      <c r="M141" s="211" t="s">
        <v>22</v>
      </c>
      <c r="N141" s="212" t="s">
        <v>48</v>
      </c>
      <c r="O141" s="42"/>
      <c r="P141" s="213">
        <f t="shared" si="21"/>
        <v>0</v>
      </c>
      <c r="Q141" s="213">
        <v>0</v>
      </c>
      <c r="R141" s="213">
        <f t="shared" si="22"/>
        <v>0</v>
      </c>
      <c r="S141" s="213">
        <v>0</v>
      </c>
      <c r="T141" s="214">
        <f t="shared" si="23"/>
        <v>0</v>
      </c>
      <c r="AR141" s="24" t="s">
        <v>606</v>
      </c>
      <c r="AT141" s="24" t="s">
        <v>185</v>
      </c>
      <c r="AU141" s="24" t="s">
        <v>85</v>
      </c>
      <c r="AY141" s="24" t="s">
        <v>183</v>
      </c>
      <c r="BE141" s="215">
        <f t="shared" si="24"/>
        <v>0</v>
      </c>
      <c r="BF141" s="215">
        <f t="shared" si="25"/>
        <v>0</v>
      </c>
      <c r="BG141" s="215">
        <f t="shared" si="26"/>
        <v>0</v>
      </c>
      <c r="BH141" s="215">
        <f t="shared" si="27"/>
        <v>0</v>
      </c>
      <c r="BI141" s="215">
        <f t="shared" si="28"/>
        <v>0</v>
      </c>
      <c r="BJ141" s="24" t="s">
        <v>24</v>
      </c>
      <c r="BK141" s="215">
        <f t="shared" si="29"/>
        <v>0</v>
      </c>
      <c r="BL141" s="24" t="s">
        <v>606</v>
      </c>
      <c r="BM141" s="24" t="s">
        <v>2646</v>
      </c>
    </row>
    <row r="142" spans="2:65" s="1" customFormat="1" ht="31.5" customHeight="1">
      <c r="B142" s="41"/>
      <c r="C142" s="204" t="s">
        <v>406</v>
      </c>
      <c r="D142" s="204" t="s">
        <v>185</v>
      </c>
      <c r="E142" s="205" t="s">
        <v>2647</v>
      </c>
      <c r="F142" s="206" t="s">
        <v>2648</v>
      </c>
      <c r="G142" s="207" t="s">
        <v>305</v>
      </c>
      <c r="H142" s="208">
        <v>3</v>
      </c>
      <c r="I142" s="209"/>
      <c r="J142" s="210">
        <f t="shared" si="20"/>
        <v>0</v>
      </c>
      <c r="K142" s="206" t="s">
        <v>22</v>
      </c>
      <c r="L142" s="61"/>
      <c r="M142" s="211" t="s">
        <v>22</v>
      </c>
      <c r="N142" s="212" t="s">
        <v>48</v>
      </c>
      <c r="O142" s="42"/>
      <c r="P142" s="213">
        <f t="shared" si="21"/>
        <v>0</v>
      </c>
      <c r="Q142" s="213">
        <v>0</v>
      </c>
      <c r="R142" s="213">
        <f t="shared" si="22"/>
        <v>0</v>
      </c>
      <c r="S142" s="213">
        <v>0</v>
      </c>
      <c r="T142" s="214">
        <f t="shared" si="23"/>
        <v>0</v>
      </c>
      <c r="AR142" s="24" t="s">
        <v>606</v>
      </c>
      <c r="AT142" s="24" t="s">
        <v>185</v>
      </c>
      <c r="AU142" s="24" t="s">
        <v>85</v>
      </c>
      <c r="AY142" s="24" t="s">
        <v>183</v>
      </c>
      <c r="BE142" s="215">
        <f t="shared" si="24"/>
        <v>0</v>
      </c>
      <c r="BF142" s="215">
        <f t="shared" si="25"/>
        <v>0</v>
      </c>
      <c r="BG142" s="215">
        <f t="shared" si="26"/>
        <v>0</v>
      </c>
      <c r="BH142" s="215">
        <f t="shared" si="27"/>
        <v>0</v>
      </c>
      <c r="BI142" s="215">
        <f t="shared" si="28"/>
        <v>0</v>
      </c>
      <c r="BJ142" s="24" t="s">
        <v>24</v>
      </c>
      <c r="BK142" s="215">
        <f t="shared" si="29"/>
        <v>0</v>
      </c>
      <c r="BL142" s="24" t="s">
        <v>606</v>
      </c>
      <c r="BM142" s="24" t="s">
        <v>2649</v>
      </c>
    </row>
    <row r="143" spans="2:65" s="1" customFormat="1" ht="22.5" customHeight="1">
      <c r="B143" s="41"/>
      <c r="C143" s="204" t="s">
        <v>421</v>
      </c>
      <c r="D143" s="204" t="s">
        <v>185</v>
      </c>
      <c r="E143" s="205" t="s">
        <v>2650</v>
      </c>
      <c r="F143" s="206" t="s">
        <v>2651</v>
      </c>
      <c r="G143" s="207" t="s">
        <v>188</v>
      </c>
      <c r="H143" s="208">
        <v>2</v>
      </c>
      <c r="I143" s="209"/>
      <c r="J143" s="210">
        <f t="shared" si="20"/>
        <v>0</v>
      </c>
      <c r="K143" s="206" t="s">
        <v>22</v>
      </c>
      <c r="L143" s="61"/>
      <c r="M143" s="211" t="s">
        <v>22</v>
      </c>
      <c r="N143" s="212" t="s">
        <v>48</v>
      </c>
      <c r="O143" s="42"/>
      <c r="P143" s="213">
        <f t="shared" si="21"/>
        <v>0</v>
      </c>
      <c r="Q143" s="213">
        <v>2.25634</v>
      </c>
      <c r="R143" s="213">
        <f t="shared" si="22"/>
        <v>4.51268</v>
      </c>
      <c r="S143" s="213">
        <v>0</v>
      </c>
      <c r="T143" s="214">
        <f t="shared" si="23"/>
        <v>0</v>
      </c>
      <c r="AR143" s="24" t="s">
        <v>606</v>
      </c>
      <c r="AT143" s="24" t="s">
        <v>185</v>
      </c>
      <c r="AU143" s="24" t="s">
        <v>85</v>
      </c>
      <c r="AY143" s="24" t="s">
        <v>183</v>
      </c>
      <c r="BE143" s="215">
        <f t="shared" si="24"/>
        <v>0</v>
      </c>
      <c r="BF143" s="215">
        <f t="shared" si="25"/>
        <v>0</v>
      </c>
      <c r="BG143" s="215">
        <f t="shared" si="26"/>
        <v>0</v>
      </c>
      <c r="BH143" s="215">
        <f t="shared" si="27"/>
        <v>0</v>
      </c>
      <c r="BI143" s="215">
        <f t="shared" si="28"/>
        <v>0</v>
      </c>
      <c r="BJ143" s="24" t="s">
        <v>24</v>
      </c>
      <c r="BK143" s="215">
        <f t="shared" si="29"/>
        <v>0</v>
      </c>
      <c r="BL143" s="24" t="s">
        <v>606</v>
      </c>
      <c r="BM143" s="24" t="s">
        <v>2652</v>
      </c>
    </row>
    <row r="144" spans="2:65" s="1" customFormat="1" ht="22.5" customHeight="1">
      <c r="B144" s="41"/>
      <c r="C144" s="257" t="s">
        <v>427</v>
      </c>
      <c r="D144" s="257" t="s">
        <v>330</v>
      </c>
      <c r="E144" s="258" t="s">
        <v>2653</v>
      </c>
      <c r="F144" s="259" t="s">
        <v>2654</v>
      </c>
      <c r="G144" s="260" t="s">
        <v>305</v>
      </c>
      <c r="H144" s="261">
        <v>3</v>
      </c>
      <c r="I144" s="262"/>
      <c r="J144" s="263">
        <f t="shared" si="20"/>
        <v>0</v>
      </c>
      <c r="K144" s="259" t="s">
        <v>22</v>
      </c>
      <c r="L144" s="264"/>
      <c r="M144" s="265" t="s">
        <v>22</v>
      </c>
      <c r="N144" s="266" t="s">
        <v>48</v>
      </c>
      <c r="O144" s="42"/>
      <c r="P144" s="213">
        <f t="shared" si="21"/>
        <v>0</v>
      </c>
      <c r="Q144" s="213">
        <v>0.00828</v>
      </c>
      <c r="R144" s="213">
        <f t="shared" si="22"/>
        <v>0.024839999999999997</v>
      </c>
      <c r="S144" s="213">
        <v>0</v>
      </c>
      <c r="T144" s="214">
        <f t="shared" si="23"/>
        <v>0</v>
      </c>
      <c r="AR144" s="24" t="s">
        <v>228</v>
      </c>
      <c r="AT144" s="24" t="s">
        <v>330</v>
      </c>
      <c r="AU144" s="24" t="s">
        <v>85</v>
      </c>
      <c r="AY144" s="24" t="s">
        <v>183</v>
      </c>
      <c r="BE144" s="215">
        <f t="shared" si="24"/>
        <v>0</v>
      </c>
      <c r="BF144" s="215">
        <f t="shared" si="25"/>
        <v>0</v>
      </c>
      <c r="BG144" s="215">
        <f t="shared" si="26"/>
        <v>0</v>
      </c>
      <c r="BH144" s="215">
        <f t="shared" si="27"/>
        <v>0</v>
      </c>
      <c r="BI144" s="215">
        <f t="shared" si="28"/>
        <v>0</v>
      </c>
      <c r="BJ144" s="24" t="s">
        <v>24</v>
      </c>
      <c r="BK144" s="215">
        <f t="shared" si="29"/>
        <v>0</v>
      </c>
      <c r="BL144" s="24" t="s">
        <v>190</v>
      </c>
      <c r="BM144" s="24" t="s">
        <v>2655</v>
      </c>
    </row>
    <row r="145" spans="2:65" s="1" customFormat="1" ht="22.5" customHeight="1">
      <c r="B145" s="41"/>
      <c r="C145" s="257" t="s">
        <v>432</v>
      </c>
      <c r="D145" s="257" t="s">
        <v>330</v>
      </c>
      <c r="E145" s="258" t="s">
        <v>2656</v>
      </c>
      <c r="F145" s="259" t="s">
        <v>2657</v>
      </c>
      <c r="G145" s="260" t="s">
        <v>188</v>
      </c>
      <c r="H145" s="261">
        <v>4</v>
      </c>
      <c r="I145" s="262"/>
      <c r="J145" s="263">
        <f t="shared" si="20"/>
        <v>0</v>
      </c>
      <c r="K145" s="259" t="s">
        <v>22</v>
      </c>
      <c r="L145" s="264"/>
      <c r="M145" s="265" t="s">
        <v>22</v>
      </c>
      <c r="N145" s="266" t="s">
        <v>48</v>
      </c>
      <c r="O145" s="42"/>
      <c r="P145" s="213">
        <f t="shared" si="21"/>
        <v>0</v>
      </c>
      <c r="Q145" s="213">
        <v>2.234</v>
      </c>
      <c r="R145" s="213">
        <f t="shared" si="22"/>
        <v>8.936</v>
      </c>
      <c r="S145" s="213">
        <v>0</v>
      </c>
      <c r="T145" s="214">
        <f t="shared" si="23"/>
        <v>0</v>
      </c>
      <c r="AR145" s="24" t="s">
        <v>228</v>
      </c>
      <c r="AT145" s="24" t="s">
        <v>330</v>
      </c>
      <c r="AU145" s="24" t="s">
        <v>85</v>
      </c>
      <c r="AY145" s="24" t="s">
        <v>183</v>
      </c>
      <c r="BE145" s="215">
        <f t="shared" si="24"/>
        <v>0</v>
      </c>
      <c r="BF145" s="215">
        <f t="shared" si="25"/>
        <v>0</v>
      </c>
      <c r="BG145" s="215">
        <f t="shared" si="26"/>
        <v>0</v>
      </c>
      <c r="BH145" s="215">
        <f t="shared" si="27"/>
        <v>0</v>
      </c>
      <c r="BI145" s="215">
        <f t="shared" si="28"/>
        <v>0</v>
      </c>
      <c r="BJ145" s="24" t="s">
        <v>24</v>
      </c>
      <c r="BK145" s="215">
        <f t="shared" si="29"/>
        <v>0</v>
      </c>
      <c r="BL145" s="24" t="s">
        <v>190</v>
      </c>
      <c r="BM145" s="24" t="s">
        <v>2658</v>
      </c>
    </row>
    <row r="146" spans="2:65" s="1" customFormat="1" ht="22.5" customHeight="1">
      <c r="B146" s="41"/>
      <c r="C146" s="257" t="s">
        <v>439</v>
      </c>
      <c r="D146" s="257" t="s">
        <v>330</v>
      </c>
      <c r="E146" s="258" t="s">
        <v>2659</v>
      </c>
      <c r="F146" s="259" t="s">
        <v>2660</v>
      </c>
      <c r="G146" s="260" t="s">
        <v>224</v>
      </c>
      <c r="H146" s="261">
        <v>2.8</v>
      </c>
      <c r="I146" s="262"/>
      <c r="J146" s="263">
        <f t="shared" si="20"/>
        <v>0</v>
      </c>
      <c r="K146" s="259" t="s">
        <v>22</v>
      </c>
      <c r="L146" s="264"/>
      <c r="M146" s="265" t="s">
        <v>22</v>
      </c>
      <c r="N146" s="266" t="s">
        <v>48</v>
      </c>
      <c r="O146" s="42"/>
      <c r="P146" s="213">
        <f t="shared" si="21"/>
        <v>0</v>
      </c>
      <c r="Q146" s="213">
        <v>1</v>
      </c>
      <c r="R146" s="213">
        <f t="shared" si="22"/>
        <v>2.8</v>
      </c>
      <c r="S146" s="213">
        <v>0</v>
      </c>
      <c r="T146" s="214">
        <f t="shared" si="23"/>
        <v>0</v>
      </c>
      <c r="AR146" s="24" t="s">
        <v>228</v>
      </c>
      <c r="AT146" s="24" t="s">
        <v>330</v>
      </c>
      <c r="AU146" s="24" t="s">
        <v>85</v>
      </c>
      <c r="AY146" s="24" t="s">
        <v>183</v>
      </c>
      <c r="BE146" s="215">
        <f t="shared" si="24"/>
        <v>0</v>
      </c>
      <c r="BF146" s="215">
        <f t="shared" si="25"/>
        <v>0</v>
      </c>
      <c r="BG146" s="215">
        <f t="shared" si="26"/>
        <v>0</v>
      </c>
      <c r="BH146" s="215">
        <f t="shared" si="27"/>
        <v>0</v>
      </c>
      <c r="BI146" s="215">
        <f t="shared" si="28"/>
        <v>0</v>
      </c>
      <c r="BJ146" s="24" t="s">
        <v>24</v>
      </c>
      <c r="BK146" s="215">
        <f t="shared" si="29"/>
        <v>0</v>
      </c>
      <c r="BL146" s="24" t="s">
        <v>190</v>
      </c>
      <c r="BM146" s="24" t="s">
        <v>2661</v>
      </c>
    </row>
    <row r="147" spans="2:65" s="1" customFormat="1" ht="22.5" customHeight="1">
      <c r="B147" s="41"/>
      <c r="C147" s="257" t="s">
        <v>445</v>
      </c>
      <c r="D147" s="257" t="s">
        <v>330</v>
      </c>
      <c r="E147" s="258" t="s">
        <v>2662</v>
      </c>
      <c r="F147" s="259" t="s">
        <v>2663</v>
      </c>
      <c r="G147" s="260" t="s">
        <v>238</v>
      </c>
      <c r="H147" s="261">
        <v>6</v>
      </c>
      <c r="I147" s="262"/>
      <c r="J147" s="263">
        <f t="shared" si="20"/>
        <v>0</v>
      </c>
      <c r="K147" s="259" t="s">
        <v>22</v>
      </c>
      <c r="L147" s="264"/>
      <c r="M147" s="265" t="s">
        <v>22</v>
      </c>
      <c r="N147" s="266" t="s">
        <v>48</v>
      </c>
      <c r="O147" s="42"/>
      <c r="P147" s="213">
        <f t="shared" si="21"/>
        <v>0</v>
      </c>
      <c r="Q147" s="213">
        <v>0.00016</v>
      </c>
      <c r="R147" s="213">
        <f t="shared" si="22"/>
        <v>0.0009600000000000001</v>
      </c>
      <c r="S147" s="213">
        <v>0</v>
      </c>
      <c r="T147" s="214">
        <f t="shared" si="23"/>
        <v>0</v>
      </c>
      <c r="AR147" s="24" t="s">
        <v>228</v>
      </c>
      <c r="AT147" s="24" t="s">
        <v>330</v>
      </c>
      <c r="AU147" s="24" t="s">
        <v>85</v>
      </c>
      <c r="AY147" s="24" t="s">
        <v>183</v>
      </c>
      <c r="BE147" s="215">
        <f t="shared" si="24"/>
        <v>0</v>
      </c>
      <c r="BF147" s="215">
        <f t="shared" si="25"/>
        <v>0</v>
      </c>
      <c r="BG147" s="215">
        <f t="shared" si="26"/>
        <v>0</v>
      </c>
      <c r="BH147" s="215">
        <f t="shared" si="27"/>
        <v>0</v>
      </c>
      <c r="BI147" s="215">
        <f t="shared" si="28"/>
        <v>0</v>
      </c>
      <c r="BJ147" s="24" t="s">
        <v>24</v>
      </c>
      <c r="BK147" s="215">
        <f t="shared" si="29"/>
        <v>0</v>
      </c>
      <c r="BL147" s="24" t="s">
        <v>190</v>
      </c>
      <c r="BM147" s="24" t="s">
        <v>2664</v>
      </c>
    </row>
    <row r="148" spans="2:65" s="1" customFormat="1" ht="22.5" customHeight="1">
      <c r="B148" s="41"/>
      <c r="C148" s="204" t="s">
        <v>451</v>
      </c>
      <c r="D148" s="204" t="s">
        <v>185</v>
      </c>
      <c r="E148" s="205" t="s">
        <v>2665</v>
      </c>
      <c r="F148" s="206" t="s">
        <v>2666</v>
      </c>
      <c r="G148" s="207" t="s">
        <v>188</v>
      </c>
      <c r="H148" s="208">
        <v>2</v>
      </c>
      <c r="I148" s="209"/>
      <c r="J148" s="210">
        <f t="shared" si="20"/>
        <v>0</v>
      </c>
      <c r="K148" s="206" t="s">
        <v>22</v>
      </c>
      <c r="L148" s="61"/>
      <c r="M148" s="211" t="s">
        <v>22</v>
      </c>
      <c r="N148" s="212" t="s">
        <v>48</v>
      </c>
      <c r="O148" s="42"/>
      <c r="P148" s="213">
        <f t="shared" si="21"/>
        <v>0</v>
      </c>
      <c r="Q148" s="213">
        <v>0</v>
      </c>
      <c r="R148" s="213">
        <f t="shared" si="22"/>
        <v>0</v>
      </c>
      <c r="S148" s="213">
        <v>0</v>
      </c>
      <c r="T148" s="214">
        <f t="shared" si="23"/>
        <v>0</v>
      </c>
      <c r="AR148" s="24" t="s">
        <v>606</v>
      </c>
      <c r="AT148" s="24" t="s">
        <v>185</v>
      </c>
      <c r="AU148" s="24" t="s">
        <v>85</v>
      </c>
      <c r="AY148" s="24" t="s">
        <v>183</v>
      </c>
      <c r="BE148" s="215">
        <f t="shared" si="24"/>
        <v>0</v>
      </c>
      <c r="BF148" s="215">
        <f t="shared" si="25"/>
        <v>0</v>
      </c>
      <c r="BG148" s="215">
        <f t="shared" si="26"/>
        <v>0</v>
      </c>
      <c r="BH148" s="215">
        <f t="shared" si="27"/>
        <v>0</v>
      </c>
      <c r="BI148" s="215">
        <f t="shared" si="28"/>
        <v>0</v>
      </c>
      <c r="BJ148" s="24" t="s">
        <v>24</v>
      </c>
      <c r="BK148" s="215">
        <f t="shared" si="29"/>
        <v>0</v>
      </c>
      <c r="BL148" s="24" t="s">
        <v>606</v>
      </c>
      <c r="BM148" s="24" t="s">
        <v>2667</v>
      </c>
    </row>
    <row r="149" spans="2:65" s="1" customFormat="1" ht="22.5" customHeight="1">
      <c r="B149" s="41"/>
      <c r="C149" s="204" t="s">
        <v>458</v>
      </c>
      <c r="D149" s="204" t="s">
        <v>185</v>
      </c>
      <c r="E149" s="205" t="s">
        <v>2668</v>
      </c>
      <c r="F149" s="206" t="s">
        <v>2669</v>
      </c>
      <c r="G149" s="207" t="s">
        <v>238</v>
      </c>
      <c r="H149" s="208">
        <v>70</v>
      </c>
      <c r="I149" s="209"/>
      <c r="J149" s="210">
        <f t="shared" si="20"/>
        <v>0</v>
      </c>
      <c r="K149" s="206" t="s">
        <v>22</v>
      </c>
      <c r="L149" s="61"/>
      <c r="M149" s="211" t="s">
        <v>22</v>
      </c>
      <c r="N149" s="212" t="s">
        <v>48</v>
      </c>
      <c r="O149" s="42"/>
      <c r="P149" s="213">
        <f t="shared" si="21"/>
        <v>0</v>
      </c>
      <c r="Q149" s="213">
        <v>0</v>
      </c>
      <c r="R149" s="213">
        <f t="shared" si="22"/>
        <v>0</v>
      </c>
      <c r="S149" s="213">
        <v>0</v>
      </c>
      <c r="T149" s="214">
        <f t="shared" si="23"/>
        <v>0</v>
      </c>
      <c r="AR149" s="24" t="s">
        <v>606</v>
      </c>
      <c r="AT149" s="24" t="s">
        <v>185</v>
      </c>
      <c r="AU149" s="24" t="s">
        <v>85</v>
      </c>
      <c r="AY149" s="24" t="s">
        <v>183</v>
      </c>
      <c r="BE149" s="215">
        <f t="shared" si="24"/>
        <v>0</v>
      </c>
      <c r="BF149" s="215">
        <f t="shared" si="25"/>
        <v>0</v>
      </c>
      <c r="BG149" s="215">
        <f t="shared" si="26"/>
        <v>0</v>
      </c>
      <c r="BH149" s="215">
        <f t="shared" si="27"/>
        <v>0</v>
      </c>
      <c r="BI149" s="215">
        <f t="shared" si="28"/>
        <v>0</v>
      </c>
      <c r="BJ149" s="24" t="s">
        <v>24</v>
      </c>
      <c r="BK149" s="215">
        <f t="shared" si="29"/>
        <v>0</v>
      </c>
      <c r="BL149" s="24" t="s">
        <v>606</v>
      </c>
      <c r="BM149" s="24" t="s">
        <v>2670</v>
      </c>
    </row>
    <row r="150" spans="2:65" s="1" customFormat="1" ht="22.5" customHeight="1">
      <c r="B150" s="41"/>
      <c r="C150" s="204" t="s">
        <v>601</v>
      </c>
      <c r="D150" s="204" t="s">
        <v>185</v>
      </c>
      <c r="E150" s="205" t="s">
        <v>2671</v>
      </c>
      <c r="F150" s="206" t="s">
        <v>2672</v>
      </c>
      <c r="G150" s="207" t="s">
        <v>238</v>
      </c>
      <c r="H150" s="208">
        <v>10</v>
      </c>
      <c r="I150" s="209"/>
      <c r="J150" s="210">
        <f t="shared" si="20"/>
        <v>0</v>
      </c>
      <c r="K150" s="206" t="s">
        <v>22</v>
      </c>
      <c r="L150" s="61"/>
      <c r="M150" s="211" t="s">
        <v>22</v>
      </c>
      <c r="N150" s="212" t="s">
        <v>48</v>
      </c>
      <c r="O150" s="42"/>
      <c r="P150" s="213">
        <f t="shared" si="21"/>
        <v>0</v>
      </c>
      <c r="Q150" s="213">
        <v>0</v>
      </c>
      <c r="R150" s="213">
        <f t="shared" si="22"/>
        <v>0</v>
      </c>
      <c r="S150" s="213">
        <v>0</v>
      </c>
      <c r="T150" s="214">
        <f t="shared" si="23"/>
        <v>0</v>
      </c>
      <c r="AR150" s="24" t="s">
        <v>606</v>
      </c>
      <c r="AT150" s="24" t="s">
        <v>185</v>
      </c>
      <c r="AU150" s="24" t="s">
        <v>85</v>
      </c>
      <c r="AY150" s="24" t="s">
        <v>183</v>
      </c>
      <c r="BE150" s="215">
        <f t="shared" si="24"/>
        <v>0</v>
      </c>
      <c r="BF150" s="215">
        <f t="shared" si="25"/>
        <v>0</v>
      </c>
      <c r="BG150" s="215">
        <f t="shared" si="26"/>
        <v>0</v>
      </c>
      <c r="BH150" s="215">
        <f t="shared" si="27"/>
        <v>0</v>
      </c>
      <c r="BI150" s="215">
        <f t="shared" si="28"/>
        <v>0</v>
      </c>
      <c r="BJ150" s="24" t="s">
        <v>24</v>
      </c>
      <c r="BK150" s="215">
        <f t="shared" si="29"/>
        <v>0</v>
      </c>
      <c r="BL150" s="24" t="s">
        <v>606</v>
      </c>
      <c r="BM150" s="24" t="s">
        <v>2673</v>
      </c>
    </row>
    <row r="151" spans="2:65" s="1" customFormat="1" ht="31.5" customHeight="1">
      <c r="B151" s="41"/>
      <c r="C151" s="204" t="s">
        <v>464</v>
      </c>
      <c r="D151" s="204" t="s">
        <v>185</v>
      </c>
      <c r="E151" s="205" t="s">
        <v>2674</v>
      </c>
      <c r="F151" s="206" t="s">
        <v>2675</v>
      </c>
      <c r="G151" s="207" t="s">
        <v>188</v>
      </c>
      <c r="H151" s="208">
        <v>1</v>
      </c>
      <c r="I151" s="209"/>
      <c r="J151" s="210">
        <f t="shared" si="20"/>
        <v>0</v>
      </c>
      <c r="K151" s="206" t="s">
        <v>22</v>
      </c>
      <c r="L151" s="61"/>
      <c r="M151" s="211" t="s">
        <v>22</v>
      </c>
      <c r="N151" s="212" t="s">
        <v>48</v>
      </c>
      <c r="O151" s="42"/>
      <c r="P151" s="213">
        <f t="shared" si="21"/>
        <v>0</v>
      </c>
      <c r="Q151" s="213">
        <v>0</v>
      </c>
      <c r="R151" s="213">
        <f t="shared" si="22"/>
        <v>0</v>
      </c>
      <c r="S151" s="213">
        <v>0</v>
      </c>
      <c r="T151" s="214">
        <f t="shared" si="23"/>
        <v>0</v>
      </c>
      <c r="AR151" s="24" t="s">
        <v>606</v>
      </c>
      <c r="AT151" s="24" t="s">
        <v>185</v>
      </c>
      <c r="AU151" s="24" t="s">
        <v>85</v>
      </c>
      <c r="AY151" s="24" t="s">
        <v>183</v>
      </c>
      <c r="BE151" s="215">
        <f t="shared" si="24"/>
        <v>0</v>
      </c>
      <c r="BF151" s="215">
        <f t="shared" si="25"/>
        <v>0</v>
      </c>
      <c r="BG151" s="215">
        <f t="shared" si="26"/>
        <v>0</v>
      </c>
      <c r="BH151" s="215">
        <f t="shared" si="27"/>
        <v>0</v>
      </c>
      <c r="BI151" s="215">
        <f t="shared" si="28"/>
        <v>0</v>
      </c>
      <c r="BJ151" s="24" t="s">
        <v>24</v>
      </c>
      <c r="BK151" s="215">
        <f t="shared" si="29"/>
        <v>0</v>
      </c>
      <c r="BL151" s="24" t="s">
        <v>606</v>
      </c>
      <c r="BM151" s="24" t="s">
        <v>2676</v>
      </c>
    </row>
    <row r="152" spans="2:65" s="1" customFormat="1" ht="31.5" customHeight="1">
      <c r="B152" s="41"/>
      <c r="C152" s="204" t="s">
        <v>471</v>
      </c>
      <c r="D152" s="204" t="s">
        <v>185</v>
      </c>
      <c r="E152" s="205" t="s">
        <v>2677</v>
      </c>
      <c r="F152" s="206" t="s">
        <v>2678</v>
      </c>
      <c r="G152" s="207" t="s">
        <v>238</v>
      </c>
      <c r="H152" s="208">
        <v>70</v>
      </c>
      <c r="I152" s="209"/>
      <c r="J152" s="210">
        <f t="shared" si="20"/>
        <v>0</v>
      </c>
      <c r="K152" s="206" t="s">
        <v>22</v>
      </c>
      <c r="L152" s="61"/>
      <c r="M152" s="211" t="s">
        <v>22</v>
      </c>
      <c r="N152" s="212" t="s">
        <v>48</v>
      </c>
      <c r="O152" s="42"/>
      <c r="P152" s="213">
        <f t="shared" si="21"/>
        <v>0</v>
      </c>
      <c r="Q152" s="213">
        <v>0.0525</v>
      </c>
      <c r="R152" s="213">
        <f t="shared" si="22"/>
        <v>3.675</v>
      </c>
      <c r="S152" s="213">
        <v>0</v>
      </c>
      <c r="T152" s="214">
        <f t="shared" si="23"/>
        <v>0</v>
      </c>
      <c r="AR152" s="24" t="s">
        <v>606</v>
      </c>
      <c r="AT152" s="24" t="s">
        <v>185</v>
      </c>
      <c r="AU152" s="24" t="s">
        <v>85</v>
      </c>
      <c r="AY152" s="24" t="s">
        <v>183</v>
      </c>
      <c r="BE152" s="215">
        <f t="shared" si="24"/>
        <v>0</v>
      </c>
      <c r="BF152" s="215">
        <f t="shared" si="25"/>
        <v>0</v>
      </c>
      <c r="BG152" s="215">
        <f t="shared" si="26"/>
        <v>0</v>
      </c>
      <c r="BH152" s="215">
        <f t="shared" si="27"/>
        <v>0</v>
      </c>
      <c r="BI152" s="215">
        <f t="shared" si="28"/>
        <v>0</v>
      </c>
      <c r="BJ152" s="24" t="s">
        <v>24</v>
      </c>
      <c r="BK152" s="215">
        <f t="shared" si="29"/>
        <v>0</v>
      </c>
      <c r="BL152" s="24" t="s">
        <v>606</v>
      </c>
      <c r="BM152" s="24" t="s">
        <v>2679</v>
      </c>
    </row>
    <row r="153" spans="2:65" s="1" customFormat="1" ht="22.5" customHeight="1">
      <c r="B153" s="41"/>
      <c r="C153" s="257" t="s">
        <v>477</v>
      </c>
      <c r="D153" s="257" t="s">
        <v>330</v>
      </c>
      <c r="E153" s="258" t="s">
        <v>2680</v>
      </c>
      <c r="F153" s="259" t="s">
        <v>2681</v>
      </c>
      <c r="G153" s="260" t="s">
        <v>224</v>
      </c>
      <c r="H153" s="261">
        <v>8</v>
      </c>
      <c r="I153" s="262"/>
      <c r="J153" s="263">
        <f t="shared" si="20"/>
        <v>0</v>
      </c>
      <c r="K153" s="259" t="s">
        <v>22</v>
      </c>
      <c r="L153" s="264"/>
      <c r="M153" s="265" t="s">
        <v>22</v>
      </c>
      <c r="N153" s="266" t="s">
        <v>48</v>
      </c>
      <c r="O153" s="42"/>
      <c r="P153" s="213">
        <f t="shared" si="21"/>
        <v>0</v>
      </c>
      <c r="Q153" s="213">
        <v>1</v>
      </c>
      <c r="R153" s="213">
        <f t="shared" si="22"/>
        <v>8</v>
      </c>
      <c r="S153" s="213">
        <v>0</v>
      </c>
      <c r="T153" s="214">
        <f t="shared" si="23"/>
        <v>0</v>
      </c>
      <c r="AR153" s="24" t="s">
        <v>996</v>
      </c>
      <c r="AT153" s="24" t="s">
        <v>330</v>
      </c>
      <c r="AU153" s="24" t="s">
        <v>85</v>
      </c>
      <c r="AY153" s="24" t="s">
        <v>183</v>
      </c>
      <c r="BE153" s="215">
        <f t="shared" si="24"/>
        <v>0</v>
      </c>
      <c r="BF153" s="215">
        <f t="shared" si="25"/>
        <v>0</v>
      </c>
      <c r="BG153" s="215">
        <f t="shared" si="26"/>
        <v>0</v>
      </c>
      <c r="BH153" s="215">
        <f t="shared" si="27"/>
        <v>0</v>
      </c>
      <c r="BI153" s="215">
        <f t="shared" si="28"/>
        <v>0</v>
      </c>
      <c r="BJ153" s="24" t="s">
        <v>24</v>
      </c>
      <c r="BK153" s="215">
        <f t="shared" si="29"/>
        <v>0</v>
      </c>
      <c r="BL153" s="24" t="s">
        <v>996</v>
      </c>
      <c r="BM153" s="24" t="s">
        <v>2682</v>
      </c>
    </row>
    <row r="154" spans="2:65" s="1" customFormat="1" ht="22.5" customHeight="1">
      <c r="B154" s="41"/>
      <c r="C154" s="257" t="s">
        <v>483</v>
      </c>
      <c r="D154" s="257" t="s">
        <v>330</v>
      </c>
      <c r="E154" s="258" t="s">
        <v>2683</v>
      </c>
      <c r="F154" s="259" t="s">
        <v>2684</v>
      </c>
      <c r="G154" s="260" t="s">
        <v>238</v>
      </c>
      <c r="H154" s="261">
        <v>70</v>
      </c>
      <c r="I154" s="262"/>
      <c r="J154" s="263">
        <f t="shared" si="20"/>
        <v>0</v>
      </c>
      <c r="K154" s="259" t="s">
        <v>22</v>
      </c>
      <c r="L154" s="264"/>
      <c r="M154" s="265" t="s">
        <v>22</v>
      </c>
      <c r="N154" s="266" t="s">
        <v>48</v>
      </c>
      <c r="O154" s="42"/>
      <c r="P154" s="213">
        <f t="shared" si="21"/>
        <v>0</v>
      </c>
      <c r="Q154" s="213">
        <v>0.00078</v>
      </c>
      <c r="R154" s="213">
        <f t="shared" si="22"/>
        <v>0.054599999999999996</v>
      </c>
      <c r="S154" s="213">
        <v>0</v>
      </c>
      <c r="T154" s="214">
        <f t="shared" si="23"/>
        <v>0</v>
      </c>
      <c r="AR154" s="24" t="s">
        <v>996</v>
      </c>
      <c r="AT154" s="24" t="s">
        <v>330</v>
      </c>
      <c r="AU154" s="24" t="s">
        <v>85</v>
      </c>
      <c r="AY154" s="24" t="s">
        <v>183</v>
      </c>
      <c r="BE154" s="215">
        <f t="shared" si="24"/>
        <v>0</v>
      </c>
      <c r="BF154" s="215">
        <f t="shared" si="25"/>
        <v>0</v>
      </c>
      <c r="BG154" s="215">
        <f t="shared" si="26"/>
        <v>0</v>
      </c>
      <c r="BH154" s="215">
        <f t="shared" si="27"/>
        <v>0</v>
      </c>
      <c r="BI154" s="215">
        <f t="shared" si="28"/>
        <v>0</v>
      </c>
      <c r="BJ154" s="24" t="s">
        <v>24</v>
      </c>
      <c r="BK154" s="215">
        <f t="shared" si="29"/>
        <v>0</v>
      </c>
      <c r="BL154" s="24" t="s">
        <v>996</v>
      </c>
      <c r="BM154" s="24" t="s">
        <v>2685</v>
      </c>
    </row>
    <row r="155" spans="2:65" s="1" customFormat="1" ht="22.5" customHeight="1">
      <c r="B155" s="41"/>
      <c r="C155" s="204" t="s">
        <v>489</v>
      </c>
      <c r="D155" s="204" t="s">
        <v>185</v>
      </c>
      <c r="E155" s="205" t="s">
        <v>2686</v>
      </c>
      <c r="F155" s="206" t="s">
        <v>2687</v>
      </c>
      <c r="G155" s="207" t="s">
        <v>305</v>
      </c>
      <c r="H155" s="208">
        <v>2</v>
      </c>
      <c r="I155" s="209"/>
      <c r="J155" s="210">
        <f t="shared" si="20"/>
        <v>0</v>
      </c>
      <c r="K155" s="206" t="s">
        <v>22</v>
      </c>
      <c r="L155" s="61"/>
      <c r="M155" s="211" t="s">
        <v>22</v>
      </c>
      <c r="N155" s="212" t="s">
        <v>48</v>
      </c>
      <c r="O155" s="42"/>
      <c r="P155" s="213">
        <f t="shared" si="21"/>
        <v>0</v>
      </c>
      <c r="Q155" s="213">
        <v>0.0076</v>
      </c>
      <c r="R155" s="213">
        <f t="shared" si="22"/>
        <v>0.0152</v>
      </c>
      <c r="S155" s="213">
        <v>0</v>
      </c>
      <c r="T155" s="214">
        <f t="shared" si="23"/>
        <v>0</v>
      </c>
      <c r="AR155" s="24" t="s">
        <v>606</v>
      </c>
      <c r="AT155" s="24" t="s">
        <v>185</v>
      </c>
      <c r="AU155" s="24" t="s">
        <v>85</v>
      </c>
      <c r="AY155" s="24" t="s">
        <v>183</v>
      </c>
      <c r="BE155" s="215">
        <f t="shared" si="24"/>
        <v>0</v>
      </c>
      <c r="BF155" s="215">
        <f t="shared" si="25"/>
        <v>0</v>
      </c>
      <c r="BG155" s="215">
        <f t="shared" si="26"/>
        <v>0</v>
      </c>
      <c r="BH155" s="215">
        <f t="shared" si="27"/>
        <v>0</v>
      </c>
      <c r="BI155" s="215">
        <f t="shared" si="28"/>
        <v>0</v>
      </c>
      <c r="BJ155" s="24" t="s">
        <v>24</v>
      </c>
      <c r="BK155" s="215">
        <f t="shared" si="29"/>
        <v>0</v>
      </c>
      <c r="BL155" s="24" t="s">
        <v>606</v>
      </c>
      <c r="BM155" s="24" t="s">
        <v>2688</v>
      </c>
    </row>
    <row r="156" spans="2:65" s="1" customFormat="1" ht="22.5" customHeight="1">
      <c r="B156" s="41"/>
      <c r="C156" s="204" t="s">
        <v>494</v>
      </c>
      <c r="D156" s="204" t="s">
        <v>185</v>
      </c>
      <c r="E156" s="205" t="s">
        <v>2689</v>
      </c>
      <c r="F156" s="206" t="s">
        <v>2690</v>
      </c>
      <c r="G156" s="207" t="s">
        <v>238</v>
      </c>
      <c r="H156" s="208">
        <v>10</v>
      </c>
      <c r="I156" s="209"/>
      <c r="J156" s="210">
        <f t="shared" si="20"/>
        <v>0</v>
      </c>
      <c r="K156" s="206" t="s">
        <v>22</v>
      </c>
      <c r="L156" s="61"/>
      <c r="M156" s="211" t="s">
        <v>22</v>
      </c>
      <c r="N156" s="212" t="s">
        <v>48</v>
      </c>
      <c r="O156" s="42"/>
      <c r="P156" s="213">
        <f t="shared" si="21"/>
        <v>0</v>
      </c>
      <c r="Q156" s="213">
        <v>0.0019</v>
      </c>
      <c r="R156" s="213">
        <f t="shared" si="22"/>
        <v>0.019</v>
      </c>
      <c r="S156" s="213">
        <v>0</v>
      </c>
      <c r="T156" s="214">
        <f t="shared" si="23"/>
        <v>0</v>
      </c>
      <c r="AR156" s="24" t="s">
        <v>606</v>
      </c>
      <c r="AT156" s="24" t="s">
        <v>185</v>
      </c>
      <c r="AU156" s="24" t="s">
        <v>85</v>
      </c>
      <c r="AY156" s="24" t="s">
        <v>183</v>
      </c>
      <c r="BE156" s="215">
        <f t="shared" si="24"/>
        <v>0</v>
      </c>
      <c r="BF156" s="215">
        <f t="shared" si="25"/>
        <v>0</v>
      </c>
      <c r="BG156" s="215">
        <f t="shared" si="26"/>
        <v>0</v>
      </c>
      <c r="BH156" s="215">
        <f t="shared" si="27"/>
        <v>0</v>
      </c>
      <c r="BI156" s="215">
        <f t="shared" si="28"/>
        <v>0</v>
      </c>
      <c r="BJ156" s="24" t="s">
        <v>24</v>
      </c>
      <c r="BK156" s="215">
        <f t="shared" si="29"/>
        <v>0</v>
      </c>
      <c r="BL156" s="24" t="s">
        <v>606</v>
      </c>
      <c r="BM156" s="24" t="s">
        <v>2691</v>
      </c>
    </row>
    <row r="157" spans="2:65" s="1" customFormat="1" ht="22.5" customHeight="1">
      <c r="B157" s="41"/>
      <c r="C157" s="204" t="s">
        <v>606</v>
      </c>
      <c r="D157" s="204" t="s">
        <v>185</v>
      </c>
      <c r="E157" s="205" t="s">
        <v>2692</v>
      </c>
      <c r="F157" s="206" t="s">
        <v>2693</v>
      </c>
      <c r="G157" s="207" t="s">
        <v>238</v>
      </c>
      <c r="H157" s="208">
        <v>30</v>
      </c>
      <c r="I157" s="209"/>
      <c r="J157" s="210">
        <f t="shared" si="20"/>
        <v>0</v>
      </c>
      <c r="K157" s="206" t="s">
        <v>22</v>
      </c>
      <c r="L157" s="61"/>
      <c r="M157" s="211" t="s">
        <v>22</v>
      </c>
      <c r="N157" s="212" t="s">
        <v>48</v>
      </c>
      <c r="O157" s="42"/>
      <c r="P157" s="213">
        <f t="shared" si="21"/>
        <v>0</v>
      </c>
      <c r="Q157" s="213">
        <v>0.22563</v>
      </c>
      <c r="R157" s="213">
        <f t="shared" si="22"/>
        <v>6.7689</v>
      </c>
      <c r="S157" s="213">
        <v>0</v>
      </c>
      <c r="T157" s="214">
        <f t="shared" si="23"/>
        <v>0</v>
      </c>
      <c r="AR157" s="24" t="s">
        <v>606</v>
      </c>
      <c r="AT157" s="24" t="s">
        <v>185</v>
      </c>
      <c r="AU157" s="24" t="s">
        <v>85</v>
      </c>
      <c r="AY157" s="24" t="s">
        <v>183</v>
      </c>
      <c r="BE157" s="215">
        <f t="shared" si="24"/>
        <v>0</v>
      </c>
      <c r="BF157" s="215">
        <f t="shared" si="25"/>
        <v>0</v>
      </c>
      <c r="BG157" s="215">
        <f t="shared" si="26"/>
        <v>0</v>
      </c>
      <c r="BH157" s="215">
        <f t="shared" si="27"/>
        <v>0</v>
      </c>
      <c r="BI157" s="215">
        <f t="shared" si="28"/>
        <v>0</v>
      </c>
      <c r="BJ157" s="24" t="s">
        <v>24</v>
      </c>
      <c r="BK157" s="215">
        <f t="shared" si="29"/>
        <v>0</v>
      </c>
      <c r="BL157" s="24" t="s">
        <v>606</v>
      </c>
      <c r="BM157" s="24" t="s">
        <v>2694</v>
      </c>
    </row>
    <row r="158" spans="2:65" s="1" customFormat="1" ht="22.5" customHeight="1">
      <c r="B158" s="41"/>
      <c r="C158" s="257" t="s">
        <v>611</v>
      </c>
      <c r="D158" s="257" t="s">
        <v>330</v>
      </c>
      <c r="E158" s="258" t="s">
        <v>2695</v>
      </c>
      <c r="F158" s="259" t="s">
        <v>2696</v>
      </c>
      <c r="G158" s="260" t="s">
        <v>238</v>
      </c>
      <c r="H158" s="261">
        <v>30</v>
      </c>
      <c r="I158" s="262"/>
      <c r="J158" s="263">
        <f t="shared" si="20"/>
        <v>0</v>
      </c>
      <c r="K158" s="259" t="s">
        <v>22</v>
      </c>
      <c r="L158" s="264"/>
      <c r="M158" s="265" t="s">
        <v>22</v>
      </c>
      <c r="N158" s="266" t="s">
        <v>48</v>
      </c>
      <c r="O158" s="42"/>
      <c r="P158" s="213">
        <f t="shared" si="21"/>
        <v>0</v>
      </c>
      <c r="Q158" s="213">
        <v>0.00069</v>
      </c>
      <c r="R158" s="213">
        <f t="shared" si="22"/>
        <v>0.0207</v>
      </c>
      <c r="S158" s="213">
        <v>0</v>
      </c>
      <c r="T158" s="214">
        <f t="shared" si="23"/>
        <v>0</v>
      </c>
      <c r="AR158" s="24" t="s">
        <v>996</v>
      </c>
      <c r="AT158" s="24" t="s">
        <v>330</v>
      </c>
      <c r="AU158" s="24" t="s">
        <v>85</v>
      </c>
      <c r="AY158" s="24" t="s">
        <v>183</v>
      </c>
      <c r="BE158" s="215">
        <f t="shared" si="24"/>
        <v>0</v>
      </c>
      <c r="BF158" s="215">
        <f t="shared" si="25"/>
        <v>0</v>
      </c>
      <c r="BG158" s="215">
        <f t="shared" si="26"/>
        <v>0</v>
      </c>
      <c r="BH158" s="215">
        <f t="shared" si="27"/>
        <v>0</v>
      </c>
      <c r="BI158" s="215">
        <f t="shared" si="28"/>
        <v>0</v>
      </c>
      <c r="BJ158" s="24" t="s">
        <v>24</v>
      </c>
      <c r="BK158" s="215">
        <f t="shared" si="29"/>
        <v>0</v>
      </c>
      <c r="BL158" s="24" t="s">
        <v>996</v>
      </c>
      <c r="BM158" s="24" t="s">
        <v>2697</v>
      </c>
    </row>
    <row r="159" spans="2:65" s="1" customFormat="1" ht="22.5" customHeight="1">
      <c r="B159" s="41"/>
      <c r="C159" s="257" t="s">
        <v>616</v>
      </c>
      <c r="D159" s="257" t="s">
        <v>330</v>
      </c>
      <c r="E159" s="258" t="s">
        <v>2656</v>
      </c>
      <c r="F159" s="259" t="s">
        <v>2657</v>
      </c>
      <c r="G159" s="260" t="s">
        <v>188</v>
      </c>
      <c r="H159" s="261">
        <v>2</v>
      </c>
      <c r="I159" s="262"/>
      <c r="J159" s="263">
        <f t="shared" si="20"/>
        <v>0</v>
      </c>
      <c r="K159" s="259" t="s">
        <v>22</v>
      </c>
      <c r="L159" s="264"/>
      <c r="M159" s="265" t="s">
        <v>22</v>
      </c>
      <c r="N159" s="266" t="s">
        <v>48</v>
      </c>
      <c r="O159" s="42"/>
      <c r="P159" s="213">
        <f t="shared" si="21"/>
        <v>0</v>
      </c>
      <c r="Q159" s="213">
        <v>2.234</v>
      </c>
      <c r="R159" s="213">
        <f t="shared" si="22"/>
        <v>4.468</v>
      </c>
      <c r="S159" s="213">
        <v>0</v>
      </c>
      <c r="T159" s="214">
        <f t="shared" si="23"/>
        <v>0</v>
      </c>
      <c r="AR159" s="24" t="s">
        <v>228</v>
      </c>
      <c r="AT159" s="24" t="s">
        <v>330</v>
      </c>
      <c r="AU159" s="24" t="s">
        <v>85</v>
      </c>
      <c r="AY159" s="24" t="s">
        <v>183</v>
      </c>
      <c r="BE159" s="215">
        <f t="shared" si="24"/>
        <v>0</v>
      </c>
      <c r="BF159" s="215">
        <f t="shared" si="25"/>
        <v>0</v>
      </c>
      <c r="BG159" s="215">
        <f t="shared" si="26"/>
        <v>0</v>
      </c>
      <c r="BH159" s="215">
        <f t="shared" si="27"/>
        <v>0</v>
      </c>
      <c r="BI159" s="215">
        <f t="shared" si="28"/>
        <v>0</v>
      </c>
      <c r="BJ159" s="24" t="s">
        <v>24</v>
      </c>
      <c r="BK159" s="215">
        <f t="shared" si="29"/>
        <v>0</v>
      </c>
      <c r="BL159" s="24" t="s">
        <v>190</v>
      </c>
      <c r="BM159" s="24" t="s">
        <v>2698</v>
      </c>
    </row>
    <row r="160" spans="2:65" s="1" customFormat="1" ht="22.5" customHeight="1">
      <c r="B160" s="41"/>
      <c r="C160" s="204" t="s">
        <v>499</v>
      </c>
      <c r="D160" s="204" t="s">
        <v>185</v>
      </c>
      <c r="E160" s="205" t="s">
        <v>2699</v>
      </c>
      <c r="F160" s="206" t="s">
        <v>2700</v>
      </c>
      <c r="G160" s="207" t="s">
        <v>238</v>
      </c>
      <c r="H160" s="208">
        <v>70</v>
      </c>
      <c r="I160" s="209"/>
      <c r="J160" s="210">
        <f t="shared" si="20"/>
        <v>0</v>
      </c>
      <c r="K160" s="206" t="s">
        <v>22</v>
      </c>
      <c r="L160" s="61"/>
      <c r="M160" s="211" t="s">
        <v>22</v>
      </c>
      <c r="N160" s="212" t="s">
        <v>48</v>
      </c>
      <c r="O160" s="42"/>
      <c r="P160" s="213">
        <f t="shared" si="21"/>
        <v>0</v>
      </c>
      <c r="Q160" s="213">
        <v>0</v>
      </c>
      <c r="R160" s="213">
        <f t="shared" si="22"/>
        <v>0</v>
      </c>
      <c r="S160" s="213">
        <v>0</v>
      </c>
      <c r="T160" s="214">
        <f t="shared" si="23"/>
        <v>0</v>
      </c>
      <c r="AR160" s="24" t="s">
        <v>606</v>
      </c>
      <c r="AT160" s="24" t="s">
        <v>185</v>
      </c>
      <c r="AU160" s="24" t="s">
        <v>85</v>
      </c>
      <c r="AY160" s="24" t="s">
        <v>183</v>
      </c>
      <c r="BE160" s="215">
        <f t="shared" si="24"/>
        <v>0</v>
      </c>
      <c r="BF160" s="215">
        <f t="shared" si="25"/>
        <v>0</v>
      </c>
      <c r="BG160" s="215">
        <f t="shared" si="26"/>
        <v>0</v>
      </c>
      <c r="BH160" s="215">
        <f t="shared" si="27"/>
        <v>0</v>
      </c>
      <c r="BI160" s="215">
        <f t="shared" si="28"/>
        <v>0</v>
      </c>
      <c r="BJ160" s="24" t="s">
        <v>24</v>
      </c>
      <c r="BK160" s="215">
        <f t="shared" si="29"/>
        <v>0</v>
      </c>
      <c r="BL160" s="24" t="s">
        <v>606</v>
      </c>
      <c r="BM160" s="24" t="s">
        <v>2701</v>
      </c>
    </row>
    <row r="161" spans="2:65" s="1" customFormat="1" ht="22.5" customHeight="1">
      <c r="B161" s="41"/>
      <c r="C161" s="204" t="s">
        <v>621</v>
      </c>
      <c r="D161" s="204" t="s">
        <v>185</v>
      </c>
      <c r="E161" s="205" t="s">
        <v>2702</v>
      </c>
      <c r="F161" s="206" t="s">
        <v>2703</v>
      </c>
      <c r="G161" s="207" t="s">
        <v>238</v>
      </c>
      <c r="H161" s="208">
        <v>10</v>
      </c>
      <c r="I161" s="209"/>
      <c r="J161" s="210">
        <f t="shared" si="20"/>
        <v>0</v>
      </c>
      <c r="K161" s="206" t="s">
        <v>22</v>
      </c>
      <c r="L161" s="61"/>
      <c r="M161" s="211" t="s">
        <v>22</v>
      </c>
      <c r="N161" s="212" t="s">
        <v>48</v>
      </c>
      <c r="O161" s="42"/>
      <c r="P161" s="213">
        <f t="shared" si="21"/>
        <v>0</v>
      </c>
      <c r="Q161" s="213">
        <v>0</v>
      </c>
      <c r="R161" s="213">
        <f t="shared" si="22"/>
        <v>0</v>
      </c>
      <c r="S161" s="213">
        <v>0</v>
      </c>
      <c r="T161" s="214">
        <f t="shared" si="23"/>
        <v>0</v>
      </c>
      <c r="AR161" s="24" t="s">
        <v>606</v>
      </c>
      <c r="AT161" s="24" t="s">
        <v>185</v>
      </c>
      <c r="AU161" s="24" t="s">
        <v>85</v>
      </c>
      <c r="AY161" s="24" t="s">
        <v>183</v>
      </c>
      <c r="BE161" s="215">
        <f t="shared" si="24"/>
        <v>0</v>
      </c>
      <c r="BF161" s="215">
        <f t="shared" si="25"/>
        <v>0</v>
      </c>
      <c r="BG161" s="215">
        <f t="shared" si="26"/>
        <v>0</v>
      </c>
      <c r="BH161" s="215">
        <f t="shared" si="27"/>
        <v>0</v>
      </c>
      <c r="BI161" s="215">
        <f t="shared" si="28"/>
        <v>0</v>
      </c>
      <c r="BJ161" s="24" t="s">
        <v>24</v>
      </c>
      <c r="BK161" s="215">
        <f t="shared" si="29"/>
        <v>0</v>
      </c>
      <c r="BL161" s="24" t="s">
        <v>606</v>
      </c>
      <c r="BM161" s="24" t="s">
        <v>2704</v>
      </c>
    </row>
    <row r="162" spans="2:65" s="1" customFormat="1" ht="22.5" customHeight="1">
      <c r="B162" s="41"/>
      <c r="C162" s="204" t="s">
        <v>508</v>
      </c>
      <c r="D162" s="204" t="s">
        <v>185</v>
      </c>
      <c r="E162" s="205" t="s">
        <v>2705</v>
      </c>
      <c r="F162" s="206" t="s">
        <v>2706</v>
      </c>
      <c r="G162" s="207" t="s">
        <v>188</v>
      </c>
      <c r="H162" s="208">
        <v>7</v>
      </c>
      <c r="I162" s="209"/>
      <c r="J162" s="210">
        <f t="shared" si="20"/>
        <v>0</v>
      </c>
      <c r="K162" s="206" t="s">
        <v>22</v>
      </c>
      <c r="L162" s="61"/>
      <c r="M162" s="211" t="s">
        <v>22</v>
      </c>
      <c r="N162" s="212" t="s">
        <v>48</v>
      </c>
      <c r="O162" s="42"/>
      <c r="P162" s="213">
        <f t="shared" si="21"/>
        <v>0</v>
      </c>
      <c r="Q162" s="213">
        <v>0</v>
      </c>
      <c r="R162" s="213">
        <f t="shared" si="22"/>
        <v>0</v>
      </c>
      <c r="S162" s="213">
        <v>0</v>
      </c>
      <c r="T162" s="214">
        <f t="shared" si="23"/>
        <v>0</v>
      </c>
      <c r="AR162" s="24" t="s">
        <v>606</v>
      </c>
      <c r="AT162" s="24" t="s">
        <v>185</v>
      </c>
      <c r="AU162" s="24" t="s">
        <v>85</v>
      </c>
      <c r="AY162" s="24" t="s">
        <v>183</v>
      </c>
      <c r="BE162" s="215">
        <f t="shared" si="24"/>
        <v>0</v>
      </c>
      <c r="BF162" s="215">
        <f t="shared" si="25"/>
        <v>0</v>
      </c>
      <c r="BG162" s="215">
        <f t="shared" si="26"/>
        <v>0</v>
      </c>
      <c r="BH162" s="215">
        <f t="shared" si="27"/>
        <v>0</v>
      </c>
      <c r="BI162" s="215">
        <f t="shared" si="28"/>
        <v>0</v>
      </c>
      <c r="BJ162" s="24" t="s">
        <v>24</v>
      </c>
      <c r="BK162" s="215">
        <f t="shared" si="29"/>
        <v>0</v>
      </c>
      <c r="BL162" s="24" t="s">
        <v>606</v>
      </c>
      <c r="BM162" s="24" t="s">
        <v>2707</v>
      </c>
    </row>
    <row r="163" spans="2:65" s="1" customFormat="1" ht="22.5" customHeight="1">
      <c r="B163" s="41"/>
      <c r="C163" s="204" t="s">
        <v>513</v>
      </c>
      <c r="D163" s="204" t="s">
        <v>185</v>
      </c>
      <c r="E163" s="205" t="s">
        <v>2002</v>
      </c>
      <c r="F163" s="206" t="s">
        <v>2003</v>
      </c>
      <c r="G163" s="207" t="s">
        <v>224</v>
      </c>
      <c r="H163" s="208">
        <v>16</v>
      </c>
      <c r="I163" s="209"/>
      <c r="J163" s="210">
        <f t="shared" si="20"/>
        <v>0</v>
      </c>
      <c r="K163" s="206" t="s">
        <v>22</v>
      </c>
      <c r="L163" s="61"/>
      <c r="M163" s="211" t="s">
        <v>22</v>
      </c>
      <c r="N163" s="212" t="s">
        <v>48</v>
      </c>
      <c r="O163" s="42"/>
      <c r="P163" s="213">
        <f t="shared" si="21"/>
        <v>0</v>
      </c>
      <c r="Q163" s="213">
        <v>0</v>
      </c>
      <c r="R163" s="213">
        <f t="shared" si="22"/>
        <v>0</v>
      </c>
      <c r="S163" s="213">
        <v>0</v>
      </c>
      <c r="T163" s="214">
        <f t="shared" si="23"/>
        <v>0</v>
      </c>
      <c r="AR163" s="24" t="s">
        <v>606</v>
      </c>
      <c r="AT163" s="24" t="s">
        <v>185</v>
      </c>
      <c r="AU163" s="24" t="s">
        <v>85</v>
      </c>
      <c r="AY163" s="24" t="s">
        <v>183</v>
      </c>
      <c r="BE163" s="215">
        <f t="shared" si="24"/>
        <v>0</v>
      </c>
      <c r="BF163" s="215">
        <f t="shared" si="25"/>
        <v>0</v>
      </c>
      <c r="BG163" s="215">
        <f t="shared" si="26"/>
        <v>0</v>
      </c>
      <c r="BH163" s="215">
        <f t="shared" si="27"/>
        <v>0</v>
      </c>
      <c r="BI163" s="215">
        <f t="shared" si="28"/>
        <v>0</v>
      </c>
      <c r="BJ163" s="24" t="s">
        <v>24</v>
      </c>
      <c r="BK163" s="215">
        <f t="shared" si="29"/>
        <v>0</v>
      </c>
      <c r="BL163" s="24" t="s">
        <v>606</v>
      </c>
      <c r="BM163" s="24" t="s">
        <v>2708</v>
      </c>
    </row>
    <row r="164" spans="2:65" s="1" customFormat="1" ht="22.5" customHeight="1">
      <c r="B164" s="41"/>
      <c r="C164" s="204" t="s">
        <v>519</v>
      </c>
      <c r="D164" s="204" t="s">
        <v>185</v>
      </c>
      <c r="E164" s="205" t="s">
        <v>2005</v>
      </c>
      <c r="F164" s="206" t="s">
        <v>2006</v>
      </c>
      <c r="G164" s="207" t="s">
        <v>224</v>
      </c>
      <c r="H164" s="208">
        <v>160</v>
      </c>
      <c r="I164" s="209"/>
      <c r="J164" s="210">
        <f t="shared" si="20"/>
        <v>0</v>
      </c>
      <c r="K164" s="206" t="s">
        <v>22</v>
      </c>
      <c r="L164" s="61"/>
      <c r="M164" s="211" t="s">
        <v>22</v>
      </c>
      <c r="N164" s="212" t="s">
        <v>48</v>
      </c>
      <c r="O164" s="42"/>
      <c r="P164" s="213">
        <f t="shared" si="21"/>
        <v>0</v>
      </c>
      <c r="Q164" s="213">
        <v>0</v>
      </c>
      <c r="R164" s="213">
        <f t="shared" si="22"/>
        <v>0</v>
      </c>
      <c r="S164" s="213">
        <v>0</v>
      </c>
      <c r="T164" s="214">
        <f t="shared" si="23"/>
        <v>0</v>
      </c>
      <c r="AR164" s="24" t="s">
        <v>606</v>
      </c>
      <c r="AT164" s="24" t="s">
        <v>185</v>
      </c>
      <c r="AU164" s="24" t="s">
        <v>85</v>
      </c>
      <c r="AY164" s="24" t="s">
        <v>183</v>
      </c>
      <c r="BE164" s="215">
        <f t="shared" si="24"/>
        <v>0</v>
      </c>
      <c r="BF164" s="215">
        <f t="shared" si="25"/>
        <v>0</v>
      </c>
      <c r="BG164" s="215">
        <f t="shared" si="26"/>
        <v>0</v>
      </c>
      <c r="BH164" s="215">
        <f t="shared" si="27"/>
        <v>0</v>
      </c>
      <c r="BI164" s="215">
        <f t="shared" si="28"/>
        <v>0</v>
      </c>
      <c r="BJ164" s="24" t="s">
        <v>24</v>
      </c>
      <c r="BK164" s="215">
        <f t="shared" si="29"/>
        <v>0</v>
      </c>
      <c r="BL164" s="24" t="s">
        <v>606</v>
      </c>
      <c r="BM164" s="24" t="s">
        <v>2709</v>
      </c>
    </row>
    <row r="165" spans="2:65" s="1" customFormat="1" ht="22.5" customHeight="1">
      <c r="B165" s="41"/>
      <c r="C165" s="204" t="s">
        <v>524</v>
      </c>
      <c r="D165" s="204" t="s">
        <v>185</v>
      </c>
      <c r="E165" s="205" t="s">
        <v>2710</v>
      </c>
      <c r="F165" s="206" t="s">
        <v>2711</v>
      </c>
      <c r="G165" s="207" t="s">
        <v>274</v>
      </c>
      <c r="H165" s="208">
        <v>25</v>
      </c>
      <c r="I165" s="209"/>
      <c r="J165" s="210">
        <f t="shared" si="20"/>
        <v>0</v>
      </c>
      <c r="K165" s="206" t="s">
        <v>22</v>
      </c>
      <c r="L165" s="61"/>
      <c r="M165" s="211" t="s">
        <v>22</v>
      </c>
      <c r="N165" s="212" t="s">
        <v>48</v>
      </c>
      <c r="O165" s="42"/>
      <c r="P165" s="213">
        <f t="shared" si="21"/>
        <v>0</v>
      </c>
      <c r="Q165" s="213">
        <v>3E-05</v>
      </c>
      <c r="R165" s="213">
        <f t="shared" si="22"/>
        <v>0.00075</v>
      </c>
      <c r="S165" s="213">
        <v>0</v>
      </c>
      <c r="T165" s="214">
        <f t="shared" si="23"/>
        <v>0</v>
      </c>
      <c r="AR165" s="24" t="s">
        <v>606</v>
      </c>
      <c r="AT165" s="24" t="s">
        <v>185</v>
      </c>
      <c r="AU165" s="24" t="s">
        <v>85</v>
      </c>
      <c r="AY165" s="24" t="s">
        <v>183</v>
      </c>
      <c r="BE165" s="215">
        <f t="shared" si="24"/>
        <v>0</v>
      </c>
      <c r="BF165" s="215">
        <f t="shared" si="25"/>
        <v>0</v>
      </c>
      <c r="BG165" s="215">
        <f t="shared" si="26"/>
        <v>0</v>
      </c>
      <c r="BH165" s="215">
        <f t="shared" si="27"/>
        <v>0</v>
      </c>
      <c r="BI165" s="215">
        <f t="shared" si="28"/>
        <v>0</v>
      </c>
      <c r="BJ165" s="24" t="s">
        <v>24</v>
      </c>
      <c r="BK165" s="215">
        <f t="shared" si="29"/>
        <v>0</v>
      </c>
      <c r="BL165" s="24" t="s">
        <v>606</v>
      </c>
      <c r="BM165" s="24" t="s">
        <v>2712</v>
      </c>
    </row>
    <row r="166" spans="2:65" s="1" customFormat="1" ht="22.5" customHeight="1">
      <c r="B166" s="41"/>
      <c r="C166" s="204" t="s">
        <v>533</v>
      </c>
      <c r="D166" s="204" t="s">
        <v>185</v>
      </c>
      <c r="E166" s="205" t="s">
        <v>2713</v>
      </c>
      <c r="F166" s="206" t="s">
        <v>2714</v>
      </c>
      <c r="G166" s="207" t="s">
        <v>274</v>
      </c>
      <c r="H166" s="208">
        <v>25</v>
      </c>
      <c r="I166" s="209"/>
      <c r="J166" s="210">
        <f t="shared" si="20"/>
        <v>0</v>
      </c>
      <c r="K166" s="206" t="s">
        <v>22</v>
      </c>
      <c r="L166" s="61"/>
      <c r="M166" s="211" t="s">
        <v>22</v>
      </c>
      <c r="N166" s="212" t="s">
        <v>48</v>
      </c>
      <c r="O166" s="42"/>
      <c r="P166" s="213">
        <f t="shared" si="21"/>
        <v>0</v>
      </c>
      <c r="Q166" s="213">
        <v>0</v>
      </c>
      <c r="R166" s="213">
        <f t="shared" si="22"/>
        <v>0</v>
      </c>
      <c r="S166" s="213">
        <v>0</v>
      </c>
      <c r="T166" s="214">
        <f t="shared" si="23"/>
        <v>0</v>
      </c>
      <c r="AR166" s="24" t="s">
        <v>606</v>
      </c>
      <c r="AT166" s="24" t="s">
        <v>185</v>
      </c>
      <c r="AU166" s="24" t="s">
        <v>85</v>
      </c>
      <c r="AY166" s="24" t="s">
        <v>183</v>
      </c>
      <c r="BE166" s="215">
        <f t="shared" si="24"/>
        <v>0</v>
      </c>
      <c r="BF166" s="215">
        <f t="shared" si="25"/>
        <v>0</v>
      </c>
      <c r="BG166" s="215">
        <f t="shared" si="26"/>
        <v>0</v>
      </c>
      <c r="BH166" s="215">
        <f t="shared" si="27"/>
        <v>0</v>
      </c>
      <c r="BI166" s="215">
        <f t="shared" si="28"/>
        <v>0</v>
      </c>
      <c r="BJ166" s="24" t="s">
        <v>24</v>
      </c>
      <c r="BK166" s="215">
        <f t="shared" si="29"/>
        <v>0</v>
      </c>
      <c r="BL166" s="24" t="s">
        <v>606</v>
      </c>
      <c r="BM166" s="24" t="s">
        <v>2715</v>
      </c>
    </row>
    <row r="167" spans="2:63" s="11" customFormat="1" ht="37.35" customHeight="1">
      <c r="B167" s="187"/>
      <c r="C167" s="188"/>
      <c r="D167" s="201" t="s">
        <v>76</v>
      </c>
      <c r="E167" s="273" t="s">
        <v>2023</v>
      </c>
      <c r="F167" s="273" t="s">
        <v>2024</v>
      </c>
      <c r="G167" s="188"/>
      <c r="H167" s="188"/>
      <c r="I167" s="191"/>
      <c r="J167" s="274">
        <f>BK167</f>
        <v>0</v>
      </c>
      <c r="K167" s="188"/>
      <c r="L167" s="193"/>
      <c r="M167" s="194"/>
      <c r="N167" s="195"/>
      <c r="O167" s="195"/>
      <c r="P167" s="196">
        <f>P168</f>
        <v>0</v>
      </c>
      <c r="Q167" s="195"/>
      <c r="R167" s="196">
        <f>R168</f>
        <v>0</v>
      </c>
      <c r="S167" s="195"/>
      <c r="T167" s="197">
        <f>T168</f>
        <v>0</v>
      </c>
      <c r="AR167" s="198" t="s">
        <v>190</v>
      </c>
      <c r="AT167" s="199" t="s">
        <v>76</v>
      </c>
      <c r="AU167" s="199" t="s">
        <v>77</v>
      </c>
      <c r="AY167" s="198" t="s">
        <v>183</v>
      </c>
      <c r="BK167" s="200">
        <f>BK168</f>
        <v>0</v>
      </c>
    </row>
    <row r="168" spans="2:65" s="1" customFormat="1" ht="22.5" customHeight="1">
      <c r="B168" s="41"/>
      <c r="C168" s="204" t="s">
        <v>595</v>
      </c>
      <c r="D168" s="204" t="s">
        <v>185</v>
      </c>
      <c r="E168" s="205" t="s">
        <v>2025</v>
      </c>
      <c r="F168" s="206" t="s">
        <v>2716</v>
      </c>
      <c r="G168" s="207" t="s">
        <v>2027</v>
      </c>
      <c r="H168" s="208">
        <v>16</v>
      </c>
      <c r="I168" s="209"/>
      <c r="J168" s="210">
        <f>ROUND(I168*H168,2)</f>
        <v>0</v>
      </c>
      <c r="K168" s="206" t="s">
        <v>22</v>
      </c>
      <c r="L168" s="61"/>
      <c r="M168" s="211" t="s">
        <v>22</v>
      </c>
      <c r="N168" s="212" t="s">
        <v>48</v>
      </c>
      <c r="O168" s="42"/>
      <c r="P168" s="213">
        <f>O168*H168</f>
        <v>0</v>
      </c>
      <c r="Q168" s="213">
        <v>0</v>
      </c>
      <c r="R168" s="213">
        <f>Q168*H168</f>
        <v>0</v>
      </c>
      <c r="S168" s="213">
        <v>0</v>
      </c>
      <c r="T168" s="214">
        <f>S168*H168</f>
        <v>0</v>
      </c>
      <c r="AR168" s="24" t="s">
        <v>2028</v>
      </c>
      <c r="AT168" s="24" t="s">
        <v>185</v>
      </c>
      <c r="AU168" s="24" t="s">
        <v>24</v>
      </c>
      <c r="AY168" s="24" t="s">
        <v>183</v>
      </c>
      <c r="BE168" s="215">
        <f>IF(N168="základní",J168,0)</f>
        <v>0</v>
      </c>
      <c r="BF168" s="215">
        <f>IF(N168="snížená",J168,0)</f>
        <v>0</v>
      </c>
      <c r="BG168" s="215">
        <f>IF(N168="zákl. přenesená",J168,0)</f>
        <v>0</v>
      </c>
      <c r="BH168" s="215">
        <f>IF(N168="sníž. přenesená",J168,0)</f>
        <v>0</v>
      </c>
      <c r="BI168" s="215">
        <f>IF(N168="nulová",J168,0)</f>
        <v>0</v>
      </c>
      <c r="BJ168" s="24" t="s">
        <v>24</v>
      </c>
      <c r="BK168" s="215">
        <f>ROUND(I168*H168,2)</f>
        <v>0</v>
      </c>
      <c r="BL168" s="24" t="s">
        <v>2028</v>
      </c>
      <c r="BM168" s="24" t="s">
        <v>2717</v>
      </c>
    </row>
    <row r="169" spans="2:63" s="11" customFormat="1" ht="37.35" customHeight="1">
      <c r="B169" s="187"/>
      <c r="C169" s="188"/>
      <c r="D169" s="189" t="s">
        <v>76</v>
      </c>
      <c r="E169" s="190" t="s">
        <v>2718</v>
      </c>
      <c r="F169" s="190" t="s">
        <v>2719</v>
      </c>
      <c r="G169" s="188"/>
      <c r="H169" s="188"/>
      <c r="I169" s="191"/>
      <c r="J169" s="192">
        <f>BK169</f>
        <v>0</v>
      </c>
      <c r="K169" s="188"/>
      <c r="L169" s="193"/>
      <c r="M169" s="194"/>
      <c r="N169" s="195"/>
      <c r="O169" s="195"/>
      <c r="P169" s="196">
        <f>P170</f>
        <v>0</v>
      </c>
      <c r="Q169" s="195"/>
      <c r="R169" s="196">
        <f>R170</f>
        <v>0</v>
      </c>
      <c r="S169" s="195"/>
      <c r="T169" s="197">
        <f>T170</f>
        <v>0</v>
      </c>
      <c r="AR169" s="198" t="s">
        <v>190</v>
      </c>
      <c r="AT169" s="199" t="s">
        <v>76</v>
      </c>
      <c r="AU169" s="199" t="s">
        <v>77</v>
      </c>
      <c r="AY169" s="198" t="s">
        <v>183</v>
      </c>
      <c r="BK169" s="200">
        <f>BK170</f>
        <v>0</v>
      </c>
    </row>
    <row r="170" spans="2:63" s="11" customFormat="1" ht="19.9" customHeight="1">
      <c r="B170" s="187"/>
      <c r="C170" s="188"/>
      <c r="D170" s="201" t="s">
        <v>76</v>
      </c>
      <c r="E170" s="202" t="s">
        <v>2720</v>
      </c>
      <c r="F170" s="202" t="s">
        <v>2721</v>
      </c>
      <c r="G170" s="188"/>
      <c r="H170" s="188"/>
      <c r="I170" s="191"/>
      <c r="J170" s="203">
        <f>BK170</f>
        <v>0</v>
      </c>
      <c r="K170" s="188"/>
      <c r="L170" s="193"/>
      <c r="M170" s="194"/>
      <c r="N170" s="195"/>
      <c r="O170" s="195"/>
      <c r="P170" s="196">
        <f>P171</f>
        <v>0</v>
      </c>
      <c r="Q170" s="195"/>
      <c r="R170" s="196">
        <f>R171</f>
        <v>0</v>
      </c>
      <c r="S170" s="195"/>
      <c r="T170" s="197">
        <f>T171</f>
        <v>0</v>
      </c>
      <c r="AR170" s="198" t="s">
        <v>190</v>
      </c>
      <c r="AT170" s="199" t="s">
        <v>76</v>
      </c>
      <c r="AU170" s="199" t="s">
        <v>24</v>
      </c>
      <c r="AY170" s="198" t="s">
        <v>183</v>
      </c>
      <c r="BK170" s="200">
        <f>BK171</f>
        <v>0</v>
      </c>
    </row>
    <row r="171" spans="2:65" s="1" customFormat="1" ht="22.5" customHeight="1">
      <c r="B171" s="41"/>
      <c r="C171" s="204" t="s">
        <v>539</v>
      </c>
      <c r="D171" s="204" t="s">
        <v>185</v>
      </c>
      <c r="E171" s="205" t="s">
        <v>2722</v>
      </c>
      <c r="F171" s="206" t="s">
        <v>2723</v>
      </c>
      <c r="G171" s="207" t="s">
        <v>2027</v>
      </c>
      <c r="H171" s="208">
        <v>4</v>
      </c>
      <c r="I171" s="209"/>
      <c r="J171" s="210">
        <f>ROUND(I171*H171,2)</f>
        <v>0</v>
      </c>
      <c r="K171" s="206" t="s">
        <v>22</v>
      </c>
      <c r="L171" s="61"/>
      <c r="M171" s="211" t="s">
        <v>22</v>
      </c>
      <c r="N171" s="212" t="s">
        <v>48</v>
      </c>
      <c r="O171" s="42"/>
      <c r="P171" s="213">
        <f>O171*H171</f>
        <v>0</v>
      </c>
      <c r="Q171" s="213">
        <v>0</v>
      </c>
      <c r="R171" s="213">
        <f>Q171*H171</f>
        <v>0</v>
      </c>
      <c r="S171" s="213">
        <v>0</v>
      </c>
      <c r="T171" s="214">
        <f>S171*H171</f>
        <v>0</v>
      </c>
      <c r="AR171" s="24" t="s">
        <v>2028</v>
      </c>
      <c r="AT171" s="24" t="s">
        <v>185</v>
      </c>
      <c r="AU171" s="24" t="s">
        <v>85</v>
      </c>
      <c r="AY171" s="24" t="s">
        <v>183</v>
      </c>
      <c r="BE171" s="215">
        <f>IF(N171="základní",J171,0)</f>
        <v>0</v>
      </c>
      <c r="BF171" s="215">
        <f>IF(N171="snížená",J171,0)</f>
        <v>0</v>
      </c>
      <c r="BG171" s="215">
        <f>IF(N171="zákl. přenesená",J171,0)</f>
        <v>0</v>
      </c>
      <c r="BH171" s="215">
        <f>IF(N171="sníž. přenesená",J171,0)</f>
        <v>0</v>
      </c>
      <c r="BI171" s="215">
        <f>IF(N171="nulová",J171,0)</f>
        <v>0</v>
      </c>
      <c r="BJ171" s="24" t="s">
        <v>24</v>
      </c>
      <c r="BK171" s="215">
        <f>ROUND(I171*H171,2)</f>
        <v>0</v>
      </c>
      <c r="BL171" s="24" t="s">
        <v>2028</v>
      </c>
      <c r="BM171" s="24" t="s">
        <v>2724</v>
      </c>
    </row>
    <row r="172" spans="2:63" s="11" customFormat="1" ht="37.35" customHeight="1">
      <c r="B172" s="187"/>
      <c r="C172" s="188"/>
      <c r="D172" s="189" t="s">
        <v>76</v>
      </c>
      <c r="E172" s="190" t="s">
        <v>1305</v>
      </c>
      <c r="F172" s="190" t="s">
        <v>2036</v>
      </c>
      <c r="G172" s="188"/>
      <c r="H172" s="188"/>
      <c r="I172" s="191"/>
      <c r="J172" s="192">
        <f>BK172</f>
        <v>0</v>
      </c>
      <c r="K172" s="188"/>
      <c r="L172" s="193"/>
      <c r="M172" s="194"/>
      <c r="N172" s="195"/>
      <c r="O172" s="195"/>
      <c r="P172" s="196">
        <f>P173</f>
        <v>0</v>
      </c>
      <c r="Q172" s="195"/>
      <c r="R172" s="196">
        <f>R173</f>
        <v>0</v>
      </c>
      <c r="S172" s="195"/>
      <c r="T172" s="197">
        <f>T173</f>
        <v>0</v>
      </c>
      <c r="AR172" s="198" t="s">
        <v>212</v>
      </c>
      <c r="AT172" s="199" t="s">
        <v>76</v>
      </c>
      <c r="AU172" s="199" t="s">
        <v>77</v>
      </c>
      <c r="AY172" s="198" t="s">
        <v>183</v>
      </c>
      <c r="BK172" s="200">
        <f>BK173</f>
        <v>0</v>
      </c>
    </row>
    <row r="173" spans="2:63" s="11" customFormat="1" ht="19.9" customHeight="1">
      <c r="B173" s="187"/>
      <c r="C173" s="188"/>
      <c r="D173" s="201" t="s">
        <v>76</v>
      </c>
      <c r="E173" s="202" t="s">
        <v>77</v>
      </c>
      <c r="F173" s="202" t="s">
        <v>2036</v>
      </c>
      <c r="G173" s="188"/>
      <c r="H173" s="188"/>
      <c r="I173" s="191"/>
      <c r="J173" s="203">
        <f>BK173</f>
        <v>0</v>
      </c>
      <c r="K173" s="188"/>
      <c r="L173" s="193"/>
      <c r="M173" s="194"/>
      <c r="N173" s="195"/>
      <c r="O173" s="195"/>
      <c r="P173" s="196">
        <f>SUM(P174:P177)</f>
        <v>0</v>
      </c>
      <c r="Q173" s="195"/>
      <c r="R173" s="196">
        <f>SUM(R174:R177)</f>
        <v>0</v>
      </c>
      <c r="S173" s="195"/>
      <c r="T173" s="197">
        <f>SUM(T174:T177)</f>
        <v>0</v>
      </c>
      <c r="AR173" s="198" t="s">
        <v>212</v>
      </c>
      <c r="AT173" s="199" t="s">
        <v>76</v>
      </c>
      <c r="AU173" s="199" t="s">
        <v>24</v>
      </c>
      <c r="AY173" s="198" t="s">
        <v>183</v>
      </c>
      <c r="BK173" s="200">
        <f>SUM(BK174:BK177)</f>
        <v>0</v>
      </c>
    </row>
    <row r="174" spans="2:65" s="1" customFormat="1" ht="22.5" customHeight="1">
      <c r="B174" s="41"/>
      <c r="C174" s="204" t="s">
        <v>548</v>
      </c>
      <c r="D174" s="204" t="s">
        <v>185</v>
      </c>
      <c r="E174" s="205" t="s">
        <v>2037</v>
      </c>
      <c r="F174" s="206" t="s">
        <v>2038</v>
      </c>
      <c r="G174" s="207" t="s">
        <v>2039</v>
      </c>
      <c r="H174" s="208">
        <v>1</v>
      </c>
      <c r="I174" s="209"/>
      <c r="J174" s="210">
        <f>ROUND(I174*H174,2)</f>
        <v>0</v>
      </c>
      <c r="K174" s="206" t="s">
        <v>22</v>
      </c>
      <c r="L174" s="61"/>
      <c r="M174" s="211" t="s">
        <v>22</v>
      </c>
      <c r="N174" s="212" t="s">
        <v>48</v>
      </c>
      <c r="O174" s="42"/>
      <c r="P174" s="213">
        <f>O174*H174</f>
        <v>0</v>
      </c>
      <c r="Q174" s="213">
        <v>0</v>
      </c>
      <c r="R174" s="213">
        <f>Q174*H174</f>
        <v>0</v>
      </c>
      <c r="S174" s="213">
        <v>0</v>
      </c>
      <c r="T174" s="214">
        <f>S174*H174</f>
        <v>0</v>
      </c>
      <c r="AR174" s="24" t="s">
        <v>1311</v>
      </c>
      <c r="AT174" s="24" t="s">
        <v>185</v>
      </c>
      <c r="AU174" s="24" t="s">
        <v>85</v>
      </c>
      <c r="AY174" s="24" t="s">
        <v>183</v>
      </c>
      <c r="BE174" s="215">
        <f>IF(N174="základní",J174,0)</f>
        <v>0</v>
      </c>
      <c r="BF174" s="215">
        <f>IF(N174="snížená",J174,0)</f>
        <v>0</v>
      </c>
      <c r="BG174" s="215">
        <f>IF(N174="zákl. přenesená",J174,0)</f>
        <v>0</v>
      </c>
      <c r="BH174" s="215">
        <f>IF(N174="sníž. přenesená",J174,0)</f>
        <v>0</v>
      </c>
      <c r="BI174" s="215">
        <f>IF(N174="nulová",J174,0)</f>
        <v>0</v>
      </c>
      <c r="BJ174" s="24" t="s">
        <v>24</v>
      </c>
      <c r="BK174" s="215">
        <f>ROUND(I174*H174,2)</f>
        <v>0</v>
      </c>
      <c r="BL174" s="24" t="s">
        <v>1311</v>
      </c>
      <c r="BM174" s="24" t="s">
        <v>2725</v>
      </c>
    </row>
    <row r="175" spans="2:65" s="1" customFormat="1" ht="22.5" customHeight="1">
      <c r="B175" s="41"/>
      <c r="C175" s="204" t="s">
        <v>559</v>
      </c>
      <c r="D175" s="204" t="s">
        <v>185</v>
      </c>
      <c r="E175" s="205" t="s">
        <v>2041</v>
      </c>
      <c r="F175" s="206" t="s">
        <v>2042</v>
      </c>
      <c r="G175" s="207" t="s">
        <v>2039</v>
      </c>
      <c r="H175" s="208">
        <v>1</v>
      </c>
      <c r="I175" s="209"/>
      <c r="J175" s="210">
        <f>ROUND(I175*H175,2)</f>
        <v>0</v>
      </c>
      <c r="K175" s="206" t="s">
        <v>22</v>
      </c>
      <c r="L175" s="61"/>
      <c r="M175" s="211" t="s">
        <v>22</v>
      </c>
      <c r="N175" s="212" t="s">
        <v>48</v>
      </c>
      <c r="O175" s="42"/>
      <c r="P175" s="213">
        <f>O175*H175</f>
        <v>0</v>
      </c>
      <c r="Q175" s="213">
        <v>0</v>
      </c>
      <c r="R175" s="213">
        <f>Q175*H175</f>
        <v>0</v>
      </c>
      <c r="S175" s="213">
        <v>0</v>
      </c>
      <c r="T175" s="214">
        <f>S175*H175</f>
        <v>0</v>
      </c>
      <c r="AR175" s="24" t="s">
        <v>1311</v>
      </c>
      <c r="AT175" s="24" t="s">
        <v>185</v>
      </c>
      <c r="AU175" s="24" t="s">
        <v>85</v>
      </c>
      <c r="AY175" s="24" t="s">
        <v>183</v>
      </c>
      <c r="BE175" s="215">
        <f>IF(N175="základní",J175,0)</f>
        <v>0</v>
      </c>
      <c r="BF175" s="215">
        <f>IF(N175="snížená",J175,0)</f>
        <v>0</v>
      </c>
      <c r="BG175" s="215">
        <f>IF(N175="zákl. přenesená",J175,0)</f>
        <v>0</v>
      </c>
      <c r="BH175" s="215">
        <f>IF(N175="sníž. přenesená",J175,0)</f>
        <v>0</v>
      </c>
      <c r="BI175" s="215">
        <f>IF(N175="nulová",J175,0)</f>
        <v>0</v>
      </c>
      <c r="BJ175" s="24" t="s">
        <v>24</v>
      </c>
      <c r="BK175" s="215">
        <f>ROUND(I175*H175,2)</f>
        <v>0</v>
      </c>
      <c r="BL175" s="24" t="s">
        <v>1311</v>
      </c>
      <c r="BM175" s="24" t="s">
        <v>2726</v>
      </c>
    </row>
    <row r="176" spans="2:65" s="1" customFormat="1" ht="22.5" customHeight="1">
      <c r="B176" s="41"/>
      <c r="C176" s="204" t="s">
        <v>565</v>
      </c>
      <c r="D176" s="204" t="s">
        <v>185</v>
      </c>
      <c r="E176" s="205" t="s">
        <v>2044</v>
      </c>
      <c r="F176" s="206" t="s">
        <v>2045</v>
      </c>
      <c r="G176" s="207" t="s">
        <v>2039</v>
      </c>
      <c r="H176" s="208">
        <v>1</v>
      </c>
      <c r="I176" s="209"/>
      <c r="J176" s="210">
        <f>ROUND(I176*H176,2)</f>
        <v>0</v>
      </c>
      <c r="K176" s="206" t="s">
        <v>22</v>
      </c>
      <c r="L176" s="61"/>
      <c r="M176" s="211" t="s">
        <v>22</v>
      </c>
      <c r="N176" s="212" t="s">
        <v>48</v>
      </c>
      <c r="O176" s="42"/>
      <c r="P176" s="213">
        <f>O176*H176</f>
        <v>0</v>
      </c>
      <c r="Q176" s="213">
        <v>0</v>
      </c>
      <c r="R176" s="213">
        <f>Q176*H176</f>
        <v>0</v>
      </c>
      <c r="S176" s="213">
        <v>0</v>
      </c>
      <c r="T176" s="214">
        <f>S176*H176</f>
        <v>0</v>
      </c>
      <c r="AR176" s="24" t="s">
        <v>1311</v>
      </c>
      <c r="AT176" s="24" t="s">
        <v>185</v>
      </c>
      <c r="AU176" s="24" t="s">
        <v>85</v>
      </c>
      <c r="AY176" s="24" t="s">
        <v>183</v>
      </c>
      <c r="BE176" s="215">
        <f>IF(N176="základní",J176,0)</f>
        <v>0</v>
      </c>
      <c r="BF176" s="215">
        <f>IF(N176="snížená",J176,0)</f>
        <v>0</v>
      </c>
      <c r="BG176" s="215">
        <f>IF(N176="zákl. přenesená",J176,0)</f>
        <v>0</v>
      </c>
      <c r="BH176" s="215">
        <f>IF(N176="sníž. přenesená",J176,0)</f>
        <v>0</v>
      </c>
      <c r="BI176" s="215">
        <f>IF(N176="nulová",J176,0)</f>
        <v>0</v>
      </c>
      <c r="BJ176" s="24" t="s">
        <v>24</v>
      </c>
      <c r="BK176" s="215">
        <f>ROUND(I176*H176,2)</f>
        <v>0</v>
      </c>
      <c r="BL176" s="24" t="s">
        <v>1311</v>
      </c>
      <c r="BM176" s="24" t="s">
        <v>2727</v>
      </c>
    </row>
    <row r="177" spans="2:65" s="1" customFormat="1" ht="22.5" customHeight="1">
      <c r="B177" s="41"/>
      <c r="C177" s="204" t="s">
        <v>570</v>
      </c>
      <c r="D177" s="204" t="s">
        <v>185</v>
      </c>
      <c r="E177" s="205" t="s">
        <v>2047</v>
      </c>
      <c r="F177" s="206" t="s">
        <v>2048</v>
      </c>
      <c r="G177" s="207" t="s">
        <v>2039</v>
      </c>
      <c r="H177" s="208">
        <v>1</v>
      </c>
      <c r="I177" s="209"/>
      <c r="J177" s="210">
        <f>ROUND(I177*H177,2)</f>
        <v>0</v>
      </c>
      <c r="K177" s="206" t="s">
        <v>22</v>
      </c>
      <c r="L177" s="61"/>
      <c r="M177" s="211" t="s">
        <v>22</v>
      </c>
      <c r="N177" s="277" t="s">
        <v>48</v>
      </c>
      <c r="O177" s="271"/>
      <c r="P177" s="278">
        <f>O177*H177</f>
        <v>0</v>
      </c>
      <c r="Q177" s="278">
        <v>0</v>
      </c>
      <c r="R177" s="278">
        <f>Q177*H177</f>
        <v>0</v>
      </c>
      <c r="S177" s="278">
        <v>0</v>
      </c>
      <c r="T177" s="279">
        <f>S177*H177</f>
        <v>0</v>
      </c>
      <c r="AR177" s="24" t="s">
        <v>1311</v>
      </c>
      <c r="AT177" s="24" t="s">
        <v>185</v>
      </c>
      <c r="AU177" s="24" t="s">
        <v>85</v>
      </c>
      <c r="AY177" s="24" t="s">
        <v>183</v>
      </c>
      <c r="BE177" s="215">
        <f>IF(N177="základní",J177,0)</f>
        <v>0</v>
      </c>
      <c r="BF177" s="215">
        <f>IF(N177="snížená",J177,0)</f>
        <v>0</v>
      </c>
      <c r="BG177" s="215">
        <f>IF(N177="zákl. přenesená",J177,0)</f>
        <v>0</v>
      </c>
      <c r="BH177" s="215">
        <f>IF(N177="sníž. přenesená",J177,0)</f>
        <v>0</v>
      </c>
      <c r="BI177" s="215">
        <f>IF(N177="nulová",J177,0)</f>
        <v>0</v>
      </c>
      <c r="BJ177" s="24" t="s">
        <v>24</v>
      </c>
      <c r="BK177" s="215">
        <f>ROUND(I177*H177,2)</f>
        <v>0</v>
      </c>
      <c r="BL177" s="24" t="s">
        <v>1311</v>
      </c>
      <c r="BM177" s="24" t="s">
        <v>2728</v>
      </c>
    </row>
    <row r="178" spans="2:12" s="1" customFormat="1" ht="6.95" customHeight="1">
      <c r="B178" s="56"/>
      <c r="C178" s="57"/>
      <c r="D178" s="57"/>
      <c r="E178" s="57"/>
      <c r="F178" s="57"/>
      <c r="G178" s="57"/>
      <c r="H178" s="57"/>
      <c r="I178" s="148"/>
      <c r="J178" s="57"/>
      <c r="K178" s="57"/>
      <c r="L178" s="61"/>
    </row>
  </sheetData>
  <sheetProtection algorithmName="SHA-512" hashValue="sxEQFPdtSDYQnh8ftgkDSW1+f5cbD8D1h1WQP1/zUQOrHQNJ6w676XXc8HhZlZTk0m/T2MAjA+dnutz0tWuYaw==" saltValue="twjmjXxUAZusFbC6ArPPBQ==" spinCount="100000" sheet="1" objects="1" scenarios="1" formatCells="0" formatColumns="0" formatRows="0" sort="0" autoFilter="0"/>
  <autoFilter ref="C93:K177"/>
  <mergeCells count="9">
    <mergeCell ref="E84:H84"/>
    <mergeCell ref="E86:H8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126</v>
      </c>
      <c r="G1" s="487" t="s">
        <v>127</v>
      </c>
      <c r="H1" s="487"/>
      <c r="I1" s="124"/>
      <c r="J1" s="123" t="s">
        <v>128</v>
      </c>
      <c r="K1" s="122" t="s">
        <v>129</v>
      </c>
      <c r="L1" s="123" t="s">
        <v>130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AT2" s="24" t="s">
        <v>122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85</v>
      </c>
    </row>
    <row r="4" spans="2:46" ht="36.95" customHeight="1">
      <c r="B4" s="28"/>
      <c r="C4" s="29"/>
      <c r="D4" s="30" t="s">
        <v>131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2.5" customHeight="1">
      <c r="B7" s="28"/>
      <c r="C7" s="29"/>
      <c r="D7" s="29"/>
      <c r="E7" s="483" t="str">
        <f>'Rekapitulace stavby'!K6</f>
        <v>Rozšíření Úřadu práce Chomutov, Cihlářská ul. č.p. 4106</v>
      </c>
      <c r="F7" s="484"/>
      <c r="G7" s="484"/>
      <c r="H7" s="484"/>
      <c r="I7" s="126"/>
      <c r="J7" s="29"/>
      <c r="K7" s="31"/>
    </row>
    <row r="8" spans="2:11" ht="15">
      <c r="B8" s="28"/>
      <c r="C8" s="29"/>
      <c r="D8" s="37" t="s">
        <v>132</v>
      </c>
      <c r="E8" s="29"/>
      <c r="F8" s="29"/>
      <c r="G8" s="29"/>
      <c r="H8" s="29"/>
      <c r="I8" s="126"/>
      <c r="J8" s="29"/>
      <c r="K8" s="31"/>
    </row>
    <row r="9" spans="2:11" s="1" customFormat="1" ht="22.5" customHeight="1">
      <c r="B9" s="41"/>
      <c r="C9" s="42"/>
      <c r="D9" s="42"/>
      <c r="E9" s="483" t="s">
        <v>2530</v>
      </c>
      <c r="F9" s="485"/>
      <c r="G9" s="485"/>
      <c r="H9" s="485"/>
      <c r="I9" s="127"/>
      <c r="J9" s="42"/>
      <c r="K9" s="45"/>
    </row>
    <row r="10" spans="2:11" s="1" customFormat="1" ht="15">
      <c r="B10" s="41"/>
      <c r="C10" s="42"/>
      <c r="D10" s="37" t="s">
        <v>134</v>
      </c>
      <c r="E10" s="42"/>
      <c r="F10" s="42"/>
      <c r="G10" s="42"/>
      <c r="H10" s="42"/>
      <c r="I10" s="127"/>
      <c r="J10" s="42"/>
      <c r="K10" s="45"/>
    </row>
    <row r="11" spans="2:11" s="1" customFormat="1" ht="36.95" customHeight="1">
      <c r="B11" s="41"/>
      <c r="C11" s="42"/>
      <c r="D11" s="42"/>
      <c r="E11" s="486" t="s">
        <v>2729</v>
      </c>
      <c r="F11" s="485"/>
      <c r="G11" s="485"/>
      <c r="H11" s="485"/>
      <c r="I11" s="127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5" customHeight="1">
      <c r="B13" s="41"/>
      <c r="C13" s="42"/>
      <c r="D13" s="37" t="s">
        <v>21</v>
      </c>
      <c r="E13" s="42"/>
      <c r="F13" s="35" t="s">
        <v>22</v>
      </c>
      <c r="G13" s="42"/>
      <c r="H13" s="42"/>
      <c r="I13" s="128" t="s">
        <v>23</v>
      </c>
      <c r="J13" s="35" t="s">
        <v>22</v>
      </c>
      <c r="K13" s="45"/>
    </row>
    <row r="14" spans="2:11" s="1" customFormat="1" ht="14.45" customHeight="1">
      <c r="B14" s="41"/>
      <c r="C14" s="42"/>
      <c r="D14" s="37" t="s">
        <v>25</v>
      </c>
      <c r="E14" s="42"/>
      <c r="F14" s="35" t="s">
        <v>1865</v>
      </c>
      <c r="G14" s="42"/>
      <c r="H14" s="42"/>
      <c r="I14" s="128" t="s">
        <v>27</v>
      </c>
      <c r="J14" s="129" t="str">
        <f>'Rekapitulace stavby'!AN8</f>
        <v>29.2.2016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5" customHeight="1">
      <c r="B16" s="41"/>
      <c r="C16" s="42"/>
      <c r="D16" s="37" t="s">
        <v>31</v>
      </c>
      <c r="E16" s="42"/>
      <c r="F16" s="42"/>
      <c r="G16" s="42"/>
      <c r="H16" s="42"/>
      <c r="I16" s="128" t="s">
        <v>32</v>
      </c>
      <c r="J16" s="35" t="str">
        <f>IF('Rekapitulace stavby'!AN10="","",'Rekapitulace stavby'!AN10)</f>
        <v/>
      </c>
      <c r="K16" s="45"/>
    </row>
    <row r="17" spans="2:11" s="1" customFormat="1" ht="18" customHeight="1">
      <c r="B17" s="41"/>
      <c r="C17" s="42"/>
      <c r="D17" s="42"/>
      <c r="E17" s="35" t="str">
        <f>IF('Rekapitulace stavby'!E11="","",'Rekapitulace stavby'!E11)</f>
        <v>Úřad práce Chomutov</v>
      </c>
      <c r="F17" s="42"/>
      <c r="G17" s="42"/>
      <c r="H17" s="42"/>
      <c r="I17" s="128" t="s">
        <v>34</v>
      </c>
      <c r="J17" s="35" t="str">
        <f>IF('Rekapitulace stavby'!AN11="","",'Rekapitulace stavby'!AN11)</f>
        <v/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35</v>
      </c>
      <c r="E19" s="42"/>
      <c r="F19" s="42"/>
      <c r="G19" s="42"/>
      <c r="H19" s="42"/>
      <c r="I19" s="128" t="s">
        <v>32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34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37</v>
      </c>
      <c r="E22" s="42"/>
      <c r="F22" s="42"/>
      <c r="G22" s="42"/>
      <c r="H22" s="42"/>
      <c r="I22" s="128" t="s">
        <v>32</v>
      </c>
      <c r="J22" s="35" t="str">
        <f>IF('Rekapitulace stavby'!AN16="","",'Rekapitulace stavby'!AN16)</f>
        <v>25494741</v>
      </c>
      <c r="K22" s="45"/>
    </row>
    <row r="23" spans="2:11" s="1" customFormat="1" ht="18" customHeight="1">
      <c r="B23" s="41"/>
      <c r="C23" s="42"/>
      <c r="D23" s="42"/>
      <c r="E23" s="35" t="str">
        <f>IF('Rekapitulace stavby'!E17="","",'Rekapitulace stavby'!E17)</f>
        <v>SM - PROJEKT spol. s.r.o.</v>
      </c>
      <c r="F23" s="42"/>
      <c r="G23" s="42"/>
      <c r="H23" s="42"/>
      <c r="I23" s="128" t="s">
        <v>34</v>
      </c>
      <c r="J23" s="35" t="str">
        <f>IF('Rekapitulace stavby'!AN17="","",'Rekapitulace stavby'!AN17)</f>
        <v>CZ25494741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42</v>
      </c>
      <c r="E25" s="42"/>
      <c r="F25" s="42"/>
      <c r="G25" s="42"/>
      <c r="H25" s="42"/>
      <c r="I25" s="127"/>
      <c r="J25" s="42"/>
      <c r="K25" s="45"/>
    </row>
    <row r="26" spans="2:11" s="7" customFormat="1" ht="22.5" customHeight="1">
      <c r="B26" s="130"/>
      <c r="C26" s="131"/>
      <c r="D26" s="131"/>
      <c r="E26" s="446" t="s">
        <v>22</v>
      </c>
      <c r="F26" s="446"/>
      <c r="G26" s="446"/>
      <c r="H26" s="446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43</v>
      </c>
      <c r="E29" s="42"/>
      <c r="F29" s="42"/>
      <c r="G29" s="42"/>
      <c r="H29" s="42"/>
      <c r="I29" s="127"/>
      <c r="J29" s="137">
        <f>ROUND(J84,2)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45</v>
      </c>
      <c r="G31" s="42"/>
      <c r="H31" s="42"/>
      <c r="I31" s="138" t="s">
        <v>44</v>
      </c>
      <c r="J31" s="46" t="s">
        <v>46</v>
      </c>
      <c r="K31" s="45"/>
    </row>
    <row r="32" spans="2:11" s="1" customFormat="1" ht="14.45" customHeight="1">
      <c r="B32" s="41"/>
      <c r="C32" s="42"/>
      <c r="D32" s="49" t="s">
        <v>47</v>
      </c>
      <c r="E32" s="49" t="s">
        <v>48</v>
      </c>
      <c r="F32" s="139">
        <f>ROUND(SUM(BE84:BE126),2)</f>
        <v>0</v>
      </c>
      <c r="G32" s="42"/>
      <c r="H32" s="42"/>
      <c r="I32" s="140">
        <v>0.21</v>
      </c>
      <c r="J32" s="139">
        <f>ROUND(ROUND((SUM(BE84:BE126)),2)*I32,2)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49</v>
      </c>
      <c r="F33" s="139">
        <f>ROUND(SUM(BF84:BF126),2)</f>
        <v>0</v>
      </c>
      <c r="G33" s="42"/>
      <c r="H33" s="42"/>
      <c r="I33" s="140">
        <v>0.15</v>
      </c>
      <c r="J33" s="139">
        <f>ROUND(ROUND((SUM(BF84:BF126)),2)*I33,2)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50</v>
      </c>
      <c r="F34" s="139">
        <f>ROUND(SUM(BG84:BG126),2)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51</v>
      </c>
      <c r="F35" s="139">
        <f>ROUND(SUM(BH84:BH126),2)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52</v>
      </c>
      <c r="F36" s="139">
        <f>ROUND(SUM(BI84:BI126),2)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53</v>
      </c>
      <c r="E38" s="79"/>
      <c r="F38" s="79"/>
      <c r="G38" s="143" t="s">
        <v>54</v>
      </c>
      <c r="H38" s="144" t="s">
        <v>55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" customHeight="1">
      <c r="B44" s="41"/>
      <c r="C44" s="30" t="s">
        <v>136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2.5" customHeight="1">
      <c r="B47" s="41"/>
      <c r="C47" s="42"/>
      <c r="D47" s="42"/>
      <c r="E47" s="483" t="str">
        <f>E7</f>
        <v>Rozšíření Úřadu práce Chomutov, Cihlářská ul. č.p. 4106</v>
      </c>
      <c r="F47" s="484"/>
      <c r="G47" s="484"/>
      <c r="H47" s="484"/>
      <c r="I47" s="127"/>
      <c r="J47" s="42"/>
      <c r="K47" s="45"/>
    </row>
    <row r="48" spans="2:11" ht="15">
      <c r="B48" s="28"/>
      <c r="C48" s="37" t="s">
        <v>132</v>
      </c>
      <c r="D48" s="29"/>
      <c r="E48" s="29"/>
      <c r="F48" s="29"/>
      <c r="G48" s="29"/>
      <c r="H48" s="29"/>
      <c r="I48" s="126"/>
      <c r="J48" s="29"/>
      <c r="K48" s="31"/>
    </row>
    <row r="49" spans="2:11" s="1" customFormat="1" ht="22.5" customHeight="1">
      <c r="B49" s="41"/>
      <c r="C49" s="42"/>
      <c r="D49" s="42"/>
      <c r="E49" s="483" t="s">
        <v>2530</v>
      </c>
      <c r="F49" s="485"/>
      <c r="G49" s="485"/>
      <c r="H49" s="485"/>
      <c r="I49" s="127"/>
      <c r="J49" s="42"/>
      <c r="K49" s="45"/>
    </row>
    <row r="50" spans="2:11" s="1" customFormat="1" ht="14.45" customHeight="1">
      <c r="B50" s="41"/>
      <c r="C50" s="37" t="s">
        <v>134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23.25" customHeight="1">
      <c r="B51" s="41"/>
      <c r="C51" s="42"/>
      <c r="D51" s="42"/>
      <c r="E51" s="486" t="str">
        <f>E11</f>
        <v>č. 01 - Propoj budov</v>
      </c>
      <c r="F51" s="485"/>
      <c r="G51" s="485"/>
      <c r="H51" s="485"/>
      <c r="I51" s="127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7" t="s">
        <v>25</v>
      </c>
      <c r="D53" s="42"/>
      <c r="E53" s="42"/>
      <c r="F53" s="35" t="str">
        <f>F14</f>
        <v xml:space="preserve"> </v>
      </c>
      <c r="G53" s="42"/>
      <c r="H53" s="42"/>
      <c r="I53" s="128" t="s">
        <v>27</v>
      </c>
      <c r="J53" s="129" t="str">
        <f>IF(J14="","",J14)</f>
        <v>29.2.2016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5">
      <c r="B55" s="41"/>
      <c r="C55" s="37" t="s">
        <v>31</v>
      </c>
      <c r="D55" s="42"/>
      <c r="E55" s="42"/>
      <c r="F55" s="35" t="str">
        <f>E17</f>
        <v>Úřad práce Chomutov</v>
      </c>
      <c r="G55" s="42"/>
      <c r="H55" s="42"/>
      <c r="I55" s="128" t="s">
        <v>37</v>
      </c>
      <c r="J55" s="35" t="str">
        <f>E23</f>
        <v>SM - PROJEKT spol. s.r.o.</v>
      </c>
      <c r="K55" s="45"/>
    </row>
    <row r="56" spans="2:11" s="1" customFormat="1" ht="14.45" customHeight="1">
      <c r="B56" s="41"/>
      <c r="C56" s="37" t="s">
        <v>35</v>
      </c>
      <c r="D56" s="42"/>
      <c r="E56" s="42"/>
      <c r="F56" s="35" t="str">
        <f>IF(E20="","",E20)</f>
        <v/>
      </c>
      <c r="G56" s="42"/>
      <c r="H56" s="42"/>
      <c r="I56" s="127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137</v>
      </c>
      <c r="D58" s="141"/>
      <c r="E58" s="141"/>
      <c r="F58" s="141"/>
      <c r="G58" s="141"/>
      <c r="H58" s="141"/>
      <c r="I58" s="154"/>
      <c r="J58" s="155" t="s">
        <v>138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139</v>
      </c>
      <c r="D60" s="42"/>
      <c r="E60" s="42"/>
      <c r="F60" s="42"/>
      <c r="G60" s="42"/>
      <c r="H60" s="42"/>
      <c r="I60" s="127"/>
      <c r="J60" s="137">
        <f>J84</f>
        <v>0</v>
      </c>
      <c r="K60" s="45"/>
      <c r="AU60" s="24" t="s">
        <v>140</v>
      </c>
    </row>
    <row r="61" spans="2:11" s="8" customFormat="1" ht="24.95" customHeight="1">
      <c r="B61" s="158"/>
      <c r="C61" s="159"/>
      <c r="D61" s="160" t="s">
        <v>2730</v>
      </c>
      <c r="E61" s="161"/>
      <c r="F61" s="161"/>
      <c r="G61" s="161"/>
      <c r="H61" s="161"/>
      <c r="I61" s="162"/>
      <c r="J61" s="163">
        <f>J85</f>
        <v>0</v>
      </c>
      <c r="K61" s="164"/>
    </row>
    <row r="62" spans="2:11" s="8" customFormat="1" ht="24.95" customHeight="1">
      <c r="B62" s="158"/>
      <c r="C62" s="159"/>
      <c r="D62" s="160" t="s">
        <v>2731</v>
      </c>
      <c r="E62" s="161"/>
      <c r="F62" s="161"/>
      <c r="G62" s="161"/>
      <c r="H62" s="161"/>
      <c r="I62" s="162"/>
      <c r="J62" s="163">
        <f>J108</f>
        <v>0</v>
      </c>
      <c r="K62" s="164"/>
    </row>
    <row r="63" spans="2:11" s="1" customFormat="1" ht="21.75" customHeight="1">
      <c r="B63" s="41"/>
      <c r="C63" s="42"/>
      <c r="D63" s="42"/>
      <c r="E63" s="42"/>
      <c r="F63" s="42"/>
      <c r="G63" s="42"/>
      <c r="H63" s="42"/>
      <c r="I63" s="127"/>
      <c r="J63" s="42"/>
      <c r="K63" s="45"/>
    </row>
    <row r="64" spans="2:11" s="1" customFormat="1" ht="6.95" customHeight="1">
      <c r="B64" s="56"/>
      <c r="C64" s="57"/>
      <c r="D64" s="57"/>
      <c r="E64" s="57"/>
      <c r="F64" s="57"/>
      <c r="G64" s="57"/>
      <c r="H64" s="57"/>
      <c r="I64" s="148"/>
      <c r="J64" s="57"/>
      <c r="K64" s="58"/>
    </row>
    <row r="68" spans="2:12" s="1" customFormat="1" ht="6.95" customHeight="1">
      <c r="B68" s="59"/>
      <c r="C68" s="60"/>
      <c r="D68" s="60"/>
      <c r="E68" s="60"/>
      <c r="F68" s="60"/>
      <c r="G68" s="60"/>
      <c r="H68" s="60"/>
      <c r="I68" s="151"/>
      <c r="J68" s="60"/>
      <c r="K68" s="60"/>
      <c r="L68" s="61"/>
    </row>
    <row r="69" spans="2:12" s="1" customFormat="1" ht="36.95" customHeight="1">
      <c r="B69" s="41"/>
      <c r="C69" s="62" t="s">
        <v>167</v>
      </c>
      <c r="D69" s="63"/>
      <c r="E69" s="63"/>
      <c r="F69" s="63"/>
      <c r="G69" s="63"/>
      <c r="H69" s="63"/>
      <c r="I69" s="172"/>
      <c r="J69" s="63"/>
      <c r="K69" s="63"/>
      <c r="L69" s="61"/>
    </row>
    <row r="70" spans="2:12" s="1" customFormat="1" ht="6.95" customHeight="1">
      <c r="B70" s="41"/>
      <c r="C70" s="63"/>
      <c r="D70" s="63"/>
      <c r="E70" s="63"/>
      <c r="F70" s="63"/>
      <c r="G70" s="63"/>
      <c r="H70" s="63"/>
      <c r="I70" s="172"/>
      <c r="J70" s="63"/>
      <c r="K70" s="63"/>
      <c r="L70" s="61"/>
    </row>
    <row r="71" spans="2:12" s="1" customFormat="1" ht="14.45" customHeight="1">
      <c r="B71" s="41"/>
      <c r="C71" s="65" t="s">
        <v>18</v>
      </c>
      <c r="D71" s="63"/>
      <c r="E71" s="63"/>
      <c r="F71" s="63"/>
      <c r="G71" s="63"/>
      <c r="H71" s="63"/>
      <c r="I71" s="172"/>
      <c r="J71" s="63"/>
      <c r="K71" s="63"/>
      <c r="L71" s="61"/>
    </row>
    <row r="72" spans="2:12" s="1" customFormat="1" ht="22.5" customHeight="1">
      <c r="B72" s="41"/>
      <c r="C72" s="63"/>
      <c r="D72" s="63"/>
      <c r="E72" s="481" t="str">
        <f>E7</f>
        <v>Rozšíření Úřadu práce Chomutov, Cihlářská ul. č.p. 4106</v>
      </c>
      <c r="F72" s="488"/>
      <c r="G72" s="488"/>
      <c r="H72" s="488"/>
      <c r="I72" s="172"/>
      <c r="J72" s="63"/>
      <c r="K72" s="63"/>
      <c r="L72" s="61"/>
    </row>
    <row r="73" spans="2:12" ht="15">
      <c r="B73" s="28"/>
      <c r="C73" s="65" t="s">
        <v>132</v>
      </c>
      <c r="D73" s="173"/>
      <c r="E73" s="173"/>
      <c r="F73" s="173"/>
      <c r="G73" s="173"/>
      <c r="H73" s="173"/>
      <c r="J73" s="173"/>
      <c r="K73" s="173"/>
      <c r="L73" s="174"/>
    </row>
    <row r="74" spans="2:12" s="1" customFormat="1" ht="22.5" customHeight="1">
      <c r="B74" s="41"/>
      <c r="C74" s="63"/>
      <c r="D74" s="63"/>
      <c r="E74" s="481" t="s">
        <v>2530</v>
      </c>
      <c r="F74" s="482"/>
      <c r="G74" s="482"/>
      <c r="H74" s="482"/>
      <c r="I74" s="172"/>
      <c r="J74" s="63"/>
      <c r="K74" s="63"/>
      <c r="L74" s="61"/>
    </row>
    <row r="75" spans="2:12" s="1" customFormat="1" ht="14.45" customHeight="1">
      <c r="B75" s="41"/>
      <c r="C75" s="65" t="s">
        <v>134</v>
      </c>
      <c r="D75" s="63"/>
      <c r="E75" s="63"/>
      <c r="F75" s="63"/>
      <c r="G75" s="63"/>
      <c r="H75" s="63"/>
      <c r="I75" s="172"/>
      <c r="J75" s="63"/>
      <c r="K75" s="63"/>
      <c r="L75" s="61"/>
    </row>
    <row r="76" spans="2:12" s="1" customFormat="1" ht="23.25" customHeight="1">
      <c r="B76" s="41"/>
      <c r="C76" s="63"/>
      <c r="D76" s="63"/>
      <c r="E76" s="457" t="str">
        <f>E11</f>
        <v>č. 01 - Propoj budov</v>
      </c>
      <c r="F76" s="482"/>
      <c r="G76" s="482"/>
      <c r="H76" s="482"/>
      <c r="I76" s="172"/>
      <c r="J76" s="63"/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72"/>
      <c r="J77" s="63"/>
      <c r="K77" s="63"/>
      <c r="L77" s="61"/>
    </row>
    <row r="78" spans="2:12" s="1" customFormat="1" ht="18" customHeight="1">
      <c r="B78" s="41"/>
      <c r="C78" s="65" t="s">
        <v>25</v>
      </c>
      <c r="D78" s="63"/>
      <c r="E78" s="63"/>
      <c r="F78" s="175" t="str">
        <f>F14</f>
        <v xml:space="preserve"> </v>
      </c>
      <c r="G78" s="63"/>
      <c r="H78" s="63"/>
      <c r="I78" s="176" t="s">
        <v>27</v>
      </c>
      <c r="J78" s="73" t="str">
        <f>IF(J14="","",J14)</f>
        <v>29.2.2016</v>
      </c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 ht="15">
      <c r="B80" s="41"/>
      <c r="C80" s="65" t="s">
        <v>31</v>
      </c>
      <c r="D80" s="63"/>
      <c r="E80" s="63"/>
      <c r="F80" s="175" t="str">
        <f>E17</f>
        <v>Úřad práce Chomutov</v>
      </c>
      <c r="G80" s="63"/>
      <c r="H80" s="63"/>
      <c r="I80" s="176" t="s">
        <v>37</v>
      </c>
      <c r="J80" s="175" t="str">
        <f>E23</f>
        <v>SM - PROJEKT spol. s.r.o.</v>
      </c>
      <c r="K80" s="63"/>
      <c r="L80" s="61"/>
    </row>
    <row r="81" spans="2:12" s="1" customFormat="1" ht="14.45" customHeight="1">
      <c r="B81" s="41"/>
      <c r="C81" s="65" t="s">
        <v>35</v>
      </c>
      <c r="D81" s="63"/>
      <c r="E81" s="63"/>
      <c r="F81" s="175" t="str">
        <f>IF(E20="","",E20)</f>
        <v/>
      </c>
      <c r="G81" s="63"/>
      <c r="H81" s="63"/>
      <c r="I81" s="172"/>
      <c r="J81" s="63"/>
      <c r="K81" s="63"/>
      <c r="L81" s="61"/>
    </row>
    <row r="82" spans="2:12" s="1" customFormat="1" ht="10.35" customHeight="1">
      <c r="B82" s="41"/>
      <c r="C82" s="63"/>
      <c r="D82" s="63"/>
      <c r="E82" s="63"/>
      <c r="F82" s="63"/>
      <c r="G82" s="63"/>
      <c r="H82" s="63"/>
      <c r="I82" s="172"/>
      <c r="J82" s="63"/>
      <c r="K82" s="63"/>
      <c r="L82" s="61"/>
    </row>
    <row r="83" spans="2:20" s="10" customFormat="1" ht="29.25" customHeight="1">
      <c r="B83" s="177"/>
      <c r="C83" s="178" t="s">
        <v>168</v>
      </c>
      <c r="D83" s="179" t="s">
        <v>62</v>
      </c>
      <c r="E83" s="179" t="s">
        <v>58</v>
      </c>
      <c r="F83" s="179" t="s">
        <v>169</v>
      </c>
      <c r="G83" s="179" t="s">
        <v>170</v>
      </c>
      <c r="H83" s="179" t="s">
        <v>171</v>
      </c>
      <c r="I83" s="180" t="s">
        <v>172</v>
      </c>
      <c r="J83" s="179" t="s">
        <v>138</v>
      </c>
      <c r="K83" s="181" t="s">
        <v>173</v>
      </c>
      <c r="L83" s="182"/>
      <c r="M83" s="81" t="s">
        <v>174</v>
      </c>
      <c r="N83" s="82" t="s">
        <v>47</v>
      </c>
      <c r="O83" s="82" t="s">
        <v>175</v>
      </c>
      <c r="P83" s="82" t="s">
        <v>176</v>
      </c>
      <c r="Q83" s="82" t="s">
        <v>177</v>
      </c>
      <c r="R83" s="82" t="s">
        <v>178</v>
      </c>
      <c r="S83" s="82" t="s">
        <v>179</v>
      </c>
      <c r="T83" s="83" t="s">
        <v>180</v>
      </c>
    </row>
    <row r="84" spans="2:63" s="1" customFormat="1" ht="29.25" customHeight="1">
      <c r="B84" s="41"/>
      <c r="C84" s="87" t="s">
        <v>139</v>
      </c>
      <c r="D84" s="63"/>
      <c r="E84" s="63"/>
      <c r="F84" s="63"/>
      <c r="G84" s="63"/>
      <c r="H84" s="63"/>
      <c r="I84" s="172"/>
      <c r="J84" s="183">
        <f>BK84</f>
        <v>0</v>
      </c>
      <c r="K84" s="63"/>
      <c r="L84" s="61"/>
      <c r="M84" s="84"/>
      <c r="N84" s="85"/>
      <c r="O84" s="85"/>
      <c r="P84" s="184">
        <f>P85+P108</f>
        <v>0</v>
      </c>
      <c r="Q84" s="85"/>
      <c r="R84" s="184">
        <f>R85+R108</f>
        <v>0</v>
      </c>
      <c r="S84" s="85"/>
      <c r="T84" s="185">
        <f>T85+T108</f>
        <v>0</v>
      </c>
      <c r="AT84" s="24" t="s">
        <v>76</v>
      </c>
      <c r="AU84" s="24" t="s">
        <v>140</v>
      </c>
      <c r="BK84" s="186">
        <f>BK85+BK108</f>
        <v>0</v>
      </c>
    </row>
    <row r="85" spans="2:63" s="11" customFormat="1" ht="37.35" customHeight="1">
      <c r="B85" s="187"/>
      <c r="C85" s="188"/>
      <c r="D85" s="201" t="s">
        <v>76</v>
      </c>
      <c r="E85" s="273" t="s">
        <v>2058</v>
      </c>
      <c r="F85" s="273" t="s">
        <v>2732</v>
      </c>
      <c r="G85" s="188"/>
      <c r="H85" s="188"/>
      <c r="I85" s="191"/>
      <c r="J85" s="274">
        <f>BK85</f>
        <v>0</v>
      </c>
      <c r="K85" s="188"/>
      <c r="L85" s="193"/>
      <c r="M85" s="194"/>
      <c r="N85" s="195"/>
      <c r="O85" s="195"/>
      <c r="P85" s="196">
        <f>SUM(P86:P107)</f>
        <v>0</v>
      </c>
      <c r="Q85" s="195"/>
      <c r="R85" s="196">
        <f>SUM(R86:R107)</f>
        <v>0</v>
      </c>
      <c r="S85" s="195"/>
      <c r="T85" s="197">
        <f>SUM(T86:T107)</f>
        <v>0</v>
      </c>
      <c r="AR85" s="198" t="s">
        <v>24</v>
      </c>
      <c r="AT85" s="199" t="s">
        <v>76</v>
      </c>
      <c r="AU85" s="199" t="s">
        <v>77</v>
      </c>
      <c r="AY85" s="198" t="s">
        <v>183</v>
      </c>
      <c r="BK85" s="200">
        <f>SUM(BK86:BK107)</f>
        <v>0</v>
      </c>
    </row>
    <row r="86" spans="2:65" s="1" customFormat="1" ht="31.5" customHeight="1">
      <c r="B86" s="41"/>
      <c r="C86" s="257" t="s">
        <v>77</v>
      </c>
      <c r="D86" s="257" t="s">
        <v>330</v>
      </c>
      <c r="E86" s="258" t="s">
        <v>2733</v>
      </c>
      <c r="F86" s="259" t="s">
        <v>2734</v>
      </c>
      <c r="G86" s="260" t="s">
        <v>238</v>
      </c>
      <c r="H86" s="261">
        <v>100</v>
      </c>
      <c r="I86" s="262"/>
      <c r="J86" s="263">
        <f>ROUND(I86*H86,2)</f>
        <v>0</v>
      </c>
      <c r="K86" s="259" t="s">
        <v>22</v>
      </c>
      <c r="L86" s="264"/>
      <c r="M86" s="265" t="s">
        <v>22</v>
      </c>
      <c r="N86" s="266" t="s">
        <v>48</v>
      </c>
      <c r="O86" s="42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AR86" s="24" t="s">
        <v>228</v>
      </c>
      <c r="AT86" s="24" t="s">
        <v>330</v>
      </c>
      <c r="AU86" s="24" t="s">
        <v>24</v>
      </c>
      <c r="AY86" s="24" t="s">
        <v>183</v>
      </c>
      <c r="BE86" s="215">
        <f>IF(N86="základní",J86,0)</f>
        <v>0</v>
      </c>
      <c r="BF86" s="215">
        <f>IF(N86="snížená",J86,0)</f>
        <v>0</v>
      </c>
      <c r="BG86" s="215">
        <f>IF(N86="zákl. přenesená",J86,0)</f>
        <v>0</v>
      </c>
      <c r="BH86" s="215">
        <f>IF(N86="sníž. přenesená",J86,0)</f>
        <v>0</v>
      </c>
      <c r="BI86" s="215">
        <f>IF(N86="nulová",J86,0)</f>
        <v>0</v>
      </c>
      <c r="BJ86" s="24" t="s">
        <v>24</v>
      </c>
      <c r="BK86" s="215">
        <f>ROUND(I86*H86,2)</f>
        <v>0</v>
      </c>
      <c r="BL86" s="24" t="s">
        <v>190</v>
      </c>
      <c r="BM86" s="24" t="s">
        <v>24</v>
      </c>
    </row>
    <row r="87" spans="2:47" s="1" customFormat="1" ht="13.5">
      <c r="B87" s="41"/>
      <c r="C87" s="63"/>
      <c r="D87" s="232" t="s">
        <v>192</v>
      </c>
      <c r="E87" s="63"/>
      <c r="F87" s="242" t="s">
        <v>2734</v>
      </c>
      <c r="G87" s="63"/>
      <c r="H87" s="63"/>
      <c r="I87" s="172"/>
      <c r="J87" s="63"/>
      <c r="K87" s="63"/>
      <c r="L87" s="61"/>
      <c r="M87" s="218"/>
      <c r="N87" s="42"/>
      <c r="O87" s="42"/>
      <c r="P87" s="42"/>
      <c r="Q87" s="42"/>
      <c r="R87" s="42"/>
      <c r="S87" s="42"/>
      <c r="T87" s="78"/>
      <c r="AT87" s="24" t="s">
        <v>192</v>
      </c>
      <c r="AU87" s="24" t="s">
        <v>24</v>
      </c>
    </row>
    <row r="88" spans="2:65" s="1" customFormat="1" ht="22.5" customHeight="1">
      <c r="B88" s="41"/>
      <c r="C88" s="257" t="s">
        <v>77</v>
      </c>
      <c r="D88" s="257" t="s">
        <v>330</v>
      </c>
      <c r="E88" s="258" t="s">
        <v>2735</v>
      </c>
      <c r="F88" s="259" t="s">
        <v>2736</v>
      </c>
      <c r="G88" s="260" t="s">
        <v>2062</v>
      </c>
      <c r="H88" s="261">
        <v>2</v>
      </c>
      <c r="I88" s="262"/>
      <c r="J88" s="263">
        <f>ROUND(I88*H88,2)</f>
        <v>0</v>
      </c>
      <c r="K88" s="259" t="s">
        <v>22</v>
      </c>
      <c r="L88" s="264"/>
      <c r="M88" s="265" t="s">
        <v>22</v>
      </c>
      <c r="N88" s="266" t="s">
        <v>48</v>
      </c>
      <c r="O88" s="42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AR88" s="24" t="s">
        <v>228</v>
      </c>
      <c r="AT88" s="24" t="s">
        <v>330</v>
      </c>
      <c r="AU88" s="24" t="s">
        <v>24</v>
      </c>
      <c r="AY88" s="24" t="s">
        <v>183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24" t="s">
        <v>24</v>
      </c>
      <c r="BK88" s="215">
        <f>ROUND(I88*H88,2)</f>
        <v>0</v>
      </c>
      <c r="BL88" s="24" t="s">
        <v>190</v>
      </c>
      <c r="BM88" s="24" t="s">
        <v>85</v>
      </c>
    </row>
    <row r="89" spans="2:47" s="1" customFormat="1" ht="13.5">
      <c r="B89" s="41"/>
      <c r="C89" s="63"/>
      <c r="D89" s="232" t="s">
        <v>192</v>
      </c>
      <c r="E89" s="63"/>
      <c r="F89" s="242" t="s">
        <v>2736</v>
      </c>
      <c r="G89" s="63"/>
      <c r="H89" s="63"/>
      <c r="I89" s="172"/>
      <c r="J89" s="63"/>
      <c r="K89" s="63"/>
      <c r="L89" s="61"/>
      <c r="M89" s="218"/>
      <c r="N89" s="42"/>
      <c r="O89" s="42"/>
      <c r="P89" s="42"/>
      <c r="Q89" s="42"/>
      <c r="R89" s="42"/>
      <c r="S89" s="42"/>
      <c r="T89" s="78"/>
      <c r="AT89" s="24" t="s">
        <v>192</v>
      </c>
      <c r="AU89" s="24" t="s">
        <v>24</v>
      </c>
    </row>
    <row r="90" spans="2:65" s="1" customFormat="1" ht="22.5" customHeight="1">
      <c r="B90" s="41"/>
      <c r="C90" s="257" t="s">
        <v>77</v>
      </c>
      <c r="D90" s="257" t="s">
        <v>330</v>
      </c>
      <c r="E90" s="258" t="s">
        <v>2737</v>
      </c>
      <c r="F90" s="259" t="s">
        <v>2738</v>
      </c>
      <c r="G90" s="260" t="s">
        <v>2062</v>
      </c>
      <c r="H90" s="261">
        <v>2</v>
      </c>
      <c r="I90" s="262"/>
      <c r="J90" s="263">
        <f>ROUND(I90*H90,2)</f>
        <v>0</v>
      </c>
      <c r="K90" s="259" t="s">
        <v>22</v>
      </c>
      <c r="L90" s="264"/>
      <c r="M90" s="265" t="s">
        <v>22</v>
      </c>
      <c r="N90" s="266" t="s">
        <v>48</v>
      </c>
      <c r="O90" s="42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AR90" s="24" t="s">
        <v>228</v>
      </c>
      <c r="AT90" s="24" t="s">
        <v>330</v>
      </c>
      <c r="AU90" s="24" t="s">
        <v>24</v>
      </c>
      <c r="AY90" s="24" t="s">
        <v>183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24" t="s">
        <v>24</v>
      </c>
      <c r="BK90" s="215">
        <f>ROUND(I90*H90,2)</f>
        <v>0</v>
      </c>
      <c r="BL90" s="24" t="s">
        <v>190</v>
      </c>
      <c r="BM90" s="24" t="s">
        <v>202</v>
      </c>
    </row>
    <row r="91" spans="2:47" s="1" customFormat="1" ht="13.5">
      <c r="B91" s="41"/>
      <c r="C91" s="63"/>
      <c r="D91" s="232" t="s">
        <v>192</v>
      </c>
      <c r="E91" s="63"/>
      <c r="F91" s="242" t="s">
        <v>2738</v>
      </c>
      <c r="G91" s="63"/>
      <c r="H91" s="63"/>
      <c r="I91" s="172"/>
      <c r="J91" s="63"/>
      <c r="K91" s="63"/>
      <c r="L91" s="61"/>
      <c r="M91" s="218"/>
      <c r="N91" s="42"/>
      <c r="O91" s="42"/>
      <c r="P91" s="42"/>
      <c r="Q91" s="42"/>
      <c r="R91" s="42"/>
      <c r="S91" s="42"/>
      <c r="T91" s="78"/>
      <c r="AT91" s="24" t="s">
        <v>192</v>
      </c>
      <c r="AU91" s="24" t="s">
        <v>24</v>
      </c>
    </row>
    <row r="92" spans="2:65" s="1" customFormat="1" ht="31.5" customHeight="1">
      <c r="B92" s="41"/>
      <c r="C92" s="257" t="s">
        <v>77</v>
      </c>
      <c r="D92" s="257" t="s">
        <v>330</v>
      </c>
      <c r="E92" s="258" t="s">
        <v>2739</v>
      </c>
      <c r="F92" s="259" t="s">
        <v>2740</v>
      </c>
      <c r="G92" s="260" t="s">
        <v>2062</v>
      </c>
      <c r="H92" s="261">
        <v>2</v>
      </c>
      <c r="I92" s="262"/>
      <c r="J92" s="263">
        <f>ROUND(I92*H92,2)</f>
        <v>0</v>
      </c>
      <c r="K92" s="259" t="s">
        <v>22</v>
      </c>
      <c r="L92" s="264"/>
      <c r="M92" s="265" t="s">
        <v>22</v>
      </c>
      <c r="N92" s="266" t="s">
        <v>48</v>
      </c>
      <c r="O92" s="42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AR92" s="24" t="s">
        <v>228</v>
      </c>
      <c r="AT92" s="24" t="s">
        <v>330</v>
      </c>
      <c r="AU92" s="24" t="s">
        <v>24</v>
      </c>
      <c r="AY92" s="24" t="s">
        <v>183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24" t="s">
        <v>24</v>
      </c>
      <c r="BK92" s="215">
        <f>ROUND(I92*H92,2)</f>
        <v>0</v>
      </c>
      <c r="BL92" s="24" t="s">
        <v>190</v>
      </c>
      <c r="BM92" s="24" t="s">
        <v>190</v>
      </c>
    </row>
    <row r="93" spans="2:47" s="1" customFormat="1" ht="27">
      <c r="B93" s="41"/>
      <c r="C93" s="63"/>
      <c r="D93" s="232" t="s">
        <v>192</v>
      </c>
      <c r="E93" s="63"/>
      <c r="F93" s="242" t="s">
        <v>2740</v>
      </c>
      <c r="G93" s="63"/>
      <c r="H93" s="63"/>
      <c r="I93" s="172"/>
      <c r="J93" s="63"/>
      <c r="K93" s="63"/>
      <c r="L93" s="61"/>
      <c r="M93" s="218"/>
      <c r="N93" s="42"/>
      <c r="O93" s="42"/>
      <c r="P93" s="42"/>
      <c r="Q93" s="42"/>
      <c r="R93" s="42"/>
      <c r="S93" s="42"/>
      <c r="T93" s="78"/>
      <c r="AT93" s="24" t="s">
        <v>192</v>
      </c>
      <c r="AU93" s="24" t="s">
        <v>24</v>
      </c>
    </row>
    <row r="94" spans="2:65" s="1" customFormat="1" ht="31.5" customHeight="1">
      <c r="B94" s="41"/>
      <c r="C94" s="257" t="s">
        <v>77</v>
      </c>
      <c r="D94" s="257" t="s">
        <v>330</v>
      </c>
      <c r="E94" s="258" t="s">
        <v>2741</v>
      </c>
      <c r="F94" s="259" t="s">
        <v>2742</v>
      </c>
      <c r="G94" s="260" t="s">
        <v>2062</v>
      </c>
      <c r="H94" s="261">
        <v>8</v>
      </c>
      <c r="I94" s="262"/>
      <c r="J94" s="263">
        <f>ROUND(I94*H94,2)</f>
        <v>0</v>
      </c>
      <c r="K94" s="259" t="s">
        <v>22</v>
      </c>
      <c r="L94" s="264"/>
      <c r="M94" s="265" t="s">
        <v>22</v>
      </c>
      <c r="N94" s="266" t="s">
        <v>48</v>
      </c>
      <c r="O94" s="42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AR94" s="24" t="s">
        <v>228</v>
      </c>
      <c r="AT94" s="24" t="s">
        <v>330</v>
      </c>
      <c r="AU94" s="24" t="s">
        <v>24</v>
      </c>
      <c r="AY94" s="24" t="s">
        <v>183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24" t="s">
        <v>24</v>
      </c>
      <c r="BK94" s="215">
        <f>ROUND(I94*H94,2)</f>
        <v>0</v>
      </c>
      <c r="BL94" s="24" t="s">
        <v>190</v>
      </c>
      <c r="BM94" s="24" t="s">
        <v>212</v>
      </c>
    </row>
    <row r="95" spans="2:47" s="1" customFormat="1" ht="27">
      <c r="B95" s="41"/>
      <c r="C95" s="63"/>
      <c r="D95" s="232" t="s">
        <v>192</v>
      </c>
      <c r="E95" s="63"/>
      <c r="F95" s="242" t="s">
        <v>2742</v>
      </c>
      <c r="G95" s="63"/>
      <c r="H95" s="63"/>
      <c r="I95" s="172"/>
      <c r="J95" s="63"/>
      <c r="K95" s="63"/>
      <c r="L95" s="61"/>
      <c r="M95" s="218"/>
      <c r="N95" s="42"/>
      <c r="O95" s="42"/>
      <c r="P95" s="42"/>
      <c r="Q95" s="42"/>
      <c r="R95" s="42"/>
      <c r="S95" s="42"/>
      <c r="T95" s="78"/>
      <c r="AT95" s="24" t="s">
        <v>192</v>
      </c>
      <c r="AU95" s="24" t="s">
        <v>24</v>
      </c>
    </row>
    <row r="96" spans="2:65" s="1" customFormat="1" ht="31.5" customHeight="1">
      <c r="B96" s="41"/>
      <c r="C96" s="257" t="s">
        <v>77</v>
      </c>
      <c r="D96" s="257" t="s">
        <v>330</v>
      </c>
      <c r="E96" s="258" t="s">
        <v>2743</v>
      </c>
      <c r="F96" s="259" t="s">
        <v>2744</v>
      </c>
      <c r="G96" s="260" t="s">
        <v>2062</v>
      </c>
      <c r="H96" s="261">
        <v>16</v>
      </c>
      <c r="I96" s="262"/>
      <c r="J96" s="263">
        <f>ROUND(I96*H96,2)</f>
        <v>0</v>
      </c>
      <c r="K96" s="259" t="s">
        <v>22</v>
      </c>
      <c r="L96" s="264"/>
      <c r="M96" s="265" t="s">
        <v>22</v>
      </c>
      <c r="N96" s="266" t="s">
        <v>48</v>
      </c>
      <c r="O96" s="42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AR96" s="24" t="s">
        <v>228</v>
      </c>
      <c r="AT96" s="24" t="s">
        <v>330</v>
      </c>
      <c r="AU96" s="24" t="s">
        <v>24</v>
      </c>
      <c r="AY96" s="24" t="s">
        <v>183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24" t="s">
        <v>24</v>
      </c>
      <c r="BK96" s="215">
        <f>ROUND(I96*H96,2)</f>
        <v>0</v>
      </c>
      <c r="BL96" s="24" t="s">
        <v>190</v>
      </c>
      <c r="BM96" s="24" t="s">
        <v>217</v>
      </c>
    </row>
    <row r="97" spans="2:47" s="1" customFormat="1" ht="13.5">
      <c r="B97" s="41"/>
      <c r="C97" s="63"/>
      <c r="D97" s="232" t="s">
        <v>192</v>
      </c>
      <c r="E97" s="63"/>
      <c r="F97" s="242" t="s">
        <v>2744</v>
      </c>
      <c r="G97" s="63"/>
      <c r="H97" s="63"/>
      <c r="I97" s="172"/>
      <c r="J97" s="63"/>
      <c r="K97" s="63"/>
      <c r="L97" s="61"/>
      <c r="M97" s="218"/>
      <c r="N97" s="42"/>
      <c r="O97" s="42"/>
      <c r="P97" s="42"/>
      <c r="Q97" s="42"/>
      <c r="R97" s="42"/>
      <c r="S97" s="42"/>
      <c r="T97" s="78"/>
      <c r="AT97" s="24" t="s">
        <v>192</v>
      </c>
      <c r="AU97" s="24" t="s">
        <v>24</v>
      </c>
    </row>
    <row r="98" spans="2:65" s="1" customFormat="1" ht="22.5" customHeight="1">
      <c r="B98" s="41"/>
      <c r="C98" s="257" t="s">
        <v>77</v>
      </c>
      <c r="D98" s="257" t="s">
        <v>330</v>
      </c>
      <c r="E98" s="258" t="s">
        <v>2745</v>
      </c>
      <c r="F98" s="259" t="s">
        <v>2746</v>
      </c>
      <c r="G98" s="260" t="s">
        <v>2062</v>
      </c>
      <c r="H98" s="261">
        <v>16</v>
      </c>
      <c r="I98" s="262"/>
      <c r="J98" s="263">
        <f>ROUND(I98*H98,2)</f>
        <v>0</v>
      </c>
      <c r="K98" s="259" t="s">
        <v>22</v>
      </c>
      <c r="L98" s="264"/>
      <c r="M98" s="265" t="s">
        <v>22</v>
      </c>
      <c r="N98" s="266" t="s">
        <v>48</v>
      </c>
      <c r="O98" s="42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24" t="s">
        <v>228</v>
      </c>
      <c r="AT98" s="24" t="s">
        <v>330</v>
      </c>
      <c r="AU98" s="24" t="s">
        <v>24</v>
      </c>
      <c r="AY98" s="24" t="s">
        <v>183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24" t="s">
        <v>24</v>
      </c>
      <c r="BK98" s="215">
        <f>ROUND(I98*H98,2)</f>
        <v>0</v>
      </c>
      <c r="BL98" s="24" t="s">
        <v>190</v>
      </c>
      <c r="BM98" s="24" t="s">
        <v>221</v>
      </c>
    </row>
    <row r="99" spans="2:47" s="1" customFormat="1" ht="13.5">
      <c r="B99" s="41"/>
      <c r="C99" s="63"/>
      <c r="D99" s="232" t="s">
        <v>192</v>
      </c>
      <c r="E99" s="63"/>
      <c r="F99" s="242" t="s">
        <v>2746</v>
      </c>
      <c r="G99" s="63"/>
      <c r="H99" s="63"/>
      <c r="I99" s="172"/>
      <c r="J99" s="63"/>
      <c r="K99" s="63"/>
      <c r="L99" s="61"/>
      <c r="M99" s="218"/>
      <c r="N99" s="42"/>
      <c r="O99" s="42"/>
      <c r="P99" s="42"/>
      <c r="Q99" s="42"/>
      <c r="R99" s="42"/>
      <c r="S99" s="42"/>
      <c r="T99" s="78"/>
      <c r="AT99" s="24" t="s">
        <v>192</v>
      </c>
      <c r="AU99" s="24" t="s">
        <v>24</v>
      </c>
    </row>
    <row r="100" spans="2:65" s="1" customFormat="1" ht="31.5" customHeight="1">
      <c r="B100" s="41"/>
      <c r="C100" s="257" t="s">
        <v>77</v>
      </c>
      <c r="D100" s="257" t="s">
        <v>330</v>
      </c>
      <c r="E100" s="258" t="s">
        <v>2747</v>
      </c>
      <c r="F100" s="259" t="s">
        <v>2748</v>
      </c>
      <c r="G100" s="260" t="s">
        <v>2062</v>
      </c>
      <c r="H100" s="261">
        <v>2</v>
      </c>
      <c r="I100" s="262"/>
      <c r="J100" s="263">
        <f>ROUND(I100*H100,2)</f>
        <v>0</v>
      </c>
      <c r="K100" s="259" t="s">
        <v>22</v>
      </c>
      <c r="L100" s="264"/>
      <c r="M100" s="265" t="s">
        <v>22</v>
      </c>
      <c r="N100" s="266" t="s">
        <v>48</v>
      </c>
      <c r="O100" s="42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AR100" s="24" t="s">
        <v>228</v>
      </c>
      <c r="AT100" s="24" t="s">
        <v>330</v>
      </c>
      <c r="AU100" s="24" t="s">
        <v>24</v>
      </c>
      <c r="AY100" s="24" t="s">
        <v>183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24" t="s">
        <v>24</v>
      </c>
      <c r="BK100" s="215">
        <f>ROUND(I100*H100,2)</f>
        <v>0</v>
      </c>
      <c r="BL100" s="24" t="s">
        <v>190</v>
      </c>
      <c r="BM100" s="24" t="s">
        <v>228</v>
      </c>
    </row>
    <row r="101" spans="2:47" s="1" customFormat="1" ht="13.5">
      <c r="B101" s="41"/>
      <c r="C101" s="63"/>
      <c r="D101" s="232" t="s">
        <v>192</v>
      </c>
      <c r="E101" s="63"/>
      <c r="F101" s="242" t="s">
        <v>2748</v>
      </c>
      <c r="G101" s="63"/>
      <c r="H101" s="63"/>
      <c r="I101" s="172"/>
      <c r="J101" s="63"/>
      <c r="K101" s="63"/>
      <c r="L101" s="61"/>
      <c r="M101" s="218"/>
      <c r="N101" s="42"/>
      <c r="O101" s="42"/>
      <c r="P101" s="42"/>
      <c r="Q101" s="42"/>
      <c r="R101" s="42"/>
      <c r="S101" s="42"/>
      <c r="T101" s="78"/>
      <c r="AT101" s="24" t="s">
        <v>192</v>
      </c>
      <c r="AU101" s="24" t="s">
        <v>24</v>
      </c>
    </row>
    <row r="102" spans="2:65" s="1" customFormat="1" ht="22.5" customHeight="1">
      <c r="B102" s="41"/>
      <c r="C102" s="257" t="s">
        <v>77</v>
      </c>
      <c r="D102" s="257" t="s">
        <v>330</v>
      </c>
      <c r="E102" s="258" t="s">
        <v>2749</v>
      </c>
      <c r="F102" s="259" t="s">
        <v>2750</v>
      </c>
      <c r="G102" s="260" t="s">
        <v>238</v>
      </c>
      <c r="H102" s="261">
        <v>40</v>
      </c>
      <c r="I102" s="262"/>
      <c r="J102" s="263">
        <f>ROUND(I102*H102,2)</f>
        <v>0</v>
      </c>
      <c r="K102" s="259" t="s">
        <v>22</v>
      </c>
      <c r="L102" s="264"/>
      <c r="M102" s="265" t="s">
        <v>22</v>
      </c>
      <c r="N102" s="266" t="s">
        <v>48</v>
      </c>
      <c r="O102" s="42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AR102" s="24" t="s">
        <v>228</v>
      </c>
      <c r="AT102" s="24" t="s">
        <v>330</v>
      </c>
      <c r="AU102" s="24" t="s">
        <v>24</v>
      </c>
      <c r="AY102" s="24" t="s">
        <v>183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24" t="s">
        <v>24</v>
      </c>
      <c r="BK102" s="215">
        <f>ROUND(I102*H102,2)</f>
        <v>0</v>
      </c>
      <c r="BL102" s="24" t="s">
        <v>190</v>
      </c>
      <c r="BM102" s="24" t="s">
        <v>235</v>
      </c>
    </row>
    <row r="103" spans="2:47" s="1" customFormat="1" ht="13.5">
      <c r="B103" s="41"/>
      <c r="C103" s="63"/>
      <c r="D103" s="232" t="s">
        <v>192</v>
      </c>
      <c r="E103" s="63"/>
      <c r="F103" s="242" t="s">
        <v>2750</v>
      </c>
      <c r="G103" s="63"/>
      <c r="H103" s="63"/>
      <c r="I103" s="172"/>
      <c r="J103" s="63"/>
      <c r="K103" s="63"/>
      <c r="L103" s="61"/>
      <c r="M103" s="218"/>
      <c r="N103" s="42"/>
      <c r="O103" s="42"/>
      <c r="P103" s="42"/>
      <c r="Q103" s="42"/>
      <c r="R103" s="42"/>
      <c r="S103" s="42"/>
      <c r="T103" s="78"/>
      <c r="AT103" s="24" t="s">
        <v>192</v>
      </c>
      <c r="AU103" s="24" t="s">
        <v>24</v>
      </c>
    </row>
    <row r="104" spans="2:65" s="1" customFormat="1" ht="22.5" customHeight="1">
      <c r="B104" s="41"/>
      <c r="C104" s="257" t="s">
        <v>77</v>
      </c>
      <c r="D104" s="257" t="s">
        <v>330</v>
      </c>
      <c r="E104" s="258" t="s">
        <v>2751</v>
      </c>
      <c r="F104" s="259" t="s">
        <v>2752</v>
      </c>
      <c r="G104" s="260" t="s">
        <v>238</v>
      </c>
      <c r="H104" s="261">
        <v>50</v>
      </c>
      <c r="I104" s="262"/>
      <c r="J104" s="263">
        <f>ROUND(I104*H104,2)</f>
        <v>0</v>
      </c>
      <c r="K104" s="259" t="s">
        <v>22</v>
      </c>
      <c r="L104" s="264"/>
      <c r="M104" s="265" t="s">
        <v>22</v>
      </c>
      <c r="N104" s="266" t="s">
        <v>48</v>
      </c>
      <c r="O104" s="42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AR104" s="24" t="s">
        <v>228</v>
      </c>
      <c r="AT104" s="24" t="s">
        <v>330</v>
      </c>
      <c r="AU104" s="24" t="s">
        <v>24</v>
      </c>
      <c r="AY104" s="24" t="s">
        <v>183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24" t="s">
        <v>24</v>
      </c>
      <c r="BK104" s="215">
        <f>ROUND(I104*H104,2)</f>
        <v>0</v>
      </c>
      <c r="BL104" s="24" t="s">
        <v>190</v>
      </c>
      <c r="BM104" s="24" t="s">
        <v>29</v>
      </c>
    </row>
    <row r="105" spans="2:47" s="1" customFormat="1" ht="13.5">
      <c r="B105" s="41"/>
      <c r="C105" s="63"/>
      <c r="D105" s="232" t="s">
        <v>192</v>
      </c>
      <c r="E105" s="63"/>
      <c r="F105" s="242" t="s">
        <v>2752</v>
      </c>
      <c r="G105" s="63"/>
      <c r="H105" s="63"/>
      <c r="I105" s="172"/>
      <c r="J105" s="63"/>
      <c r="K105" s="63"/>
      <c r="L105" s="61"/>
      <c r="M105" s="218"/>
      <c r="N105" s="42"/>
      <c r="O105" s="42"/>
      <c r="P105" s="42"/>
      <c r="Q105" s="42"/>
      <c r="R105" s="42"/>
      <c r="S105" s="42"/>
      <c r="T105" s="78"/>
      <c r="AT105" s="24" t="s">
        <v>192</v>
      </c>
      <c r="AU105" s="24" t="s">
        <v>24</v>
      </c>
    </row>
    <row r="106" spans="2:65" s="1" customFormat="1" ht="22.5" customHeight="1">
      <c r="B106" s="41"/>
      <c r="C106" s="257" t="s">
        <v>77</v>
      </c>
      <c r="D106" s="257" t="s">
        <v>330</v>
      </c>
      <c r="E106" s="258" t="s">
        <v>2753</v>
      </c>
      <c r="F106" s="259" t="s">
        <v>2099</v>
      </c>
      <c r="G106" s="260" t="s">
        <v>2073</v>
      </c>
      <c r="H106" s="261">
        <v>1</v>
      </c>
      <c r="I106" s="262"/>
      <c r="J106" s="263">
        <f>ROUND(I106*H106,2)</f>
        <v>0</v>
      </c>
      <c r="K106" s="259" t="s">
        <v>22</v>
      </c>
      <c r="L106" s="264"/>
      <c r="M106" s="265" t="s">
        <v>22</v>
      </c>
      <c r="N106" s="266" t="s">
        <v>48</v>
      </c>
      <c r="O106" s="42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AR106" s="24" t="s">
        <v>228</v>
      </c>
      <c r="AT106" s="24" t="s">
        <v>330</v>
      </c>
      <c r="AU106" s="24" t="s">
        <v>24</v>
      </c>
      <c r="AY106" s="24" t="s">
        <v>183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24" t="s">
        <v>24</v>
      </c>
      <c r="BK106" s="215">
        <f>ROUND(I106*H106,2)</f>
        <v>0</v>
      </c>
      <c r="BL106" s="24" t="s">
        <v>190</v>
      </c>
      <c r="BM106" s="24" t="s">
        <v>252</v>
      </c>
    </row>
    <row r="107" spans="2:47" s="1" customFormat="1" ht="13.5">
      <c r="B107" s="41"/>
      <c r="C107" s="63"/>
      <c r="D107" s="216" t="s">
        <v>192</v>
      </c>
      <c r="E107" s="63"/>
      <c r="F107" s="217" t="s">
        <v>2099</v>
      </c>
      <c r="G107" s="63"/>
      <c r="H107" s="63"/>
      <c r="I107" s="172"/>
      <c r="J107" s="63"/>
      <c r="K107" s="63"/>
      <c r="L107" s="61"/>
      <c r="M107" s="218"/>
      <c r="N107" s="42"/>
      <c r="O107" s="42"/>
      <c r="P107" s="42"/>
      <c r="Q107" s="42"/>
      <c r="R107" s="42"/>
      <c r="S107" s="42"/>
      <c r="T107" s="78"/>
      <c r="AT107" s="24" t="s">
        <v>192</v>
      </c>
      <c r="AU107" s="24" t="s">
        <v>24</v>
      </c>
    </row>
    <row r="108" spans="2:63" s="11" customFormat="1" ht="37.35" customHeight="1">
      <c r="B108" s="187"/>
      <c r="C108" s="188"/>
      <c r="D108" s="201" t="s">
        <v>76</v>
      </c>
      <c r="E108" s="273" t="s">
        <v>2069</v>
      </c>
      <c r="F108" s="273" t="s">
        <v>2101</v>
      </c>
      <c r="G108" s="188"/>
      <c r="H108" s="188"/>
      <c r="I108" s="191"/>
      <c r="J108" s="274">
        <f>BK108</f>
        <v>0</v>
      </c>
      <c r="K108" s="188"/>
      <c r="L108" s="193"/>
      <c r="M108" s="194"/>
      <c r="N108" s="195"/>
      <c r="O108" s="195"/>
      <c r="P108" s="196">
        <f>SUM(P109:P126)</f>
        <v>0</v>
      </c>
      <c r="Q108" s="195"/>
      <c r="R108" s="196">
        <f>SUM(R109:R126)</f>
        <v>0</v>
      </c>
      <c r="S108" s="195"/>
      <c r="T108" s="197">
        <f>SUM(T109:T126)</f>
        <v>0</v>
      </c>
      <c r="AR108" s="198" t="s">
        <v>24</v>
      </c>
      <c r="AT108" s="199" t="s">
        <v>76</v>
      </c>
      <c r="AU108" s="199" t="s">
        <v>77</v>
      </c>
      <c r="AY108" s="198" t="s">
        <v>183</v>
      </c>
      <c r="BK108" s="200">
        <f>SUM(BK109:BK126)</f>
        <v>0</v>
      </c>
    </row>
    <row r="109" spans="2:65" s="1" customFormat="1" ht="22.5" customHeight="1">
      <c r="B109" s="41"/>
      <c r="C109" s="204" t="s">
        <v>77</v>
      </c>
      <c r="D109" s="204" t="s">
        <v>185</v>
      </c>
      <c r="E109" s="205" t="s">
        <v>2754</v>
      </c>
      <c r="F109" s="206" t="s">
        <v>2755</v>
      </c>
      <c r="G109" s="207" t="s">
        <v>238</v>
      </c>
      <c r="H109" s="208">
        <v>100</v>
      </c>
      <c r="I109" s="209"/>
      <c r="J109" s="210">
        <f>ROUND(I109*H109,2)</f>
        <v>0</v>
      </c>
      <c r="K109" s="206" t="s">
        <v>22</v>
      </c>
      <c r="L109" s="61"/>
      <c r="M109" s="211" t="s">
        <v>22</v>
      </c>
      <c r="N109" s="212" t="s">
        <v>48</v>
      </c>
      <c r="O109" s="42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AR109" s="24" t="s">
        <v>190</v>
      </c>
      <c r="AT109" s="24" t="s">
        <v>185</v>
      </c>
      <c r="AU109" s="24" t="s">
        <v>24</v>
      </c>
      <c r="AY109" s="24" t="s">
        <v>183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24" t="s">
        <v>24</v>
      </c>
      <c r="BK109" s="215">
        <f>ROUND(I109*H109,2)</f>
        <v>0</v>
      </c>
      <c r="BL109" s="24" t="s">
        <v>190</v>
      </c>
      <c r="BM109" s="24" t="s">
        <v>259</v>
      </c>
    </row>
    <row r="110" spans="2:47" s="1" customFormat="1" ht="13.5">
      <c r="B110" s="41"/>
      <c r="C110" s="63"/>
      <c r="D110" s="232" t="s">
        <v>192</v>
      </c>
      <c r="E110" s="63"/>
      <c r="F110" s="242" t="s">
        <v>2755</v>
      </c>
      <c r="G110" s="63"/>
      <c r="H110" s="63"/>
      <c r="I110" s="172"/>
      <c r="J110" s="63"/>
      <c r="K110" s="63"/>
      <c r="L110" s="61"/>
      <c r="M110" s="218"/>
      <c r="N110" s="42"/>
      <c r="O110" s="42"/>
      <c r="P110" s="42"/>
      <c r="Q110" s="42"/>
      <c r="R110" s="42"/>
      <c r="S110" s="42"/>
      <c r="T110" s="78"/>
      <c r="AT110" s="24" t="s">
        <v>192</v>
      </c>
      <c r="AU110" s="24" t="s">
        <v>24</v>
      </c>
    </row>
    <row r="111" spans="2:65" s="1" customFormat="1" ht="22.5" customHeight="1">
      <c r="B111" s="41"/>
      <c r="C111" s="204" t="s">
        <v>77</v>
      </c>
      <c r="D111" s="204" t="s">
        <v>185</v>
      </c>
      <c r="E111" s="205" t="s">
        <v>2756</v>
      </c>
      <c r="F111" s="206" t="s">
        <v>2757</v>
      </c>
      <c r="G111" s="207" t="s">
        <v>2062</v>
      </c>
      <c r="H111" s="208">
        <v>2</v>
      </c>
      <c r="I111" s="209"/>
      <c r="J111" s="210">
        <f>ROUND(I111*H111,2)</f>
        <v>0</v>
      </c>
      <c r="K111" s="206" t="s">
        <v>22</v>
      </c>
      <c r="L111" s="61"/>
      <c r="M111" s="211" t="s">
        <v>22</v>
      </c>
      <c r="N111" s="212" t="s">
        <v>48</v>
      </c>
      <c r="O111" s="42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AR111" s="24" t="s">
        <v>190</v>
      </c>
      <c r="AT111" s="24" t="s">
        <v>185</v>
      </c>
      <c r="AU111" s="24" t="s">
        <v>24</v>
      </c>
      <c r="AY111" s="24" t="s">
        <v>183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24" t="s">
        <v>24</v>
      </c>
      <c r="BK111" s="215">
        <f>ROUND(I111*H111,2)</f>
        <v>0</v>
      </c>
      <c r="BL111" s="24" t="s">
        <v>190</v>
      </c>
      <c r="BM111" s="24" t="s">
        <v>265</v>
      </c>
    </row>
    <row r="112" spans="2:47" s="1" customFormat="1" ht="13.5">
      <c r="B112" s="41"/>
      <c r="C112" s="63"/>
      <c r="D112" s="232" t="s">
        <v>192</v>
      </c>
      <c r="E112" s="63"/>
      <c r="F112" s="242" t="s">
        <v>2757</v>
      </c>
      <c r="G112" s="63"/>
      <c r="H112" s="63"/>
      <c r="I112" s="172"/>
      <c r="J112" s="63"/>
      <c r="K112" s="63"/>
      <c r="L112" s="61"/>
      <c r="M112" s="218"/>
      <c r="N112" s="42"/>
      <c r="O112" s="42"/>
      <c r="P112" s="42"/>
      <c r="Q112" s="42"/>
      <c r="R112" s="42"/>
      <c r="S112" s="42"/>
      <c r="T112" s="78"/>
      <c r="AT112" s="24" t="s">
        <v>192</v>
      </c>
      <c r="AU112" s="24" t="s">
        <v>24</v>
      </c>
    </row>
    <row r="113" spans="2:65" s="1" customFormat="1" ht="22.5" customHeight="1">
      <c r="B113" s="41"/>
      <c r="C113" s="204" t="s">
        <v>77</v>
      </c>
      <c r="D113" s="204" t="s">
        <v>185</v>
      </c>
      <c r="E113" s="205" t="s">
        <v>2758</v>
      </c>
      <c r="F113" s="206" t="s">
        <v>2759</v>
      </c>
      <c r="G113" s="207" t="s">
        <v>2062</v>
      </c>
      <c r="H113" s="208">
        <v>2</v>
      </c>
      <c r="I113" s="209"/>
      <c r="J113" s="210">
        <f>ROUND(I113*H113,2)</f>
        <v>0</v>
      </c>
      <c r="K113" s="206" t="s">
        <v>22</v>
      </c>
      <c r="L113" s="61"/>
      <c r="M113" s="211" t="s">
        <v>22</v>
      </c>
      <c r="N113" s="212" t="s">
        <v>48</v>
      </c>
      <c r="O113" s="42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AR113" s="24" t="s">
        <v>190</v>
      </c>
      <c r="AT113" s="24" t="s">
        <v>185</v>
      </c>
      <c r="AU113" s="24" t="s">
        <v>24</v>
      </c>
      <c r="AY113" s="24" t="s">
        <v>183</v>
      </c>
      <c r="BE113" s="215">
        <f>IF(N113="základní",J113,0)</f>
        <v>0</v>
      </c>
      <c r="BF113" s="215">
        <f>IF(N113="snížená",J113,0)</f>
        <v>0</v>
      </c>
      <c r="BG113" s="215">
        <f>IF(N113="zákl. přenesená",J113,0)</f>
        <v>0</v>
      </c>
      <c r="BH113" s="215">
        <f>IF(N113="sníž. přenesená",J113,0)</f>
        <v>0</v>
      </c>
      <c r="BI113" s="215">
        <f>IF(N113="nulová",J113,0)</f>
        <v>0</v>
      </c>
      <c r="BJ113" s="24" t="s">
        <v>24</v>
      </c>
      <c r="BK113" s="215">
        <f>ROUND(I113*H113,2)</f>
        <v>0</v>
      </c>
      <c r="BL113" s="24" t="s">
        <v>190</v>
      </c>
      <c r="BM113" s="24" t="s">
        <v>271</v>
      </c>
    </row>
    <row r="114" spans="2:47" s="1" customFormat="1" ht="13.5">
      <c r="B114" s="41"/>
      <c r="C114" s="63"/>
      <c r="D114" s="232" t="s">
        <v>192</v>
      </c>
      <c r="E114" s="63"/>
      <c r="F114" s="242" t="s">
        <v>2759</v>
      </c>
      <c r="G114" s="63"/>
      <c r="H114" s="63"/>
      <c r="I114" s="172"/>
      <c r="J114" s="63"/>
      <c r="K114" s="63"/>
      <c r="L114" s="61"/>
      <c r="M114" s="218"/>
      <c r="N114" s="42"/>
      <c r="O114" s="42"/>
      <c r="P114" s="42"/>
      <c r="Q114" s="42"/>
      <c r="R114" s="42"/>
      <c r="S114" s="42"/>
      <c r="T114" s="78"/>
      <c r="AT114" s="24" t="s">
        <v>192</v>
      </c>
      <c r="AU114" s="24" t="s">
        <v>24</v>
      </c>
    </row>
    <row r="115" spans="2:65" s="1" customFormat="1" ht="22.5" customHeight="1">
      <c r="B115" s="41"/>
      <c r="C115" s="204" t="s">
        <v>77</v>
      </c>
      <c r="D115" s="204" t="s">
        <v>185</v>
      </c>
      <c r="E115" s="205" t="s">
        <v>2760</v>
      </c>
      <c r="F115" s="206" t="s">
        <v>2761</v>
      </c>
      <c r="G115" s="207" t="s">
        <v>2062</v>
      </c>
      <c r="H115" s="208">
        <v>16</v>
      </c>
      <c r="I115" s="209"/>
      <c r="J115" s="210">
        <f>ROUND(I115*H115,2)</f>
        <v>0</v>
      </c>
      <c r="K115" s="206" t="s">
        <v>22</v>
      </c>
      <c r="L115" s="61"/>
      <c r="M115" s="211" t="s">
        <v>22</v>
      </c>
      <c r="N115" s="212" t="s">
        <v>48</v>
      </c>
      <c r="O115" s="42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AR115" s="24" t="s">
        <v>190</v>
      </c>
      <c r="AT115" s="24" t="s">
        <v>185</v>
      </c>
      <c r="AU115" s="24" t="s">
        <v>24</v>
      </c>
      <c r="AY115" s="24" t="s">
        <v>183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24" t="s">
        <v>24</v>
      </c>
      <c r="BK115" s="215">
        <f>ROUND(I115*H115,2)</f>
        <v>0</v>
      </c>
      <c r="BL115" s="24" t="s">
        <v>190</v>
      </c>
      <c r="BM115" s="24" t="s">
        <v>10</v>
      </c>
    </row>
    <row r="116" spans="2:47" s="1" customFormat="1" ht="13.5">
      <c r="B116" s="41"/>
      <c r="C116" s="63"/>
      <c r="D116" s="232" t="s">
        <v>192</v>
      </c>
      <c r="E116" s="63"/>
      <c r="F116" s="242" t="s">
        <v>2761</v>
      </c>
      <c r="G116" s="63"/>
      <c r="H116" s="63"/>
      <c r="I116" s="172"/>
      <c r="J116" s="63"/>
      <c r="K116" s="63"/>
      <c r="L116" s="61"/>
      <c r="M116" s="218"/>
      <c r="N116" s="42"/>
      <c r="O116" s="42"/>
      <c r="P116" s="42"/>
      <c r="Q116" s="42"/>
      <c r="R116" s="42"/>
      <c r="S116" s="42"/>
      <c r="T116" s="78"/>
      <c r="AT116" s="24" t="s">
        <v>192</v>
      </c>
      <c r="AU116" s="24" t="s">
        <v>24</v>
      </c>
    </row>
    <row r="117" spans="2:65" s="1" customFormat="1" ht="22.5" customHeight="1">
      <c r="B117" s="41"/>
      <c r="C117" s="204" t="s">
        <v>77</v>
      </c>
      <c r="D117" s="204" t="s">
        <v>185</v>
      </c>
      <c r="E117" s="205" t="s">
        <v>2762</v>
      </c>
      <c r="F117" s="206" t="s">
        <v>2763</v>
      </c>
      <c r="G117" s="207" t="s">
        <v>2062</v>
      </c>
      <c r="H117" s="208">
        <v>8</v>
      </c>
      <c r="I117" s="209"/>
      <c r="J117" s="210">
        <f>ROUND(I117*H117,2)</f>
        <v>0</v>
      </c>
      <c r="K117" s="206" t="s">
        <v>22</v>
      </c>
      <c r="L117" s="61"/>
      <c r="M117" s="211" t="s">
        <v>22</v>
      </c>
      <c r="N117" s="212" t="s">
        <v>48</v>
      </c>
      <c r="O117" s="42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AR117" s="24" t="s">
        <v>190</v>
      </c>
      <c r="AT117" s="24" t="s">
        <v>185</v>
      </c>
      <c r="AU117" s="24" t="s">
        <v>24</v>
      </c>
      <c r="AY117" s="24" t="s">
        <v>183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24" t="s">
        <v>24</v>
      </c>
      <c r="BK117" s="215">
        <f>ROUND(I117*H117,2)</f>
        <v>0</v>
      </c>
      <c r="BL117" s="24" t="s">
        <v>190</v>
      </c>
      <c r="BM117" s="24" t="s">
        <v>284</v>
      </c>
    </row>
    <row r="118" spans="2:47" s="1" customFormat="1" ht="13.5">
      <c r="B118" s="41"/>
      <c r="C118" s="63"/>
      <c r="D118" s="232" t="s">
        <v>192</v>
      </c>
      <c r="E118" s="63"/>
      <c r="F118" s="242" t="s">
        <v>2763</v>
      </c>
      <c r="G118" s="63"/>
      <c r="H118" s="63"/>
      <c r="I118" s="172"/>
      <c r="J118" s="63"/>
      <c r="K118" s="63"/>
      <c r="L118" s="61"/>
      <c r="M118" s="218"/>
      <c r="N118" s="42"/>
      <c r="O118" s="42"/>
      <c r="P118" s="42"/>
      <c r="Q118" s="42"/>
      <c r="R118" s="42"/>
      <c r="S118" s="42"/>
      <c r="T118" s="78"/>
      <c r="AT118" s="24" t="s">
        <v>192</v>
      </c>
      <c r="AU118" s="24" t="s">
        <v>24</v>
      </c>
    </row>
    <row r="119" spans="2:65" s="1" customFormat="1" ht="22.5" customHeight="1">
      <c r="B119" s="41"/>
      <c r="C119" s="204" t="s">
        <v>77</v>
      </c>
      <c r="D119" s="204" t="s">
        <v>185</v>
      </c>
      <c r="E119" s="205" t="s">
        <v>2764</v>
      </c>
      <c r="F119" s="206" t="s">
        <v>2765</v>
      </c>
      <c r="G119" s="207" t="s">
        <v>2027</v>
      </c>
      <c r="H119" s="208">
        <v>3</v>
      </c>
      <c r="I119" s="209"/>
      <c r="J119" s="210">
        <f>ROUND(I119*H119,2)</f>
        <v>0</v>
      </c>
      <c r="K119" s="206" t="s">
        <v>22</v>
      </c>
      <c r="L119" s="61"/>
      <c r="M119" s="211" t="s">
        <v>22</v>
      </c>
      <c r="N119" s="212" t="s">
        <v>48</v>
      </c>
      <c r="O119" s="42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AR119" s="24" t="s">
        <v>190</v>
      </c>
      <c r="AT119" s="24" t="s">
        <v>185</v>
      </c>
      <c r="AU119" s="24" t="s">
        <v>24</v>
      </c>
      <c r="AY119" s="24" t="s">
        <v>183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24" t="s">
        <v>24</v>
      </c>
      <c r="BK119" s="215">
        <f>ROUND(I119*H119,2)</f>
        <v>0</v>
      </c>
      <c r="BL119" s="24" t="s">
        <v>190</v>
      </c>
      <c r="BM119" s="24" t="s">
        <v>290</v>
      </c>
    </row>
    <row r="120" spans="2:47" s="1" customFormat="1" ht="13.5">
      <c r="B120" s="41"/>
      <c r="C120" s="63"/>
      <c r="D120" s="232" t="s">
        <v>192</v>
      </c>
      <c r="E120" s="63"/>
      <c r="F120" s="242" t="s">
        <v>2765</v>
      </c>
      <c r="G120" s="63"/>
      <c r="H120" s="63"/>
      <c r="I120" s="172"/>
      <c r="J120" s="63"/>
      <c r="K120" s="63"/>
      <c r="L120" s="61"/>
      <c r="M120" s="218"/>
      <c r="N120" s="42"/>
      <c r="O120" s="42"/>
      <c r="P120" s="42"/>
      <c r="Q120" s="42"/>
      <c r="R120" s="42"/>
      <c r="S120" s="42"/>
      <c r="T120" s="78"/>
      <c r="AT120" s="24" t="s">
        <v>192</v>
      </c>
      <c r="AU120" s="24" t="s">
        <v>24</v>
      </c>
    </row>
    <row r="121" spans="2:65" s="1" customFormat="1" ht="22.5" customHeight="1">
      <c r="B121" s="41"/>
      <c r="C121" s="204" t="s">
        <v>77</v>
      </c>
      <c r="D121" s="204" t="s">
        <v>185</v>
      </c>
      <c r="E121" s="205" t="s">
        <v>2109</v>
      </c>
      <c r="F121" s="206" t="s">
        <v>2110</v>
      </c>
      <c r="G121" s="207" t="s">
        <v>2062</v>
      </c>
      <c r="H121" s="208">
        <v>1</v>
      </c>
      <c r="I121" s="209"/>
      <c r="J121" s="210">
        <f>ROUND(I121*H121,2)</f>
        <v>0</v>
      </c>
      <c r="K121" s="206" t="s">
        <v>22</v>
      </c>
      <c r="L121" s="61"/>
      <c r="M121" s="211" t="s">
        <v>22</v>
      </c>
      <c r="N121" s="212" t="s">
        <v>48</v>
      </c>
      <c r="O121" s="42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AR121" s="24" t="s">
        <v>190</v>
      </c>
      <c r="AT121" s="24" t="s">
        <v>185</v>
      </c>
      <c r="AU121" s="24" t="s">
        <v>24</v>
      </c>
      <c r="AY121" s="24" t="s">
        <v>183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24" t="s">
        <v>24</v>
      </c>
      <c r="BK121" s="215">
        <f>ROUND(I121*H121,2)</f>
        <v>0</v>
      </c>
      <c r="BL121" s="24" t="s">
        <v>190</v>
      </c>
      <c r="BM121" s="24" t="s">
        <v>296</v>
      </c>
    </row>
    <row r="122" spans="2:47" s="1" customFormat="1" ht="13.5">
      <c r="B122" s="41"/>
      <c r="C122" s="63"/>
      <c r="D122" s="232" t="s">
        <v>192</v>
      </c>
      <c r="E122" s="63"/>
      <c r="F122" s="242" t="s">
        <v>2110</v>
      </c>
      <c r="G122" s="63"/>
      <c r="H122" s="63"/>
      <c r="I122" s="172"/>
      <c r="J122" s="63"/>
      <c r="K122" s="63"/>
      <c r="L122" s="61"/>
      <c r="M122" s="218"/>
      <c r="N122" s="42"/>
      <c r="O122" s="42"/>
      <c r="P122" s="42"/>
      <c r="Q122" s="42"/>
      <c r="R122" s="42"/>
      <c r="S122" s="42"/>
      <c r="T122" s="78"/>
      <c r="AT122" s="24" t="s">
        <v>192</v>
      </c>
      <c r="AU122" s="24" t="s">
        <v>24</v>
      </c>
    </row>
    <row r="123" spans="2:65" s="1" customFormat="1" ht="22.5" customHeight="1">
      <c r="B123" s="41"/>
      <c r="C123" s="204" t="s">
        <v>77</v>
      </c>
      <c r="D123" s="204" t="s">
        <v>185</v>
      </c>
      <c r="E123" s="205" t="s">
        <v>2111</v>
      </c>
      <c r="F123" s="206" t="s">
        <v>2112</v>
      </c>
      <c r="G123" s="207" t="s">
        <v>2073</v>
      </c>
      <c r="H123" s="208">
        <v>1</v>
      </c>
      <c r="I123" s="209"/>
      <c r="J123" s="210">
        <f>ROUND(I123*H123,2)</f>
        <v>0</v>
      </c>
      <c r="K123" s="206" t="s">
        <v>22</v>
      </c>
      <c r="L123" s="61"/>
      <c r="M123" s="211" t="s">
        <v>22</v>
      </c>
      <c r="N123" s="212" t="s">
        <v>48</v>
      </c>
      <c r="O123" s="42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AR123" s="24" t="s">
        <v>190</v>
      </c>
      <c r="AT123" s="24" t="s">
        <v>185</v>
      </c>
      <c r="AU123" s="24" t="s">
        <v>24</v>
      </c>
      <c r="AY123" s="24" t="s">
        <v>183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24" t="s">
        <v>24</v>
      </c>
      <c r="BK123" s="215">
        <f>ROUND(I123*H123,2)</f>
        <v>0</v>
      </c>
      <c r="BL123" s="24" t="s">
        <v>190</v>
      </c>
      <c r="BM123" s="24" t="s">
        <v>302</v>
      </c>
    </row>
    <row r="124" spans="2:47" s="1" customFormat="1" ht="13.5">
      <c r="B124" s="41"/>
      <c r="C124" s="63"/>
      <c r="D124" s="232" t="s">
        <v>192</v>
      </c>
      <c r="E124" s="63"/>
      <c r="F124" s="242" t="s">
        <v>2112</v>
      </c>
      <c r="G124" s="63"/>
      <c r="H124" s="63"/>
      <c r="I124" s="172"/>
      <c r="J124" s="63"/>
      <c r="K124" s="63"/>
      <c r="L124" s="61"/>
      <c r="M124" s="218"/>
      <c r="N124" s="42"/>
      <c r="O124" s="42"/>
      <c r="P124" s="42"/>
      <c r="Q124" s="42"/>
      <c r="R124" s="42"/>
      <c r="S124" s="42"/>
      <c r="T124" s="78"/>
      <c r="AT124" s="24" t="s">
        <v>192</v>
      </c>
      <c r="AU124" s="24" t="s">
        <v>24</v>
      </c>
    </row>
    <row r="125" spans="2:65" s="1" customFormat="1" ht="22.5" customHeight="1">
      <c r="B125" s="41"/>
      <c r="C125" s="204" t="s">
        <v>77</v>
      </c>
      <c r="D125" s="204" t="s">
        <v>185</v>
      </c>
      <c r="E125" s="205" t="s">
        <v>2113</v>
      </c>
      <c r="F125" s="206" t="s">
        <v>2114</v>
      </c>
      <c r="G125" s="207" t="s">
        <v>2062</v>
      </c>
      <c r="H125" s="208">
        <v>1</v>
      </c>
      <c r="I125" s="209"/>
      <c r="J125" s="210">
        <f>ROUND(I125*H125,2)</f>
        <v>0</v>
      </c>
      <c r="K125" s="206" t="s">
        <v>22</v>
      </c>
      <c r="L125" s="61"/>
      <c r="M125" s="211" t="s">
        <v>22</v>
      </c>
      <c r="N125" s="212" t="s">
        <v>48</v>
      </c>
      <c r="O125" s="42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AR125" s="24" t="s">
        <v>190</v>
      </c>
      <c r="AT125" s="24" t="s">
        <v>185</v>
      </c>
      <c r="AU125" s="24" t="s">
        <v>24</v>
      </c>
      <c r="AY125" s="24" t="s">
        <v>183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24" t="s">
        <v>24</v>
      </c>
      <c r="BK125" s="215">
        <f>ROUND(I125*H125,2)</f>
        <v>0</v>
      </c>
      <c r="BL125" s="24" t="s">
        <v>190</v>
      </c>
      <c r="BM125" s="24" t="s">
        <v>309</v>
      </c>
    </row>
    <row r="126" spans="2:47" s="1" customFormat="1" ht="13.5">
      <c r="B126" s="41"/>
      <c r="C126" s="63"/>
      <c r="D126" s="216" t="s">
        <v>192</v>
      </c>
      <c r="E126" s="63"/>
      <c r="F126" s="217" t="s">
        <v>2114</v>
      </c>
      <c r="G126" s="63"/>
      <c r="H126" s="63"/>
      <c r="I126" s="172"/>
      <c r="J126" s="63"/>
      <c r="K126" s="63"/>
      <c r="L126" s="61"/>
      <c r="M126" s="270"/>
      <c r="N126" s="271"/>
      <c r="O126" s="271"/>
      <c r="P126" s="271"/>
      <c r="Q126" s="271"/>
      <c r="R126" s="271"/>
      <c r="S126" s="271"/>
      <c r="T126" s="272"/>
      <c r="AT126" s="24" t="s">
        <v>192</v>
      </c>
      <c r="AU126" s="24" t="s">
        <v>24</v>
      </c>
    </row>
    <row r="127" spans="2:12" s="1" customFormat="1" ht="6.95" customHeight="1">
      <c r="B127" s="56"/>
      <c r="C127" s="57"/>
      <c r="D127" s="57"/>
      <c r="E127" s="57"/>
      <c r="F127" s="57"/>
      <c r="G127" s="57"/>
      <c r="H127" s="57"/>
      <c r="I127" s="148"/>
      <c r="J127" s="57"/>
      <c r="K127" s="57"/>
      <c r="L127" s="61"/>
    </row>
  </sheetData>
  <sheetProtection algorithmName="SHA-512" hashValue="7QA+2YfE0GYGA2IJ5DtCle24NsVUhvpXA/AH5J6CHaG1/BSWgaudObZVcGt67vRcrCAdpqmK8HgpXwPo/U3NuQ==" saltValue="3LNxL2DlibUZoNQl5XUmIg==" spinCount="100000" sheet="1" objects="1" scenarios="1" formatCells="0" formatColumns="0" formatRows="0" sort="0" autoFilter="0"/>
  <autoFilter ref="C83:K126"/>
  <mergeCells count="12">
    <mergeCell ref="G1:H1"/>
    <mergeCell ref="L2:V2"/>
    <mergeCell ref="E49:H49"/>
    <mergeCell ref="E51:H51"/>
    <mergeCell ref="E72:H72"/>
    <mergeCell ref="E74:H74"/>
    <mergeCell ref="E76:H76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126</v>
      </c>
      <c r="G1" s="487" t="s">
        <v>127</v>
      </c>
      <c r="H1" s="487"/>
      <c r="I1" s="124"/>
      <c r="J1" s="123" t="s">
        <v>128</v>
      </c>
      <c r="K1" s="122" t="s">
        <v>129</v>
      </c>
      <c r="L1" s="123" t="s">
        <v>130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AT2" s="24" t="s">
        <v>125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85</v>
      </c>
    </row>
    <row r="4" spans="2:46" ht="36.95" customHeight="1">
      <c r="B4" s="28"/>
      <c r="C4" s="29"/>
      <c r="D4" s="30" t="s">
        <v>131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2.5" customHeight="1">
      <c r="B7" s="28"/>
      <c r="C7" s="29"/>
      <c r="D7" s="29"/>
      <c r="E7" s="483" t="str">
        <f>'Rekapitulace stavby'!K6</f>
        <v>Rozšíření Úřadu práce Chomutov, Cihlářská ul. č.p. 4106</v>
      </c>
      <c r="F7" s="484"/>
      <c r="G7" s="484"/>
      <c r="H7" s="484"/>
      <c r="I7" s="126"/>
      <c r="J7" s="29"/>
      <c r="K7" s="31"/>
    </row>
    <row r="8" spans="2:11" s="1" customFormat="1" ht="15">
      <c r="B8" s="41"/>
      <c r="C8" s="42"/>
      <c r="D8" s="37" t="s">
        <v>132</v>
      </c>
      <c r="E8" s="42"/>
      <c r="F8" s="42"/>
      <c r="G8" s="42"/>
      <c r="H8" s="42"/>
      <c r="I8" s="127"/>
      <c r="J8" s="42"/>
      <c r="K8" s="45"/>
    </row>
    <row r="9" spans="2:11" s="1" customFormat="1" ht="36.95" customHeight="1">
      <c r="B9" s="41"/>
      <c r="C9" s="42"/>
      <c r="D9" s="42"/>
      <c r="E9" s="486" t="s">
        <v>2766</v>
      </c>
      <c r="F9" s="485"/>
      <c r="G9" s="485"/>
      <c r="H9" s="485"/>
      <c r="I9" s="127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27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28" t="s">
        <v>23</v>
      </c>
      <c r="J11" s="35" t="s">
        <v>22</v>
      </c>
      <c r="K11" s="45"/>
    </row>
    <row r="12" spans="2:11" s="1" customFormat="1" ht="14.45" customHeight="1">
      <c r="B12" s="41"/>
      <c r="C12" s="42"/>
      <c r="D12" s="37" t="s">
        <v>25</v>
      </c>
      <c r="E12" s="42"/>
      <c r="F12" s="35" t="s">
        <v>1865</v>
      </c>
      <c r="G12" s="42"/>
      <c r="H12" s="42"/>
      <c r="I12" s="128" t="s">
        <v>27</v>
      </c>
      <c r="J12" s="129" t="str">
        <f>'Rekapitulace stavby'!AN8</f>
        <v>29.2.2016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27"/>
      <c r="J13" s="42"/>
      <c r="K13" s="45"/>
    </row>
    <row r="14" spans="2:11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28" t="s">
        <v>32</v>
      </c>
      <c r="J14" s="35" t="s">
        <v>22</v>
      </c>
      <c r="K14" s="45"/>
    </row>
    <row r="15" spans="2:11" s="1" customFormat="1" ht="18" customHeight="1">
      <c r="B15" s="41"/>
      <c r="C15" s="42"/>
      <c r="D15" s="42"/>
      <c r="E15" s="35" t="s">
        <v>1865</v>
      </c>
      <c r="F15" s="42"/>
      <c r="G15" s="42"/>
      <c r="H15" s="42"/>
      <c r="I15" s="128" t="s">
        <v>34</v>
      </c>
      <c r="J15" s="35" t="s">
        <v>22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27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28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8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7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28" t="s">
        <v>32</v>
      </c>
      <c r="J20" s="35" t="s">
        <v>22</v>
      </c>
      <c r="K20" s="45"/>
    </row>
    <row r="21" spans="2:11" s="1" customFormat="1" ht="18" customHeight="1">
      <c r="B21" s="41"/>
      <c r="C21" s="42"/>
      <c r="D21" s="42"/>
      <c r="E21" s="35" t="s">
        <v>1865</v>
      </c>
      <c r="F21" s="42"/>
      <c r="G21" s="42"/>
      <c r="H21" s="42"/>
      <c r="I21" s="128" t="s">
        <v>34</v>
      </c>
      <c r="J21" s="35" t="s">
        <v>22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7"/>
      <c r="J22" s="42"/>
      <c r="K22" s="45"/>
    </row>
    <row r="23" spans="2:11" s="1" customFormat="1" ht="14.45" customHeight="1">
      <c r="B23" s="41"/>
      <c r="C23" s="42"/>
      <c r="D23" s="37" t="s">
        <v>42</v>
      </c>
      <c r="E23" s="42"/>
      <c r="F23" s="42"/>
      <c r="G23" s="42"/>
      <c r="H23" s="42"/>
      <c r="I23" s="127"/>
      <c r="J23" s="42"/>
      <c r="K23" s="45"/>
    </row>
    <row r="24" spans="2:11" s="7" customFormat="1" ht="22.5" customHeight="1">
      <c r="B24" s="130"/>
      <c r="C24" s="131"/>
      <c r="D24" s="131"/>
      <c r="E24" s="446" t="s">
        <v>22</v>
      </c>
      <c r="F24" s="446"/>
      <c r="G24" s="446"/>
      <c r="H24" s="446"/>
      <c r="I24" s="132"/>
      <c r="J24" s="131"/>
      <c r="K24" s="133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7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34"/>
      <c r="J26" s="85"/>
      <c r="K26" s="135"/>
    </row>
    <row r="27" spans="2:11" s="1" customFormat="1" ht="25.35" customHeight="1">
      <c r="B27" s="41"/>
      <c r="C27" s="42"/>
      <c r="D27" s="136" t="s">
        <v>43</v>
      </c>
      <c r="E27" s="42"/>
      <c r="F27" s="42"/>
      <c r="G27" s="42"/>
      <c r="H27" s="42"/>
      <c r="I27" s="127"/>
      <c r="J27" s="137">
        <f>ROUND(J90,2)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14.45" customHeight="1">
      <c r="B29" s="41"/>
      <c r="C29" s="42"/>
      <c r="D29" s="42"/>
      <c r="E29" s="42"/>
      <c r="F29" s="46" t="s">
        <v>45</v>
      </c>
      <c r="G29" s="42"/>
      <c r="H29" s="42"/>
      <c r="I29" s="138" t="s">
        <v>44</v>
      </c>
      <c r="J29" s="46" t="s">
        <v>46</v>
      </c>
      <c r="K29" s="45"/>
    </row>
    <row r="30" spans="2:11" s="1" customFormat="1" ht="14.45" customHeight="1">
      <c r="B30" s="41"/>
      <c r="C30" s="42"/>
      <c r="D30" s="49" t="s">
        <v>47</v>
      </c>
      <c r="E30" s="49" t="s">
        <v>48</v>
      </c>
      <c r="F30" s="139">
        <f>ROUND(SUM(BE90:BE135),2)</f>
        <v>0</v>
      </c>
      <c r="G30" s="42"/>
      <c r="H30" s="42"/>
      <c r="I30" s="140">
        <v>0.21</v>
      </c>
      <c r="J30" s="139">
        <f>ROUND(ROUND((SUM(BE90:BE135)),2)*I30,2)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49</v>
      </c>
      <c r="F31" s="139">
        <f>ROUND(SUM(BF90:BF135),2)</f>
        <v>0</v>
      </c>
      <c r="G31" s="42"/>
      <c r="H31" s="42"/>
      <c r="I31" s="140">
        <v>0.15</v>
      </c>
      <c r="J31" s="139">
        <f>ROUND(ROUND((SUM(BF90:BF135)),2)*I31,2)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50</v>
      </c>
      <c r="F32" s="139">
        <f>ROUND(SUM(BG90:BG135),2)</f>
        <v>0</v>
      </c>
      <c r="G32" s="42"/>
      <c r="H32" s="42"/>
      <c r="I32" s="140">
        <v>0.21</v>
      </c>
      <c r="J32" s="139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51</v>
      </c>
      <c r="F33" s="139">
        <f>ROUND(SUM(BH90:BH135),2)</f>
        <v>0</v>
      </c>
      <c r="G33" s="42"/>
      <c r="H33" s="42"/>
      <c r="I33" s="140">
        <v>0.15</v>
      </c>
      <c r="J33" s="139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52</v>
      </c>
      <c r="F34" s="139">
        <f>ROUND(SUM(BI90:BI135),2)</f>
        <v>0</v>
      </c>
      <c r="G34" s="42"/>
      <c r="H34" s="42"/>
      <c r="I34" s="140">
        <v>0</v>
      </c>
      <c r="J34" s="139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7"/>
      <c r="J35" s="42"/>
      <c r="K35" s="45"/>
    </row>
    <row r="36" spans="2:11" s="1" customFormat="1" ht="25.35" customHeight="1">
      <c r="B36" s="41"/>
      <c r="C36" s="141"/>
      <c r="D36" s="142" t="s">
        <v>53</v>
      </c>
      <c r="E36" s="79"/>
      <c r="F36" s="79"/>
      <c r="G36" s="143" t="s">
        <v>54</v>
      </c>
      <c r="H36" s="144" t="s">
        <v>55</v>
      </c>
      <c r="I36" s="145"/>
      <c r="J36" s="146">
        <f>SUM(J27:J34)</f>
        <v>0</v>
      </c>
      <c r="K36" s="147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8"/>
      <c r="J37" s="57"/>
      <c r="K37" s="58"/>
    </row>
    <row r="41" spans="2:11" s="1" customFormat="1" ht="6.95" customHeight="1">
      <c r="B41" s="149"/>
      <c r="C41" s="150"/>
      <c r="D41" s="150"/>
      <c r="E41" s="150"/>
      <c r="F41" s="150"/>
      <c r="G41" s="150"/>
      <c r="H41" s="150"/>
      <c r="I41" s="151"/>
      <c r="J41" s="150"/>
      <c r="K41" s="152"/>
    </row>
    <row r="42" spans="2:11" s="1" customFormat="1" ht="36.95" customHeight="1">
      <c r="B42" s="41"/>
      <c r="C42" s="30" t="s">
        <v>136</v>
      </c>
      <c r="D42" s="42"/>
      <c r="E42" s="42"/>
      <c r="F42" s="42"/>
      <c r="G42" s="42"/>
      <c r="H42" s="42"/>
      <c r="I42" s="127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7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22.5" customHeight="1">
      <c r="B45" s="41"/>
      <c r="C45" s="42"/>
      <c r="D45" s="42"/>
      <c r="E45" s="483" t="str">
        <f>E7</f>
        <v>Rozšíření Úřadu práce Chomutov, Cihlářská ul. č.p. 4106</v>
      </c>
      <c r="F45" s="484"/>
      <c r="G45" s="484"/>
      <c r="H45" s="484"/>
      <c r="I45" s="127"/>
      <c r="J45" s="42"/>
      <c r="K45" s="45"/>
    </row>
    <row r="46" spans="2:11" s="1" customFormat="1" ht="14.45" customHeight="1">
      <c r="B46" s="41"/>
      <c r="C46" s="37" t="s">
        <v>132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3.25" customHeight="1">
      <c r="B47" s="41"/>
      <c r="C47" s="42"/>
      <c r="D47" s="42"/>
      <c r="E47" s="486" t="str">
        <f>E9</f>
        <v>SO 06 - Ochrana rozvodů O2</v>
      </c>
      <c r="F47" s="485"/>
      <c r="G47" s="485"/>
      <c r="H47" s="485"/>
      <c r="I47" s="127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7"/>
      <c r="J48" s="42"/>
      <c r="K48" s="45"/>
    </row>
    <row r="49" spans="2:11" s="1" customFormat="1" ht="18" customHeight="1">
      <c r="B49" s="41"/>
      <c r="C49" s="37" t="s">
        <v>25</v>
      </c>
      <c r="D49" s="42"/>
      <c r="E49" s="42"/>
      <c r="F49" s="35" t="str">
        <f>F12</f>
        <v xml:space="preserve"> </v>
      </c>
      <c r="G49" s="42"/>
      <c r="H49" s="42"/>
      <c r="I49" s="128" t="s">
        <v>27</v>
      </c>
      <c r="J49" s="129" t="str">
        <f>IF(J12="","",J12)</f>
        <v>29.2.2016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27"/>
      <c r="J50" s="42"/>
      <c r="K50" s="45"/>
    </row>
    <row r="51" spans="2:11" s="1" customFormat="1" ht="15">
      <c r="B51" s="41"/>
      <c r="C51" s="37" t="s">
        <v>31</v>
      </c>
      <c r="D51" s="42"/>
      <c r="E51" s="42"/>
      <c r="F51" s="35" t="str">
        <f>E15</f>
        <v xml:space="preserve"> </v>
      </c>
      <c r="G51" s="42"/>
      <c r="H51" s="42"/>
      <c r="I51" s="128" t="s">
        <v>37</v>
      </c>
      <c r="J51" s="35" t="str">
        <f>E21</f>
        <v xml:space="preserve"> </v>
      </c>
      <c r="K51" s="45"/>
    </row>
    <row r="52" spans="2:11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27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7"/>
      <c r="J53" s="42"/>
      <c r="K53" s="45"/>
    </row>
    <row r="54" spans="2:11" s="1" customFormat="1" ht="29.25" customHeight="1">
      <c r="B54" s="41"/>
      <c r="C54" s="153" t="s">
        <v>137</v>
      </c>
      <c r="D54" s="141"/>
      <c r="E54" s="141"/>
      <c r="F54" s="141"/>
      <c r="G54" s="141"/>
      <c r="H54" s="141"/>
      <c r="I54" s="154"/>
      <c r="J54" s="155" t="s">
        <v>138</v>
      </c>
      <c r="K54" s="156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7"/>
      <c r="J55" s="42"/>
      <c r="K55" s="45"/>
    </row>
    <row r="56" spans="2:47" s="1" customFormat="1" ht="29.25" customHeight="1">
      <c r="B56" s="41"/>
      <c r="C56" s="157" t="s">
        <v>139</v>
      </c>
      <c r="D56" s="42"/>
      <c r="E56" s="42"/>
      <c r="F56" s="42"/>
      <c r="G56" s="42"/>
      <c r="H56" s="42"/>
      <c r="I56" s="127"/>
      <c r="J56" s="137">
        <f>J90</f>
        <v>0</v>
      </c>
      <c r="K56" s="45"/>
      <c r="AU56" s="24" t="s">
        <v>140</v>
      </c>
    </row>
    <row r="57" spans="2:11" s="8" customFormat="1" ht="24.95" customHeight="1">
      <c r="B57" s="158"/>
      <c r="C57" s="159"/>
      <c r="D57" s="160" t="s">
        <v>2531</v>
      </c>
      <c r="E57" s="161"/>
      <c r="F57" s="161"/>
      <c r="G57" s="161"/>
      <c r="H57" s="161"/>
      <c r="I57" s="162"/>
      <c r="J57" s="163">
        <f>J91</f>
        <v>0</v>
      </c>
      <c r="K57" s="164"/>
    </row>
    <row r="58" spans="2:11" s="9" customFormat="1" ht="19.9" customHeight="1">
      <c r="B58" s="165"/>
      <c r="C58" s="166"/>
      <c r="D58" s="167" t="s">
        <v>1867</v>
      </c>
      <c r="E58" s="168"/>
      <c r="F58" s="168"/>
      <c r="G58" s="168"/>
      <c r="H58" s="168"/>
      <c r="I58" s="169"/>
      <c r="J58" s="170">
        <f>J92</f>
        <v>0</v>
      </c>
      <c r="K58" s="171"/>
    </row>
    <row r="59" spans="2:11" s="9" customFormat="1" ht="14.85" customHeight="1">
      <c r="B59" s="165"/>
      <c r="C59" s="166"/>
      <c r="D59" s="167" t="s">
        <v>1868</v>
      </c>
      <c r="E59" s="168"/>
      <c r="F59" s="168"/>
      <c r="G59" s="168"/>
      <c r="H59" s="168"/>
      <c r="I59" s="169"/>
      <c r="J59" s="170">
        <f>J93</f>
        <v>0</v>
      </c>
      <c r="K59" s="171"/>
    </row>
    <row r="60" spans="2:11" s="8" customFormat="1" ht="24.95" customHeight="1">
      <c r="B60" s="158"/>
      <c r="C60" s="159"/>
      <c r="D60" s="160" t="s">
        <v>1869</v>
      </c>
      <c r="E60" s="161"/>
      <c r="F60" s="161"/>
      <c r="G60" s="161"/>
      <c r="H60" s="161"/>
      <c r="I60" s="162"/>
      <c r="J60" s="163">
        <f>J95</f>
        <v>0</v>
      </c>
      <c r="K60" s="164"/>
    </row>
    <row r="61" spans="2:11" s="9" customFormat="1" ht="19.9" customHeight="1">
      <c r="B61" s="165"/>
      <c r="C61" s="166"/>
      <c r="D61" s="167" t="s">
        <v>2532</v>
      </c>
      <c r="E61" s="168"/>
      <c r="F61" s="168"/>
      <c r="G61" s="168"/>
      <c r="H61" s="168"/>
      <c r="I61" s="169"/>
      <c r="J61" s="170">
        <f>J96</f>
        <v>0</v>
      </c>
      <c r="K61" s="171"/>
    </row>
    <row r="62" spans="2:11" s="9" customFormat="1" ht="19.9" customHeight="1">
      <c r="B62" s="165"/>
      <c r="C62" s="166"/>
      <c r="D62" s="167" t="s">
        <v>2533</v>
      </c>
      <c r="E62" s="168"/>
      <c r="F62" s="168"/>
      <c r="G62" s="168"/>
      <c r="H62" s="168"/>
      <c r="I62" s="169"/>
      <c r="J62" s="170">
        <f>J98</f>
        <v>0</v>
      </c>
      <c r="K62" s="171"/>
    </row>
    <row r="63" spans="2:11" s="8" customFormat="1" ht="24.95" customHeight="1">
      <c r="B63" s="158"/>
      <c r="C63" s="159"/>
      <c r="D63" s="160" t="s">
        <v>1871</v>
      </c>
      <c r="E63" s="161"/>
      <c r="F63" s="161"/>
      <c r="G63" s="161"/>
      <c r="H63" s="161"/>
      <c r="I63" s="162"/>
      <c r="J63" s="163">
        <f>J99</f>
        <v>0</v>
      </c>
      <c r="K63" s="164"/>
    </row>
    <row r="64" spans="2:11" s="9" customFormat="1" ht="19.9" customHeight="1">
      <c r="B64" s="165"/>
      <c r="C64" s="166"/>
      <c r="D64" s="167" t="s">
        <v>1872</v>
      </c>
      <c r="E64" s="168"/>
      <c r="F64" s="168"/>
      <c r="G64" s="168"/>
      <c r="H64" s="168"/>
      <c r="I64" s="169"/>
      <c r="J64" s="170">
        <f>J100</f>
        <v>0</v>
      </c>
      <c r="K64" s="171"/>
    </row>
    <row r="65" spans="2:11" s="9" customFormat="1" ht="19.9" customHeight="1">
      <c r="B65" s="165"/>
      <c r="C65" s="166"/>
      <c r="D65" s="167" t="s">
        <v>1874</v>
      </c>
      <c r="E65" s="168"/>
      <c r="F65" s="168"/>
      <c r="G65" s="168"/>
      <c r="H65" s="168"/>
      <c r="I65" s="169"/>
      <c r="J65" s="170">
        <f>J103</f>
        <v>0</v>
      </c>
      <c r="K65" s="171"/>
    </row>
    <row r="66" spans="2:11" s="8" customFormat="1" ht="24.95" customHeight="1">
      <c r="B66" s="158"/>
      <c r="C66" s="159"/>
      <c r="D66" s="160" t="s">
        <v>1875</v>
      </c>
      <c r="E66" s="161"/>
      <c r="F66" s="161"/>
      <c r="G66" s="161"/>
      <c r="H66" s="161"/>
      <c r="I66" s="162"/>
      <c r="J66" s="163">
        <f>J125</f>
        <v>0</v>
      </c>
      <c r="K66" s="164"/>
    </row>
    <row r="67" spans="2:11" s="8" customFormat="1" ht="24.95" customHeight="1">
      <c r="B67" s="158"/>
      <c r="C67" s="159"/>
      <c r="D67" s="160" t="s">
        <v>2537</v>
      </c>
      <c r="E67" s="161"/>
      <c r="F67" s="161"/>
      <c r="G67" s="161"/>
      <c r="H67" s="161"/>
      <c r="I67" s="162"/>
      <c r="J67" s="163">
        <f>J127</f>
        <v>0</v>
      </c>
      <c r="K67" s="164"/>
    </row>
    <row r="68" spans="2:11" s="9" customFormat="1" ht="19.9" customHeight="1">
      <c r="B68" s="165"/>
      <c r="C68" s="166"/>
      <c r="D68" s="167" t="s">
        <v>2538</v>
      </c>
      <c r="E68" s="168"/>
      <c r="F68" s="168"/>
      <c r="G68" s="168"/>
      <c r="H68" s="168"/>
      <c r="I68" s="169"/>
      <c r="J68" s="170">
        <f>J128</f>
        <v>0</v>
      </c>
      <c r="K68" s="171"/>
    </row>
    <row r="69" spans="2:11" s="8" customFormat="1" ht="24.95" customHeight="1">
      <c r="B69" s="158"/>
      <c r="C69" s="159"/>
      <c r="D69" s="160" t="s">
        <v>1876</v>
      </c>
      <c r="E69" s="161"/>
      <c r="F69" s="161"/>
      <c r="G69" s="161"/>
      <c r="H69" s="161"/>
      <c r="I69" s="162"/>
      <c r="J69" s="163">
        <f>J130</f>
        <v>0</v>
      </c>
      <c r="K69" s="164"/>
    </row>
    <row r="70" spans="2:11" s="9" customFormat="1" ht="19.9" customHeight="1">
      <c r="B70" s="165"/>
      <c r="C70" s="166"/>
      <c r="D70" s="167" t="s">
        <v>1877</v>
      </c>
      <c r="E70" s="168"/>
      <c r="F70" s="168"/>
      <c r="G70" s="168"/>
      <c r="H70" s="168"/>
      <c r="I70" s="169"/>
      <c r="J70" s="170">
        <f>J131</f>
        <v>0</v>
      </c>
      <c r="K70" s="171"/>
    </row>
    <row r="71" spans="2:11" s="1" customFormat="1" ht="21.75" customHeight="1">
      <c r="B71" s="41"/>
      <c r="C71" s="42"/>
      <c r="D71" s="42"/>
      <c r="E71" s="42"/>
      <c r="F71" s="42"/>
      <c r="G71" s="42"/>
      <c r="H71" s="42"/>
      <c r="I71" s="127"/>
      <c r="J71" s="42"/>
      <c r="K71" s="45"/>
    </row>
    <row r="72" spans="2:11" s="1" customFormat="1" ht="6.95" customHeight="1">
      <c r="B72" s="56"/>
      <c r="C72" s="57"/>
      <c r="D72" s="57"/>
      <c r="E72" s="57"/>
      <c r="F72" s="57"/>
      <c r="G72" s="57"/>
      <c r="H72" s="57"/>
      <c r="I72" s="148"/>
      <c r="J72" s="57"/>
      <c r="K72" s="58"/>
    </row>
    <row r="76" spans="2:12" s="1" customFormat="1" ht="6.95" customHeight="1">
      <c r="B76" s="59"/>
      <c r="C76" s="60"/>
      <c r="D76" s="60"/>
      <c r="E76" s="60"/>
      <c r="F76" s="60"/>
      <c r="G76" s="60"/>
      <c r="H76" s="60"/>
      <c r="I76" s="151"/>
      <c r="J76" s="60"/>
      <c r="K76" s="60"/>
      <c r="L76" s="61"/>
    </row>
    <row r="77" spans="2:12" s="1" customFormat="1" ht="36.95" customHeight="1">
      <c r="B77" s="41"/>
      <c r="C77" s="62" t="s">
        <v>167</v>
      </c>
      <c r="D77" s="63"/>
      <c r="E77" s="63"/>
      <c r="F77" s="63"/>
      <c r="G77" s="63"/>
      <c r="H77" s="63"/>
      <c r="I77" s="172"/>
      <c r="J77" s="63"/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72"/>
      <c r="J78" s="63"/>
      <c r="K78" s="63"/>
      <c r="L78" s="61"/>
    </row>
    <row r="79" spans="2:12" s="1" customFormat="1" ht="14.45" customHeight="1">
      <c r="B79" s="41"/>
      <c r="C79" s="65" t="s">
        <v>18</v>
      </c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 ht="22.5" customHeight="1">
      <c r="B80" s="41"/>
      <c r="C80" s="63"/>
      <c r="D80" s="63"/>
      <c r="E80" s="481" t="str">
        <f>E7</f>
        <v>Rozšíření Úřadu práce Chomutov, Cihlářská ul. č.p. 4106</v>
      </c>
      <c r="F80" s="488"/>
      <c r="G80" s="488"/>
      <c r="H80" s="488"/>
      <c r="I80" s="172"/>
      <c r="J80" s="63"/>
      <c r="K80" s="63"/>
      <c r="L80" s="61"/>
    </row>
    <row r="81" spans="2:12" s="1" customFormat="1" ht="14.45" customHeight="1">
      <c r="B81" s="41"/>
      <c r="C81" s="65" t="s">
        <v>132</v>
      </c>
      <c r="D81" s="63"/>
      <c r="E81" s="63"/>
      <c r="F81" s="63"/>
      <c r="G81" s="63"/>
      <c r="H81" s="63"/>
      <c r="I81" s="172"/>
      <c r="J81" s="63"/>
      <c r="K81" s="63"/>
      <c r="L81" s="61"/>
    </row>
    <row r="82" spans="2:12" s="1" customFormat="1" ht="23.25" customHeight="1">
      <c r="B82" s="41"/>
      <c r="C82" s="63"/>
      <c r="D82" s="63"/>
      <c r="E82" s="457" t="str">
        <f>E9</f>
        <v>SO 06 - Ochrana rozvodů O2</v>
      </c>
      <c r="F82" s="482"/>
      <c r="G82" s="482"/>
      <c r="H82" s="482"/>
      <c r="I82" s="172"/>
      <c r="J82" s="63"/>
      <c r="K82" s="63"/>
      <c r="L82" s="61"/>
    </row>
    <row r="83" spans="2:12" s="1" customFormat="1" ht="6.95" customHeight="1">
      <c r="B83" s="41"/>
      <c r="C83" s="63"/>
      <c r="D83" s="63"/>
      <c r="E83" s="63"/>
      <c r="F83" s="63"/>
      <c r="G83" s="63"/>
      <c r="H83" s="63"/>
      <c r="I83" s="172"/>
      <c r="J83" s="63"/>
      <c r="K83" s="63"/>
      <c r="L83" s="61"/>
    </row>
    <row r="84" spans="2:12" s="1" customFormat="1" ht="18" customHeight="1">
      <c r="B84" s="41"/>
      <c r="C84" s="65" t="s">
        <v>25</v>
      </c>
      <c r="D84" s="63"/>
      <c r="E84" s="63"/>
      <c r="F84" s="175" t="str">
        <f>F12</f>
        <v xml:space="preserve"> </v>
      </c>
      <c r="G84" s="63"/>
      <c r="H84" s="63"/>
      <c r="I84" s="176" t="s">
        <v>27</v>
      </c>
      <c r="J84" s="73" t="str">
        <f>IF(J12="","",J12)</f>
        <v>29.2.2016</v>
      </c>
      <c r="K84" s="63"/>
      <c r="L84" s="61"/>
    </row>
    <row r="85" spans="2:12" s="1" customFormat="1" ht="6.95" customHeight="1">
      <c r="B85" s="41"/>
      <c r="C85" s="63"/>
      <c r="D85" s="63"/>
      <c r="E85" s="63"/>
      <c r="F85" s="63"/>
      <c r="G85" s="63"/>
      <c r="H85" s="63"/>
      <c r="I85" s="172"/>
      <c r="J85" s="63"/>
      <c r="K85" s="63"/>
      <c r="L85" s="61"/>
    </row>
    <row r="86" spans="2:12" s="1" customFormat="1" ht="15">
      <c r="B86" s="41"/>
      <c r="C86" s="65" t="s">
        <v>31</v>
      </c>
      <c r="D86" s="63"/>
      <c r="E86" s="63"/>
      <c r="F86" s="175" t="str">
        <f>E15</f>
        <v xml:space="preserve"> </v>
      </c>
      <c r="G86" s="63"/>
      <c r="H86" s="63"/>
      <c r="I86" s="176" t="s">
        <v>37</v>
      </c>
      <c r="J86" s="175" t="str">
        <f>E21</f>
        <v xml:space="preserve"> </v>
      </c>
      <c r="K86" s="63"/>
      <c r="L86" s="61"/>
    </row>
    <row r="87" spans="2:12" s="1" customFormat="1" ht="14.45" customHeight="1">
      <c r="B87" s="41"/>
      <c r="C87" s="65" t="s">
        <v>35</v>
      </c>
      <c r="D87" s="63"/>
      <c r="E87" s="63"/>
      <c r="F87" s="175" t="str">
        <f>IF(E18="","",E18)</f>
        <v/>
      </c>
      <c r="G87" s="63"/>
      <c r="H87" s="63"/>
      <c r="I87" s="172"/>
      <c r="J87" s="63"/>
      <c r="K87" s="63"/>
      <c r="L87" s="61"/>
    </row>
    <row r="88" spans="2:12" s="1" customFormat="1" ht="10.35" customHeight="1">
      <c r="B88" s="41"/>
      <c r="C88" s="63"/>
      <c r="D88" s="63"/>
      <c r="E88" s="63"/>
      <c r="F88" s="63"/>
      <c r="G88" s="63"/>
      <c r="H88" s="63"/>
      <c r="I88" s="172"/>
      <c r="J88" s="63"/>
      <c r="K88" s="63"/>
      <c r="L88" s="61"/>
    </row>
    <row r="89" spans="2:20" s="10" customFormat="1" ht="29.25" customHeight="1">
      <c r="B89" s="177"/>
      <c r="C89" s="178" t="s">
        <v>168</v>
      </c>
      <c r="D89" s="179" t="s">
        <v>62</v>
      </c>
      <c r="E89" s="179" t="s">
        <v>58</v>
      </c>
      <c r="F89" s="179" t="s">
        <v>169</v>
      </c>
      <c r="G89" s="179" t="s">
        <v>170</v>
      </c>
      <c r="H89" s="179" t="s">
        <v>171</v>
      </c>
      <c r="I89" s="180" t="s">
        <v>172</v>
      </c>
      <c r="J89" s="179" t="s">
        <v>138</v>
      </c>
      <c r="K89" s="181" t="s">
        <v>173</v>
      </c>
      <c r="L89" s="182"/>
      <c r="M89" s="81" t="s">
        <v>174</v>
      </c>
      <c r="N89" s="82" t="s">
        <v>47</v>
      </c>
      <c r="O89" s="82" t="s">
        <v>175</v>
      </c>
      <c r="P89" s="82" t="s">
        <v>176</v>
      </c>
      <c r="Q89" s="82" t="s">
        <v>177</v>
      </c>
      <c r="R89" s="82" t="s">
        <v>178</v>
      </c>
      <c r="S89" s="82" t="s">
        <v>179</v>
      </c>
      <c r="T89" s="83" t="s">
        <v>180</v>
      </c>
    </row>
    <row r="90" spans="2:63" s="1" customFormat="1" ht="29.25" customHeight="1">
      <c r="B90" s="41"/>
      <c r="C90" s="87" t="s">
        <v>139</v>
      </c>
      <c r="D90" s="63"/>
      <c r="E90" s="63"/>
      <c r="F90" s="63"/>
      <c r="G90" s="63"/>
      <c r="H90" s="63"/>
      <c r="I90" s="172"/>
      <c r="J90" s="183">
        <f>BK90</f>
        <v>0</v>
      </c>
      <c r="K90" s="63"/>
      <c r="L90" s="61"/>
      <c r="M90" s="84"/>
      <c r="N90" s="85"/>
      <c r="O90" s="85"/>
      <c r="P90" s="184">
        <f>P91+P95+P99+P125+P127+P130</f>
        <v>0</v>
      </c>
      <c r="Q90" s="85"/>
      <c r="R90" s="184">
        <f>R91+R95+R99+R125+R127+R130</f>
        <v>5.788808500000001</v>
      </c>
      <c r="S90" s="85"/>
      <c r="T90" s="185">
        <f>T91+T95+T99+T125+T127+T130</f>
        <v>0</v>
      </c>
      <c r="AT90" s="24" t="s">
        <v>76</v>
      </c>
      <c r="AU90" s="24" t="s">
        <v>140</v>
      </c>
      <c r="BK90" s="186">
        <f>BK91+BK95+BK99+BK125+BK127+BK130</f>
        <v>0</v>
      </c>
    </row>
    <row r="91" spans="2:63" s="11" customFormat="1" ht="37.35" customHeight="1">
      <c r="B91" s="187"/>
      <c r="C91" s="188"/>
      <c r="D91" s="189" t="s">
        <v>76</v>
      </c>
      <c r="E91" s="190" t="s">
        <v>181</v>
      </c>
      <c r="F91" s="190" t="s">
        <v>2539</v>
      </c>
      <c r="G91" s="188"/>
      <c r="H91" s="188"/>
      <c r="I91" s="191"/>
      <c r="J91" s="192">
        <f>BK91</f>
        <v>0</v>
      </c>
      <c r="K91" s="188"/>
      <c r="L91" s="193"/>
      <c r="M91" s="194"/>
      <c r="N91" s="195"/>
      <c r="O91" s="195"/>
      <c r="P91" s="196">
        <f>P92</f>
        <v>0</v>
      </c>
      <c r="Q91" s="195"/>
      <c r="R91" s="196">
        <f>R92</f>
        <v>0</v>
      </c>
      <c r="S91" s="195"/>
      <c r="T91" s="197">
        <f>T92</f>
        <v>0</v>
      </c>
      <c r="AR91" s="198" t="s">
        <v>24</v>
      </c>
      <c r="AT91" s="199" t="s">
        <v>76</v>
      </c>
      <c r="AU91" s="199" t="s">
        <v>77</v>
      </c>
      <c r="AY91" s="198" t="s">
        <v>183</v>
      </c>
      <c r="BK91" s="200">
        <f>BK92</f>
        <v>0</v>
      </c>
    </row>
    <row r="92" spans="2:63" s="11" customFormat="1" ht="19.9" customHeight="1">
      <c r="B92" s="187"/>
      <c r="C92" s="188"/>
      <c r="D92" s="189" t="s">
        <v>76</v>
      </c>
      <c r="E92" s="275" t="s">
        <v>235</v>
      </c>
      <c r="F92" s="275" t="s">
        <v>1900</v>
      </c>
      <c r="G92" s="188"/>
      <c r="H92" s="188"/>
      <c r="I92" s="191"/>
      <c r="J92" s="276">
        <f>BK92</f>
        <v>0</v>
      </c>
      <c r="K92" s="188"/>
      <c r="L92" s="193"/>
      <c r="M92" s="194"/>
      <c r="N92" s="195"/>
      <c r="O92" s="195"/>
      <c r="P92" s="196">
        <f>P93</f>
        <v>0</v>
      </c>
      <c r="Q92" s="195"/>
      <c r="R92" s="196">
        <f>R93</f>
        <v>0</v>
      </c>
      <c r="S92" s="195"/>
      <c r="T92" s="197">
        <f>T93</f>
        <v>0</v>
      </c>
      <c r="AR92" s="198" t="s">
        <v>24</v>
      </c>
      <c r="AT92" s="199" t="s">
        <v>76</v>
      </c>
      <c r="AU92" s="199" t="s">
        <v>24</v>
      </c>
      <c r="AY92" s="198" t="s">
        <v>183</v>
      </c>
      <c r="BK92" s="200">
        <f>BK93</f>
        <v>0</v>
      </c>
    </row>
    <row r="93" spans="2:63" s="11" customFormat="1" ht="14.85" customHeight="1">
      <c r="B93" s="187"/>
      <c r="C93" s="188"/>
      <c r="D93" s="201" t="s">
        <v>76</v>
      </c>
      <c r="E93" s="202" t="s">
        <v>823</v>
      </c>
      <c r="F93" s="202" t="s">
        <v>1901</v>
      </c>
      <c r="G93" s="188"/>
      <c r="H93" s="188"/>
      <c r="I93" s="191"/>
      <c r="J93" s="203">
        <f>BK93</f>
        <v>0</v>
      </c>
      <c r="K93" s="188"/>
      <c r="L93" s="193"/>
      <c r="M93" s="194"/>
      <c r="N93" s="195"/>
      <c r="O93" s="195"/>
      <c r="P93" s="196">
        <f>P94</f>
        <v>0</v>
      </c>
      <c r="Q93" s="195"/>
      <c r="R93" s="196">
        <f>R94</f>
        <v>0</v>
      </c>
      <c r="S93" s="195"/>
      <c r="T93" s="197">
        <f>T94</f>
        <v>0</v>
      </c>
      <c r="AR93" s="198" t="s">
        <v>24</v>
      </c>
      <c r="AT93" s="199" t="s">
        <v>76</v>
      </c>
      <c r="AU93" s="199" t="s">
        <v>85</v>
      </c>
      <c r="AY93" s="198" t="s">
        <v>183</v>
      </c>
      <c r="BK93" s="200">
        <f>BK94</f>
        <v>0</v>
      </c>
    </row>
    <row r="94" spans="2:65" s="1" customFormat="1" ht="22.5" customHeight="1">
      <c r="B94" s="41"/>
      <c r="C94" s="204" t="s">
        <v>24</v>
      </c>
      <c r="D94" s="204" t="s">
        <v>185</v>
      </c>
      <c r="E94" s="205" t="s">
        <v>713</v>
      </c>
      <c r="F94" s="206" t="s">
        <v>714</v>
      </c>
      <c r="G94" s="207" t="s">
        <v>224</v>
      </c>
      <c r="H94" s="208">
        <v>5</v>
      </c>
      <c r="I94" s="209"/>
      <c r="J94" s="210">
        <f>ROUND(I94*H94,2)</f>
        <v>0</v>
      </c>
      <c r="K94" s="206" t="s">
        <v>22</v>
      </c>
      <c r="L94" s="61"/>
      <c r="M94" s="211" t="s">
        <v>22</v>
      </c>
      <c r="N94" s="212" t="s">
        <v>48</v>
      </c>
      <c r="O94" s="42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AR94" s="24" t="s">
        <v>190</v>
      </c>
      <c r="AT94" s="24" t="s">
        <v>185</v>
      </c>
      <c r="AU94" s="24" t="s">
        <v>202</v>
      </c>
      <c r="AY94" s="24" t="s">
        <v>183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24" t="s">
        <v>24</v>
      </c>
      <c r="BK94" s="215">
        <f>ROUND(I94*H94,2)</f>
        <v>0</v>
      </c>
      <c r="BL94" s="24" t="s">
        <v>190</v>
      </c>
      <c r="BM94" s="24" t="s">
        <v>2767</v>
      </c>
    </row>
    <row r="95" spans="2:63" s="11" customFormat="1" ht="37.35" customHeight="1">
      <c r="B95" s="187"/>
      <c r="C95" s="188"/>
      <c r="D95" s="189" t="s">
        <v>76</v>
      </c>
      <c r="E95" s="190" t="s">
        <v>729</v>
      </c>
      <c r="F95" s="190" t="s">
        <v>1903</v>
      </c>
      <c r="G95" s="188"/>
      <c r="H95" s="188"/>
      <c r="I95" s="191"/>
      <c r="J95" s="192">
        <f>BK95</f>
        <v>0</v>
      </c>
      <c r="K95" s="188"/>
      <c r="L95" s="193"/>
      <c r="M95" s="194"/>
      <c r="N95" s="195"/>
      <c r="O95" s="195"/>
      <c r="P95" s="196">
        <f>P96+P98</f>
        <v>0</v>
      </c>
      <c r="Q95" s="195"/>
      <c r="R95" s="196">
        <f>R96+R98</f>
        <v>0</v>
      </c>
      <c r="S95" s="195"/>
      <c r="T95" s="197">
        <f>T96+T98</f>
        <v>0</v>
      </c>
      <c r="AR95" s="198" t="s">
        <v>85</v>
      </c>
      <c r="AT95" s="199" t="s">
        <v>76</v>
      </c>
      <c r="AU95" s="199" t="s">
        <v>77</v>
      </c>
      <c r="AY95" s="198" t="s">
        <v>183</v>
      </c>
      <c r="BK95" s="200">
        <f>BK96+BK98</f>
        <v>0</v>
      </c>
    </row>
    <row r="96" spans="2:63" s="11" customFormat="1" ht="19.9" customHeight="1">
      <c r="B96" s="187"/>
      <c r="C96" s="188"/>
      <c r="D96" s="201" t="s">
        <v>76</v>
      </c>
      <c r="E96" s="202" t="s">
        <v>2541</v>
      </c>
      <c r="F96" s="202" t="s">
        <v>1905</v>
      </c>
      <c r="G96" s="188"/>
      <c r="H96" s="188"/>
      <c r="I96" s="191"/>
      <c r="J96" s="203">
        <f>BK96</f>
        <v>0</v>
      </c>
      <c r="K96" s="188"/>
      <c r="L96" s="193"/>
      <c r="M96" s="194"/>
      <c r="N96" s="195"/>
      <c r="O96" s="195"/>
      <c r="P96" s="196">
        <f>P97</f>
        <v>0</v>
      </c>
      <c r="Q96" s="195"/>
      <c r="R96" s="196">
        <f>R97</f>
        <v>0</v>
      </c>
      <c r="S96" s="195"/>
      <c r="T96" s="197">
        <f>T97</f>
        <v>0</v>
      </c>
      <c r="AR96" s="198" t="s">
        <v>85</v>
      </c>
      <c r="AT96" s="199" t="s">
        <v>76</v>
      </c>
      <c r="AU96" s="199" t="s">
        <v>24</v>
      </c>
      <c r="AY96" s="198" t="s">
        <v>183</v>
      </c>
      <c r="BK96" s="200">
        <f>BK97</f>
        <v>0</v>
      </c>
    </row>
    <row r="97" spans="2:65" s="1" customFormat="1" ht="22.5" customHeight="1">
      <c r="B97" s="41"/>
      <c r="C97" s="204" t="s">
        <v>85</v>
      </c>
      <c r="D97" s="204" t="s">
        <v>185</v>
      </c>
      <c r="E97" s="205" t="s">
        <v>2542</v>
      </c>
      <c r="F97" s="206" t="s">
        <v>2543</v>
      </c>
      <c r="G97" s="207" t="s">
        <v>305</v>
      </c>
      <c r="H97" s="208">
        <v>0.5</v>
      </c>
      <c r="I97" s="209"/>
      <c r="J97" s="210">
        <f>ROUND(I97*H97,2)</f>
        <v>0</v>
      </c>
      <c r="K97" s="206" t="s">
        <v>22</v>
      </c>
      <c r="L97" s="61"/>
      <c r="M97" s="211" t="s">
        <v>22</v>
      </c>
      <c r="N97" s="212" t="s">
        <v>48</v>
      </c>
      <c r="O97" s="42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AR97" s="24" t="s">
        <v>284</v>
      </c>
      <c r="AT97" s="24" t="s">
        <v>185</v>
      </c>
      <c r="AU97" s="24" t="s">
        <v>85</v>
      </c>
      <c r="AY97" s="24" t="s">
        <v>183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24" t="s">
        <v>24</v>
      </c>
      <c r="BK97" s="215">
        <f>ROUND(I97*H97,2)</f>
        <v>0</v>
      </c>
      <c r="BL97" s="24" t="s">
        <v>284</v>
      </c>
      <c r="BM97" s="24" t="s">
        <v>2768</v>
      </c>
    </row>
    <row r="98" spans="2:63" s="11" customFormat="1" ht="29.85" customHeight="1">
      <c r="B98" s="187"/>
      <c r="C98" s="188"/>
      <c r="D98" s="189" t="s">
        <v>76</v>
      </c>
      <c r="E98" s="275" t="s">
        <v>2545</v>
      </c>
      <c r="F98" s="275" t="s">
        <v>1905</v>
      </c>
      <c r="G98" s="188"/>
      <c r="H98" s="188"/>
      <c r="I98" s="191"/>
      <c r="J98" s="276">
        <f>BK98</f>
        <v>0</v>
      </c>
      <c r="K98" s="188"/>
      <c r="L98" s="193"/>
      <c r="M98" s="194"/>
      <c r="N98" s="195"/>
      <c r="O98" s="195"/>
      <c r="P98" s="196">
        <v>0</v>
      </c>
      <c r="Q98" s="195"/>
      <c r="R98" s="196">
        <v>0</v>
      </c>
      <c r="S98" s="195"/>
      <c r="T98" s="197">
        <v>0</v>
      </c>
      <c r="AR98" s="198" t="s">
        <v>85</v>
      </c>
      <c r="AT98" s="199" t="s">
        <v>76</v>
      </c>
      <c r="AU98" s="199" t="s">
        <v>24</v>
      </c>
      <c r="AY98" s="198" t="s">
        <v>183</v>
      </c>
      <c r="BK98" s="200">
        <v>0</v>
      </c>
    </row>
    <row r="99" spans="2:63" s="11" customFormat="1" ht="24.95" customHeight="1">
      <c r="B99" s="187"/>
      <c r="C99" s="188"/>
      <c r="D99" s="189" t="s">
        <v>76</v>
      </c>
      <c r="E99" s="190" t="s">
        <v>330</v>
      </c>
      <c r="F99" s="190" t="s">
        <v>1924</v>
      </c>
      <c r="G99" s="188"/>
      <c r="H99" s="188"/>
      <c r="I99" s="191"/>
      <c r="J99" s="192">
        <f>BK99</f>
        <v>0</v>
      </c>
      <c r="K99" s="188"/>
      <c r="L99" s="193"/>
      <c r="M99" s="194"/>
      <c r="N99" s="195"/>
      <c r="O99" s="195"/>
      <c r="P99" s="196">
        <f>P100+P103</f>
        <v>0</v>
      </c>
      <c r="Q99" s="195"/>
      <c r="R99" s="196">
        <f>R100+R103</f>
        <v>5.788808500000001</v>
      </c>
      <c r="S99" s="195"/>
      <c r="T99" s="197">
        <f>T100+T103</f>
        <v>0</v>
      </c>
      <c r="AR99" s="198" t="s">
        <v>202</v>
      </c>
      <c r="AT99" s="199" t="s">
        <v>76</v>
      </c>
      <c r="AU99" s="199" t="s">
        <v>77</v>
      </c>
      <c r="AY99" s="198" t="s">
        <v>183</v>
      </c>
      <c r="BK99" s="200">
        <f>BK100+BK103</f>
        <v>0</v>
      </c>
    </row>
    <row r="100" spans="2:63" s="11" customFormat="1" ht="19.9" customHeight="1">
      <c r="B100" s="187"/>
      <c r="C100" s="188"/>
      <c r="D100" s="201" t="s">
        <v>76</v>
      </c>
      <c r="E100" s="202" t="s">
        <v>1925</v>
      </c>
      <c r="F100" s="202" t="s">
        <v>1905</v>
      </c>
      <c r="G100" s="188"/>
      <c r="H100" s="188"/>
      <c r="I100" s="191"/>
      <c r="J100" s="203">
        <f>BK100</f>
        <v>0</v>
      </c>
      <c r="K100" s="188"/>
      <c r="L100" s="193"/>
      <c r="M100" s="194"/>
      <c r="N100" s="195"/>
      <c r="O100" s="195"/>
      <c r="P100" s="196">
        <f>SUM(P101:P102)</f>
        <v>0</v>
      </c>
      <c r="Q100" s="195"/>
      <c r="R100" s="196">
        <f>SUM(R101:R102)</f>
        <v>0.00030000000000000003</v>
      </c>
      <c r="S100" s="195"/>
      <c r="T100" s="197">
        <f>SUM(T101:T102)</f>
        <v>0</v>
      </c>
      <c r="AR100" s="198" t="s">
        <v>202</v>
      </c>
      <c r="AT100" s="199" t="s">
        <v>76</v>
      </c>
      <c r="AU100" s="199" t="s">
        <v>24</v>
      </c>
      <c r="AY100" s="198" t="s">
        <v>183</v>
      </c>
      <c r="BK100" s="200">
        <f>SUM(BK101:BK102)</f>
        <v>0</v>
      </c>
    </row>
    <row r="101" spans="2:65" s="1" customFormat="1" ht="22.5" customHeight="1">
      <c r="B101" s="41"/>
      <c r="C101" s="204" t="s">
        <v>284</v>
      </c>
      <c r="D101" s="204" t="s">
        <v>185</v>
      </c>
      <c r="E101" s="205" t="s">
        <v>2593</v>
      </c>
      <c r="F101" s="206" t="s">
        <v>2594</v>
      </c>
      <c r="G101" s="207" t="s">
        <v>238</v>
      </c>
      <c r="H101" s="208">
        <v>15</v>
      </c>
      <c r="I101" s="209"/>
      <c r="J101" s="210">
        <f>ROUND(I101*H101,2)</f>
        <v>0</v>
      </c>
      <c r="K101" s="206" t="s">
        <v>22</v>
      </c>
      <c r="L101" s="61"/>
      <c r="M101" s="211" t="s">
        <v>22</v>
      </c>
      <c r="N101" s="212" t="s">
        <v>48</v>
      </c>
      <c r="O101" s="42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AR101" s="24" t="s">
        <v>606</v>
      </c>
      <c r="AT101" s="24" t="s">
        <v>185</v>
      </c>
      <c r="AU101" s="24" t="s">
        <v>85</v>
      </c>
      <c r="AY101" s="24" t="s">
        <v>183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24" t="s">
        <v>24</v>
      </c>
      <c r="BK101" s="215">
        <f>ROUND(I101*H101,2)</f>
        <v>0</v>
      </c>
      <c r="BL101" s="24" t="s">
        <v>606</v>
      </c>
      <c r="BM101" s="24" t="s">
        <v>2769</v>
      </c>
    </row>
    <row r="102" spans="2:65" s="1" customFormat="1" ht="22.5" customHeight="1">
      <c r="B102" s="41"/>
      <c r="C102" s="257" t="s">
        <v>290</v>
      </c>
      <c r="D102" s="257" t="s">
        <v>330</v>
      </c>
      <c r="E102" s="258" t="s">
        <v>2596</v>
      </c>
      <c r="F102" s="259" t="s">
        <v>2770</v>
      </c>
      <c r="G102" s="260" t="s">
        <v>238</v>
      </c>
      <c r="H102" s="261">
        <v>15</v>
      </c>
      <c r="I102" s="262"/>
      <c r="J102" s="263">
        <f>ROUND(I102*H102,2)</f>
        <v>0</v>
      </c>
      <c r="K102" s="259" t="s">
        <v>22</v>
      </c>
      <c r="L102" s="264"/>
      <c r="M102" s="265" t="s">
        <v>22</v>
      </c>
      <c r="N102" s="266" t="s">
        <v>48</v>
      </c>
      <c r="O102" s="42"/>
      <c r="P102" s="213">
        <f>O102*H102</f>
        <v>0</v>
      </c>
      <c r="Q102" s="213">
        <v>2E-05</v>
      </c>
      <c r="R102" s="213">
        <f>Q102*H102</f>
        <v>0.00030000000000000003</v>
      </c>
      <c r="S102" s="213">
        <v>0</v>
      </c>
      <c r="T102" s="214">
        <f>S102*H102</f>
        <v>0</v>
      </c>
      <c r="AR102" s="24" t="s">
        <v>996</v>
      </c>
      <c r="AT102" s="24" t="s">
        <v>330</v>
      </c>
      <c r="AU102" s="24" t="s">
        <v>85</v>
      </c>
      <c r="AY102" s="24" t="s">
        <v>183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24" t="s">
        <v>24</v>
      </c>
      <c r="BK102" s="215">
        <f>ROUND(I102*H102,2)</f>
        <v>0</v>
      </c>
      <c r="BL102" s="24" t="s">
        <v>996</v>
      </c>
      <c r="BM102" s="24" t="s">
        <v>2771</v>
      </c>
    </row>
    <row r="103" spans="2:63" s="11" customFormat="1" ht="29.85" customHeight="1">
      <c r="B103" s="187"/>
      <c r="C103" s="188"/>
      <c r="D103" s="201" t="s">
        <v>76</v>
      </c>
      <c r="E103" s="202" t="s">
        <v>2000</v>
      </c>
      <c r="F103" s="202" t="s">
        <v>2001</v>
      </c>
      <c r="G103" s="188"/>
      <c r="H103" s="188"/>
      <c r="I103" s="191"/>
      <c r="J103" s="203">
        <f>BK103</f>
        <v>0</v>
      </c>
      <c r="K103" s="188"/>
      <c r="L103" s="193"/>
      <c r="M103" s="194"/>
      <c r="N103" s="195"/>
      <c r="O103" s="195"/>
      <c r="P103" s="196">
        <f>SUM(P104:P124)</f>
        <v>0</v>
      </c>
      <c r="Q103" s="195"/>
      <c r="R103" s="196">
        <f>SUM(R104:R124)</f>
        <v>5.788508500000001</v>
      </c>
      <c r="S103" s="195"/>
      <c r="T103" s="197">
        <f>SUM(T104:T124)</f>
        <v>0</v>
      </c>
      <c r="AR103" s="198" t="s">
        <v>202</v>
      </c>
      <c r="AT103" s="199" t="s">
        <v>76</v>
      </c>
      <c r="AU103" s="199" t="s">
        <v>24</v>
      </c>
      <c r="AY103" s="198" t="s">
        <v>183</v>
      </c>
      <c r="BK103" s="200">
        <f>SUM(BK104:BK124)</f>
        <v>0</v>
      </c>
    </row>
    <row r="104" spans="2:65" s="1" customFormat="1" ht="22.5" customHeight="1">
      <c r="B104" s="41"/>
      <c r="C104" s="204" t="s">
        <v>359</v>
      </c>
      <c r="D104" s="204" t="s">
        <v>185</v>
      </c>
      <c r="E104" s="205" t="s">
        <v>2630</v>
      </c>
      <c r="F104" s="206" t="s">
        <v>2631</v>
      </c>
      <c r="G104" s="207" t="s">
        <v>2632</v>
      </c>
      <c r="H104" s="208">
        <v>0.015</v>
      </c>
      <c r="I104" s="209"/>
      <c r="J104" s="210">
        <f aca="true" t="shared" si="0" ref="J104:J124">ROUND(I104*H104,2)</f>
        <v>0</v>
      </c>
      <c r="K104" s="206" t="s">
        <v>22</v>
      </c>
      <c r="L104" s="61"/>
      <c r="M104" s="211" t="s">
        <v>22</v>
      </c>
      <c r="N104" s="212" t="s">
        <v>48</v>
      </c>
      <c r="O104" s="42"/>
      <c r="P104" s="213">
        <f aca="true" t="shared" si="1" ref="P104:P124">O104*H104</f>
        <v>0</v>
      </c>
      <c r="Q104" s="213">
        <v>0.0099</v>
      </c>
      <c r="R104" s="213">
        <f aca="true" t="shared" si="2" ref="R104:R124">Q104*H104</f>
        <v>0.0001485</v>
      </c>
      <c r="S104" s="213">
        <v>0</v>
      </c>
      <c r="T104" s="214">
        <f aca="true" t="shared" si="3" ref="T104:T124">S104*H104</f>
        <v>0</v>
      </c>
      <c r="AR104" s="24" t="s">
        <v>606</v>
      </c>
      <c r="AT104" s="24" t="s">
        <v>185</v>
      </c>
      <c r="AU104" s="24" t="s">
        <v>85</v>
      </c>
      <c r="AY104" s="24" t="s">
        <v>183</v>
      </c>
      <c r="BE104" s="215">
        <f aca="true" t="shared" si="4" ref="BE104:BE124">IF(N104="základní",J104,0)</f>
        <v>0</v>
      </c>
      <c r="BF104" s="215">
        <f aca="true" t="shared" si="5" ref="BF104:BF124">IF(N104="snížená",J104,0)</f>
        <v>0</v>
      </c>
      <c r="BG104" s="215">
        <f aca="true" t="shared" si="6" ref="BG104:BG124">IF(N104="zákl. přenesená",J104,0)</f>
        <v>0</v>
      </c>
      <c r="BH104" s="215">
        <f aca="true" t="shared" si="7" ref="BH104:BH124">IF(N104="sníž. přenesená",J104,0)</f>
        <v>0</v>
      </c>
      <c r="BI104" s="215">
        <f aca="true" t="shared" si="8" ref="BI104:BI124">IF(N104="nulová",J104,0)</f>
        <v>0</v>
      </c>
      <c r="BJ104" s="24" t="s">
        <v>24</v>
      </c>
      <c r="BK104" s="215">
        <f aca="true" t="shared" si="9" ref="BK104:BK124">ROUND(I104*H104,2)</f>
        <v>0</v>
      </c>
      <c r="BL104" s="24" t="s">
        <v>606</v>
      </c>
      <c r="BM104" s="24" t="s">
        <v>2772</v>
      </c>
    </row>
    <row r="105" spans="2:65" s="1" customFormat="1" ht="22.5" customHeight="1">
      <c r="B105" s="41"/>
      <c r="C105" s="204" t="s">
        <v>364</v>
      </c>
      <c r="D105" s="204" t="s">
        <v>185</v>
      </c>
      <c r="E105" s="205" t="s">
        <v>2634</v>
      </c>
      <c r="F105" s="206" t="s">
        <v>2635</v>
      </c>
      <c r="G105" s="207" t="s">
        <v>188</v>
      </c>
      <c r="H105" s="208">
        <v>2</v>
      </c>
      <c r="I105" s="209"/>
      <c r="J105" s="210">
        <f t="shared" si="0"/>
        <v>0</v>
      </c>
      <c r="K105" s="206" t="s">
        <v>22</v>
      </c>
      <c r="L105" s="61"/>
      <c r="M105" s="211" t="s">
        <v>22</v>
      </c>
      <c r="N105" s="212" t="s">
        <v>48</v>
      </c>
      <c r="O105" s="42"/>
      <c r="P105" s="213">
        <f t="shared" si="1"/>
        <v>0</v>
      </c>
      <c r="Q105" s="213">
        <v>0</v>
      </c>
      <c r="R105" s="213">
        <f t="shared" si="2"/>
        <v>0</v>
      </c>
      <c r="S105" s="213">
        <v>0</v>
      </c>
      <c r="T105" s="214">
        <f t="shared" si="3"/>
        <v>0</v>
      </c>
      <c r="AR105" s="24" t="s">
        <v>606</v>
      </c>
      <c r="AT105" s="24" t="s">
        <v>185</v>
      </c>
      <c r="AU105" s="24" t="s">
        <v>85</v>
      </c>
      <c r="AY105" s="24" t="s">
        <v>183</v>
      </c>
      <c r="BE105" s="215">
        <f t="shared" si="4"/>
        <v>0</v>
      </c>
      <c r="BF105" s="215">
        <f t="shared" si="5"/>
        <v>0</v>
      </c>
      <c r="BG105" s="215">
        <f t="shared" si="6"/>
        <v>0</v>
      </c>
      <c r="BH105" s="215">
        <f t="shared" si="7"/>
        <v>0</v>
      </c>
      <c r="BI105" s="215">
        <f t="shared" si="8"/>
        <v>0</v>
      </c>
      <c r="BJ105" s="24" t="s">
        <v>24</v>
      </c>
      <c r="BK105" s="215">
        <f t="shared" si="9"/>
        <v>0</v>
      </c>
      <c r="BL105" s="24" t="s">
        <v>606</v>
      </c>
      <c r="BM105" s="24" t="s">
        <v>2773</v>
      </c>
    </row>
    <row r="106" spans="2:65" s="1" customFormat="1" ht="22.5" customHeight="1">
      <c r="B106" s="41"/>
      <c r="C106" s="204" t="s">
        <v>369</v>
      </c>
      <c r="D106" s="204" t="s">
        <v>185</v>
      </c>
      <c r="E106" s="205" t="s">
        <v>2637</v>
      </c>
      <c r="F106" s="206" t="s">
        <v>2638</v>
      </c>
      <c r="G106" s="207" t="s">
        <v>274</v>
      </c>
      <c r="H106" s="208">
        <v>8</v>
      </c>
      <c r="I106" s="209"/>
      <c r="J106" s="210">
        <f t="shared" si="0"/>
        <v>0</v>
      </c>
      <c r="K106" s="206" t="s">
        <v>22</v>
      </c>
      <c r="L106" s="61"/>
      <c r="M106" s="211" t="s">
        <v>22</v>
      </c>
      <c r="N106" s="212" t="s">
        <v>48</v>
      </c>
      <c r="O106" s="42"/>
      <c r="P106" s="213">
        <f t="shared" si="1"/>
        <v>0</v>
      </c>
      <c r="Q106" s="213">
        <v>0</v>
      </c>
      <c r="R106" s="213">
        <f t="shared" si="2"/>
        <v>0</v>
      </c>
      <c r="S106" s="213">
        <v>0</v>
      </c>
      <c r="T106" s="214">
        <f t="shared" si="3"/>
        <v>0</v>
      </c>
      <c r="AR106" s="24" t="s">
        <v>606</v>
      </c>
      <c r="AT106" s="24" t="s">
        <v>185</v>
      </c>
      <c r="AU106" s="24" t="s">
        <v>85</v>
      </c>
      <c r="AY106" s="24" t="s">
        <v>183</v>
      </c>
      <c r="BE106" s="215">
        <f t="shared" si="4"/>
        <v>0</v>
      </c>
      <c r="BF106" s="215">
        <f t="shared" si="5"/>
        <v>0</v>
      </c>
      <c r="BG106" s="215">
        <f t="shared" si="6"/>
        <v>0</v>
      </c>
      <c r="BH106" s="215">
        <f t="shared" si="7"/>
        <v>0</v>
      </c>
      <c r="BI106" s="215">
        <f t="shared" si="8"/>
        <v>0</v>
      </c>
      <c r="BJ106" s="24" t="s">
        <v>24</v>
      </c>
      <c r="BK106" s="215">
        <f t="shared" si="9"/>
        <v>0</v>
      </c>
      <c r="BL106" s="24" t="s">
        <v>606</v>
      </c>
      <c r="BM106" s="24" t="s">
        <v>2774</v>
      </c>
    </row>
    <row r="107" spans="2:65" s="1" customFormat="1" ht="22.5" customHeight="1">
      <c r="B107" s="41"/>
      <c r="C107" s="204" t="s">
        <v>377</v>
      </c>
      <c r="D107" s="204" t="s">
        <v>185</v>
      </c>
      <c r="E107" s="205" t="s">
        <v>2640</v>
      </c>
      <c r="F107" s="206" t="s">
        <v>2641</v>
      </c>
      <c r="G107" s="207" t="s">
        <v>274</v>
      </c>
      <c r="H107" s="208">
        <v>4</v>
      </c>
      <c r="I107" s="209"/>
      <c r="J107" s="210">
        <f t="shared" si="0"/>
        <v>0</v>
      </c>
      <c r="K107" s="206" t="s">
        <v>22</v>
      </c>
      <c r="L107" s="61"/>
      <c r="M107" s="211" t="s">
        <v>22</v>
      </c>
      <c r="N107" s="212" t="s">
        <v>48</v>
      </c>
      <c r="O107" s="42"/>
      <c r="P107" s="213">
        <f t="shared" si="1"/>
        <v>0</v>
      </c>
      <c r="Q107" s="213">
        <v>0</v>
      </c>
      <c r="R107" s="213">
        <f t="shared" si="2"/>
        <v>0</v>
      </c>
      <c r="S107" s="213">
        <v>0</v>
      </c>
      <c r="T107" s="214">
        <f t="shared" si="3"/>
        <v>0</v>
      </c>
      <c r="AR107" s="24" t="s">
        <v>606</v>
      </c>
      <c r="AT107" s="24" t="s">
        <v>185</v>
      </c>
      <c r="AU107" s="24" t="s">
        <v>85</v>
      </c>
      <c r="AY107" s="24" t="s">
        <v>183</v>
      </c>
      <c r="BE107" s="215">
        <f t="shared" si="4"/>
        <v>0</v>
      </c>
      <c r="BF107" s="215">
        <f t="shared" si="5"/>
        <v>0</v>
      </c>
      <c r="BG107" s="215">
        <f t="shared" si="6"/>
        <v>0</v>
      </c>
      <c r="BH107" s="215">
        <f t="shared" si="7"/>
        <v>0</v>
      </c>
      <c r="BI107" s="215">
        <f t="shared" si="8"/>
        <v>0</v>
      </c>
      <c r="BJ107" s="24" t="s">
        <v>24</v>
      </c>
      <c r="BK107" s="215">
        <f t="shared" si="9"/>
        <v>0</v>
      </c>
      <c r="BL107" s="24" t="s">
        <v>606</v>
      </c>
      <c r="BM107" s="24" t="s">
        <v>2775</v>
      </c>
    </row>
    <row r="108" spans="2:65" s="1" customFormat="1" ht="22.5" customHeight="1">
      <c r="B108" s="41"/>
      <c r="C108" s="204" t="s">
        <v>384</v>
      </c>
      <c r="D108" s="204" t="s">
        <v>185</v>
      </c>
      <c r="E108" s="205" t="s">
        <v>2643</v>
      </c>
      <c r="F108" s="206" t="s">
        <v>2644</v>
      </c>
      <c r="G108" s="207" t="s">
        <v>2645</v>
      </c>
      <c r="H108" s="208">
        <v>1</v>
      </c>
      <c r="I108" s="209"/>
      <c r="J108" s="210">
        <f t="shared" si="0"/>
        <v>0</v>
      </c>
      <c r="K108" s="206" t="s">
        <v>22</v>
      </c>
      <c r="L108" s="61"/>
      <c r="M108" s="211" t="s">
        <v>22</v>
      </c>
      <c r="N108" s="212" t="s">
        <v>48</v>
      </c>
      <c r="O108" s="42"/>
      <c r="P108" s="213">
        <f t="shared" si="1"/>
        <v>0</v>
      </c>
      <c r="Q108" s="213">
        <v>0</v>
      </c>
      <c r="R108" s="213">
        <f t="shared" si="2"/>
        <v>0</v>
      </c>
      <c r="S108" s="213">
        <v>0</v>
      </c>
      <c r="T108" s="214">
        <f t="shared" si="3"/>
        <v>0</v>
      </c>
      <c r="AR108" s="24" t="s">
        <v>606</v>
      </c>
      <c r="AT108" s="24" t="s">
        <v>185</v>
      </c>
      <c r="AU108" s="24" t="s">
        <v>85</v>
      </c>
      <c r="AY108" s="24" t="s">
        <v>183</v>
      </c>
      <c r="BE108" s="215">
        <f t="shared" si="4"/>
        <v>0</v>
      </c>
      <c r="BF108" s="215">
        <f t="shared" si="5"/>
        <v>0</v>
      </c>
      <c r="BG108" s="215">
        <f t="shared" si="6"/>
        <v>0</v>
      </c>
      <c r="BH108" s="215">
        <f t="shared" si="7"/>
        <v>0</v>
      </c>
      <c r="BI108" s="215">
        <f t="shared" si="8"/>
        <v>0</v>
      </c>
      <c r="BJ108" s="24" t="s">
        <v>24</v>
      </c>
      <c r="BK108" s="215">
        <f t="shared" si="9"/>
        <v>0</v>
      </c>
      <c r="BL108" s="24" t="s">
        <v>606</v>
      </c>
      <c r="BM108" s="24" t="s">
        <v>2776</v>
      </c>
    </row>
    <row r="109" spans="2:65" s="1" customFormat="1" ht="22.5" customHeight="1">
      <c r="B109" s="41"/>
      <c r="C109" s="204" t="s">
        <v>451</v>
      </c>
      <c r="D109" s="204" t="s">
        <v>185</v>
      </c>
      <c r="E109" s="205" t="s">
        <v>2665</v>
      </c>
      <c r="F109" s="206" t="s">
        <v>2666</v>
      </c>
      <c r="G109" s="207" t="s">
        <v>188</v>
      </c>
      <c r="H109" s="208">
        <v>2</v>
      </c>
      <c r="I109" s="209"/>
      <c r="J109" s="210">
        <f t="shared" si="0"/>
        <v>0</v>
      </c>
      <c r="K109" s="206" t="s">
        <v>22</v>
      </c>
      <c r="L109" s="61"/>
      <c r="M109" s="211" t="s">
        <v>22</v>
      </c>
      <c r="N109" s="212" t="s">
        <v>48</v>
      </c>
      <c r="O109" s="42"/>
      <c r="P109" s="213">
        <f t="shared" si="1"/>
        <v>0</v>
      </c>
      <c r="Q109" s="213">
        <v>0</v>
      </c>
      <c r="R109" s="213">
        <f t="shared" si="2"/>
        <v>0</v>
      </c>
      <c r="S109" s="213">
        <v>0</v>
      </c>
      <c r="T109" s="214">
        <f t="shared" si="3"/>
        <v>0</v>
      </c>
      <c r="AR109" s="24" t="s">
        <v>606</v>
      </c>
      <c r="AT109" s="24" t="s">
        <v>185</v>
      </c>
      <c r="AU109" s="24" t="s">
        <v>85</v>
      </c>
      <c r="AY109" s="24" t="s">
        <v>183</v>
      </c>
      <c r="BE109" s="215">
        <f t="shared" si="4"/>
        <v>0</v>
      </c>
      <c r="BF109" s="215">
        <f t="shared" si="5"/>
        <v>0</v>
      </c>
      <c r="BG109" s="215">
        <f t="shared" si="6"/>
        <v>0</v>
      </c>
      <c r="BH109" s="215">
        <f t="shared" si="7"/>
        <v>0</v>
      </c>
      <c r="BI109" s="215">
        <f t="shared" si="8"/>
        <v>0</v>
      </c>
      <c r="BJ109" s="24" t="s">
        <v>24</v>
      </c>
      <c r="BK109" s="215">
        <f t="shared" si="9"/>
        <v>0</v>
      </c>
      <c r="BL109" s="24" t="s">
        <v>606</v>
      </c>
      <c r="BM109" s="24" t="s">
        <v>2777</v>
      </c>
    </row>
    <row r="110" spans="2:65" s="1" customFormat="1" ht="22.5" customHeight="1">
      <c r="B110" s="41"/>
      <c r="C110" s="204" t="s">
        <v>627</v>
      </c>
      <c r="D110" s="204" t="s">
        <v>185</v>
      </c>
      <c r="E110" s="205" t="s">
        <v>2671</v>
      </c>
      <c r="F110" s="206" t="s">
        <v>2672</v>
      </c>
      <c r="G110" s="207" t="s">
        <v>238</v>
      </c>
      <c r="H110" s="208">
        <v>15</v>
      </c>
      <c r="I110" s="209"/>
      <c r="J110" s="210">
        <f t="shared" si="0"/>
        <v>0</v>
      </c>
      <c r="K110" s="206" t="s">
        <v>22</v>
      </c>
      <c r="L110" s="61"/>
      <c r="M110" s="211" t="s">
        <v>22</v>
      </c>
      <c r="N110" s="212" t="s">
        <v>48</v>
      </c>
      <c r="O110" s="42"/>
      <c r="P110" s="213">
        <f t="shared" si="1"/>
        <v>0</v>
      </c>
      <c r="Q110" s="213">
        <v>0</v>
      </c>
      <c r="R110" s="213">
        <f t="shared" si="2"/>
        <v>0</v>
      </c>
      <c r="S110" s="213">
        <v>0</v>
      </c>
      <c r="T110" s="214">
        <f t="shared" si="3"/>
        <v>0</v>
      </c>
      <c r="AR110" s="24" t="s">
        <v>606</v>
      </c>
      <c r="AT110" s="24" t="s">
        <v>185</v>
      </c>
      <c r="AU110" s="24" t="s">
        <v>85</v>
      </c>
      <c r="AY110" s="24" t="s">
        <v>183</v>
      </c>
      <c r="BE110" s="215">
        <f t="shared" si="4"/>
        <v>0</v>
      </c>
      <c r="BF110" s="215">
        <f t="shared" si="5"/>
        <v>0</v>
      </c>
      <c r="BG110" s="215">
        <f t="shared" si="6"/>
        <v>0</v>
      </c>
      <c r="BH110" s="215">
        <f t="shared" si="7"/>
        <v>0</v>
      </c>
      <c r="BI110" s="215">
        <f t="shared" si="8"/>
        <v>0</v>
      </c>
      <c r="BJ110" s="24" t="s">
        <v>24</v>
      </c>
      <c r="BK110" s="215">
        <f t="shared" si="9"/>
        <v>0</v>
      </c>
      <c r="BL110" s="24" t="s">
        <v>606</v>
      </c>
      <c r="BM110" s="24" t="s">
        <v>2778</v>
      </c>
    </row>
    <row r="111" spans="2:65" s="1" customFormat="1" ht="31.5" customHeight="1">
      <c r="B111" s="41"/>
      <c r="C111" s="204" t="s">
        <v>471</v>
      </c>
      <c r="D111" s="204" t="s">
        <v>185</v>
      </c>
      <c r="E111" s="205" t="s">
        <v>2677</v>
      </c>
      <c r="F111" s="206" t="s">
        <v>2678</v>
      </c>
      <c r="G111" s="207" t="s">
        <v>238</v>
      </c>
      <c r="H111" s="208">
        <v>5</v>
      </c>
      <c r="I111" s="209"/>
      <c r="J111" s="210">
        <f t="shared" si="0"/>
        <v>0</v>
      </c>
      <c r="K111" s="206" t="s">
        <v>22</v>
      </c>
      <c r="L111" s="61"/>
      <c r="M111" s="211" t="s">
        <v>22</v>
      </c>
      <c r="N111" s="212" t="s">
        <v>48</v>
      </c>
      <c r="O111" s="42"/>
      <c r="P111" s="213">
        <f t="shared" si="1"/>
        <v>0</v>
      </c>
      <c r="Q111" s="213">
        <v>0.0525</v>
      </c>
      <c r="R111" s="213">
        <f t="shared" si="2"/>
        <v>0.2625</v>
      </c>
      <c r="S111" s="213">
        <v>0</v>
      </c>
      <c r="T111" s="214">
        <f t="shared" si="3"/>
        <v>0</v>
      </c>
      <c r="AR111" s="24" t="s">
        <v>606</v>
      </c>
      <c r="AT111" s="24" t="s">
        <v>185</v>
      </c>
      <c r="AU111" s="24" t="s">
        <v>85</v>
      </c>
      <c r="AY111" s="24" t="s">
        <v>183</v>
      </c>
      <c r="BE111" s="215">
        <f t="shared" si="4"/>
        <v>0</v>
      </c>
      <c r="BF111" s="215">
        <f t="shared" si="5"/>
        <v>0</v>
      </c>
      <c r="BG111" s="215">
        <f t="shared" si="6"/>
        <v>0</v>
      </c>
      <c r="BH111" s="215">
        <f t="shared" si="7"/>
        <v>0</v>
      </c>
      <c r="BI111" s="215">
        <f t="shared" si="8"/>
        <v>0</v>
      </c>
      <c r="BJ111" s="24" t="s">
        <v>24</v>
      </c>
      <c r="BK111" s="215">
        <f t="shared" si="9"/>
        <v>0</v>
      </c>
      <c r="BL111" s="24" t="s">
        <v>606</v>
      </c>
      <c r="BM111" s="24" t="s">
        <v>2779</v>
      </c>
    </row>
    <row r="112" spans="2:65" s="1" customFormat="1" ht="22.5" customHeight="1">
      <c r="B112" s="41"/>
      <c r="C112" s="257" t="s">
        <v>477</v>
      </c>
      <c r="D112" s="257" t="s">
        <v>330</v>
      </c>
      <c r="E112" s="258" t="s">
        <v>2680</v>
      </c>
      <c r="F112" s="259" t="s">
        <v>2681</v>
      </c>
      <c r="G112" s="260" t="s">
        <v>224</v>
      </c>
      <c r="H112" s="261">
        <v>1</v>
      </c>
      <c r="I112" s="262"/>
      <c r="J112" s="263">
        <f t="shared" si="0"/>
        <v>0</v>
      </c>
      <c r="K112" s="259" t="s">
        <v>22</v>
      </c>
      <c r="L112" s="264"/>
      <c r="M112" s="265" t="s">
        <v>22</v>
      </c>
      <c r="N112" s="266" t="s">
        <v>48</v>
      </c>
      <c r="O112" s="42"/>
      <c r="P112" s="213">
        <f t="shared" si="1"/>
        <v>0</v>
      </c>
      <c r="Q112" s="213">
        <v>1</v>
      </c>
      <c r="R112" s="213">
        <f t="shared" si="2"/>
        <v>1</v>
      </c>
      <c r="S112" s="213">
        <v>0</v>
      </c>
      <c r="T112" s="214">
        <f t="shared" si="3"/>
        <v>0</v>
      </c>
      <c r="AR112" s="24" t="s">
        <v>996</v>
      </c>
      <c r="AT112" s="24" t="s">
        <v>330</v>
      </c>
      <c r="AU112" s="24" t="s">
        <v>85</v>
      </c>
      <c r="AY112" s="24" t="s">
        <v>183</v>
      </c>
      <c r="BE112" s="215">
        <f t="shared" si="4"/>
        <v>0</v>
      </c>
      <c r="BF112" s="215">
        <f t="shared" si="5"/>
        <v>0</v>
      </c>
      <c r="BG112" s="215">
        <f t="shared" si="6"/>
        <v>0</v>
      </c>
      <c r="BH112" s="215">
        <f t="shared" si="7"/>
        <v>0</v>
      </c>
      <c r="BI112" s="215">
        <f t="shared" si="8"/>
        <v>0</v>
      </c>
      <c r="BJ112" s="24" t="s">
        <v>24</v>
      </c>
      <c r="BK112" s="215">
        <f t="shared" si="9"/>
        <v>0</v>
      </c>
      <c r="BL112" s="24" t="s">
        <v>996</v>
      </c>
      <c r="BM112" s="24" t="s">
        <v>2780</v>
      </c>
    </row>
    <row r="113" spans="2:65" s="1" customFormat="1" ht="22.5" customHeight="1">
      <c r="B113" s="41"/>
      <c r="C113" s="257" t="s">
        <v>483</v>
      </c>
      <c r="D113" s="257" t="s">
        <v>330</v>
      </c>
      <c r="E113" s="258" t="s">
        <v>2683</v>
      </c>
      <c r="F113" s="259" t="s">
        <v>2781</v>
      </c>
      <c r="G113" s="260" t="s">
        <v>238</v>
      </c>
      <c r="H113" s="261">
        <v>5</v>
      </c>
      <c r="I113" s="262"/>
      <c r="J113" s="263">
        <f t="shared" si="0"/>
        <v>0</v>
      </c>
      <c r="K113" s="259" t="s">
        <v>22</v>
      </c>
      <c r="L113" s="264"/>
      <c r="M113" s="265" t="s">
        <v>22</v>
      </c>
      <c r="N113" s="266" t="s">
        <v>48</v>
      </c>
      <c r="O113" s="42"/>
      <c r="P113" s="213">
        <f t="shared" si="1"/>
        <v>0</v>
      </c>
      <c r="Q113" s="213">
        <v>0.00078</v>
      </c>
      <c r="R113" s="213">
        <f t="shared" si="2"/>
        <v>0.0039</v>
      </c>
      <c r="S113" s="213">
        <v>0</v>
      </c>
      <c r="T113" s="214">
        <f t="shared" si="3"/>
        <v>0</v>
      </c>
      <c r="AR113" s="24" t="s">
        <v>996</v>
      </c>
      <c r="AT113" s="24" t="s">
        <v>330</v>
      </c>
      <c r="AU113" s="24" t="s">
        <v>85</v>
      </c>
      <c r="AY113" s="24" t="s">
        <v>183</v>
      </c>
      <c r="BE113" s="215">
        <f t="shared" si="4"/>
        <v>0</v>
      </c>
      <c r="BF113" s="215">
        <f t="shared" si="5"/>
        <v>0</v>
      </c>
      <c r="BG113" s="215">
        <f t="shared" si="6"/>
        <v>0</v>
      </c>
      <c r="BH113" s="215">
        <f t="shared" si="7"/>
        <v>0</v>
      </c>
      <c r="BI113" s="215">
        <f t="shared" si="8"/>
        <v>0</v>
      </c>
      <c r="BJ113" s="24" t="s">
        <v>24</v>
      </c>
      <c r="BK113" s="215">
        <f t="shared" si="9"/>
        <v>0</v>
      </c>
      <c r="BL113" s="24" t="s">
        <v>996</v>
      </c>
      <c r="BM113" s="24" t="s">
        <v>2782</v>
      </c>
    </row>
    <row r="114" spans="2:65" s="1" customFormat="1" ht="22.5" customHeight="1">
      <c r="B114" s="41"/>
      <c r="C114" s="204" t="s">
        <v>489</v>
      </c>
      <c r="D114" s="204" t="s">
        <v>185</v>
      </c>
      <c r="E114" s="205" t="s">
        <v>2686</v>
      </c>
      <c r="F114" s="206" t="s">
        <v>2687</v>
      </c>
      <c r="G114" s="207" t="s">
        <v>305</v>
      </c>
      <c r="H114" s="208">
        <v>2</v>
      </c>
      <c r="I114" s="209"/>
      <c r="J114" s="210">
        <f t="shared" si="0"/>
        <v>0</v>
      </c>
      <c r="K114" s="206" t="s">
        <v>22</v>
      </c>
      <c r="L114" s="61"/>
      <c r="M114" s="211" t="s">
        <v>22</v>
      </c>
      <c r="N114" s="212" t="s">
        <v>48</v>
      </c>
      <c r="O114" s="42"/>
      <c r="P114" s="213">
        <f t="shared" si="1"/>
        <v>0</v>
      </c>
      <c r="Q114" s="213">
        <v>0.0076</v>
      </c>
      <c r="R114" s="213">
        <f t="shared" si="2"/>
        <v>0.0152</v>
      </c>
      <c r="S114" s="213">
        <v>0</v>
      </c>
      <c r="T114" s="214">
        <f t="shared" si="3"/>
        <v>0</v>
      </c>
      <c r="AR114" s="24" t="s">
        <v>606</v>
      </c>
      <c r="AT114" s="24" t="s">
        <v>185</v>
      </c>
      <c r="AU114" s="24" t="s">
        <v>85</v>
      </c>
      <c r="AY114" s="24" t="s">
        <v>183</v>
      </c>
      <c r="BE114" s="215">
        <f t="shared" si="4"/>
        <v>0</v>
      </c>
      <c r="BF114" s="215">
        <f t="shared" si="5"/>
        <v>0</v>
      </c>
      <c r="BG114" s="215">
        <f t="shared" si="6"/>
        <v>0</v>
      </c>
      <c r="BH114" s="215">
        <f t="shared" si="7"/>
        <v>0</v>
      </c>
      <c r="BI114" s="215">
        <f t="shared" si="8"/>
        <v>0</v>
      </c>
      <c r="BJ114" s="24" t="s">
        <v>24</v>
      </c>
      <c r="BK114" s="215">
        <f t="shared" si="9"/>
        <v>0</v>
      </c>
      <c r="BL114" s="24" t="s">
        <v>606</v>
      </c>
      <c r="BM114" s="24" t="s">
        <v>2783</v>
      </c>
    </row>
    <row r="115" spans="2:65" s="1" customFormat="1" ht="22.5" customHeight="1">
      <c r="B115" s="41"/>
      <c r="C115" s="204" t="s">
        <v>494</v>
      </c>
      <c r="D115" s="204" t="s">
        <v>185</v>
      </c>
      <c r="E115" s="205" t="s">
        <v>2689</v>
      </c>
      <c r="F115" s="206" t="s">
        <v>2690</v>
      </c>
      <c r="G115" s="207" t="s">
        <v>238</v>
      </c>
      <c r="H115" s="208">
        <v>5</v>
      </c>
      <c r="I115" s="209"/>
      <c r="J115" s="210">
        <f t="shared" si="0"/>
        <v>0</v>
      </c>
      <c r="K115" s="206" t="s">
        <v>22</v>
      </c>
      <c r="L115" s="61"/>
      <c r="M115" s="211" t="s">
        <v>22</v>
      </c>
      <c r="N115" s="212" t="s">
        <v>48</v>
      </c>
      <c r="O115" s="42"/>
      <c r="P115" s="213">
        <f t="shared" si="1"/>
        <v>0</v>
      </c>
      <c r="Q115" s="213">
        <v>0.0019</v>
      </c>
      <c r="R115" s="213">
        <f t="shared" si="2"/>
        <v>0.0095</v>
      </c>
      <c r="S115" s="213">
        <v>0</v>
      </c>
      <c r="T115" s="214">
        <f t="shared" si="3"/>
        <v>0</v>
      </c>
      <c r="AR115" s="24" t="s">
        <v>606</v>
      </c>
      <c r="AT115" s="24" t="s">
        <v>185</v>
      </c>
      <c r="AU115" s="24" t="s">
        <v>85</v>
      </c>
      <c r="AY115" s="24" t="s">
        <v>183</v>
      </c>
      <c r="BE115" s="215">
        <f t="shared" si="4"/>
        <v>0</v>
      </c>
      <c r="BF115" s="215">
        <f t="shared" si="5"/>
        <v>0</v>
      </c>
      <c r="BG115" s="215">
        <f t="shared" si="6"/>
        <v>0</v>
      </c>
      <c r="BH115" s="215">
        <f t="shared" si="7"/>
        <v>0</v>
      </c>
      <c r="BI115" s="215">
        <f t="shared" si="8"/>
        <v>0</v>
      </c>
      <c r="BJ115" s="24" t="s">
        <v>24</v>
      </c>
      <c r="BK115" s="215">
        <f t="shared" si="9"/>
        <v>0</v>
      </c>
      <c r="BL115" s="24" t="s">
        <v>606</v>
      </c>
      <c r="BM115" s="24" t="s">
        <v>2784</v>
      </c>
    </row>
    <row r="116" spans="2:65" s="1" customFormat="1" ht="22.5" customHeight="1">
      <c r="B116" s="41"/>
      <c r="C116" s="204" t="s">
        <v>606</v>
      </c>
      <c r="D116" s="204" t="s">
        <v>185</v>
      </c>
      <c r="E116" s="205" t="s">
        <v>2692</v>
      </c>
      <c r="F116" s="206" t="s">
        <v>2693</v>
      </c>
      <c r="G116" s="207" t="s">
        <v>238</v>
      </c>
      <c r="H116" s="208">
        <v>10</v>
      </c>
      <c r="I116" s="209"/>
      <c r="J116" s="210">
        <f t="shared" si="0"/>
        <v>0</v>
      </c>
      <c r="K116" s="206" t="s">
        <v>22</v>
      </c>
      <c r="L116" s="61"/>
      <c r="M116" s="211" t="s">
        <v>22</v>
      </c>
      <c r="N116" s="212" t="s">
        <v>48</v>
      </c>
      <c r="O116" s="42"/>
      <c r="P116" s="213">
        <f t="shared" si="1"/>
        <v>0</v>
      </c>
      <c r="Q116" s="213">
        <v>0.22563</v>
      </c>
      <c r="R116" s="213">
        <f t="shared" si="2"/>
        <v>2.2563</v>
      </c>
      <c r="S116" s="213">
        <v>0</v>
      </c>
      <c r="T116" s="214">
        <f t="shared" si="3"/>
        <v>0</v>
      </c>
      <c r="AR116" s="24" t="s">
        <v>606</v>
      </c>
      <c r="AT116" s="24" t="s">
        <v>185</v>
      </c>
      <c r="AU116" s="24" t="s">
        <v>85</v>
      </c>
      <c r="AY116" s="24" t="s">
        <v>183</v>
      </c>
      <c r="BE116" s="215">
        <f t="shared" si="4"/>
        <v>0</v>
      </c>
      <c r="BF116" s="215">
        <f t="shared" si="5"/>
        <v>0</v>
      </c>
      <c r="BG116" s="215">
        <f t="shared" si="6"/>
        <v>0</v>
      </c>
      <c r="BH116" s="215">
        <f t="shared" si="7"/>
        <v>0</v>
      </c>
      <c r="BI116" s="215">
        <f t="shared" si="8"/>
        <v>0</v>
      </c>
      <c r="BJ116" s="24" t="s">
        <v>24</v>
      </c>
      <c r="BK116" s="215">
        <f t="shared" si="9"/>
        <v>0</v>
      </c>
      <c r="BL116" s="24" t="s">
        <v>606</v>
      </c>
      <c r="BM116" s="24" t="s">
        <v>2785</v>
      </c>
    </row>
    <row r="117" spans="2:65" s="1" customFormat="1" ht="22.5" customHeight="1">
      <c r="B117" s="41"/>
      <c r="C117" s="257" t="s">
        <v>611</v>
      </c>
      <c r="D117" s="257" t="s">
        <v>330</v>
      </c>
      <c r="E117" s="258" t="s">
        <v>2695</v>
      </c>
      <c r="F117" s="259" t="s">
        <v>2786</v>
      </c>
      <c r="G117" s="260" t="s">
        <v>238</v>
      </c>
      <c r="H117" s="261">
        <v>10</v>
      </c>
      <c r="I117" s="262"/>
      <c r="J117" s="263">
        <f t="shared" si="0"/>
        <v>0</v>
      </c>
      <c r="K117" s="259" t="s">
        <v>22</v>
      </c>
      <c r="L117" s="264"/>
      <c r="M117" s="265" t="s">
        <v>22</v>
      </c>
      <c r="N117" s="266" t="s">
        <v>48</v>
      </c>
      <c r="O117" s="42"/>
      <c r="P117" s="213">
        <f t="shared" si="1"/>
        <v>0</v>
      </c>
      <c r="Q117" s="213">
        <v>0.00069</v>
      </c>
      <c r="R117" s="213">
        <f t="shared" si="2"/>
        <v>0.0069</v>
      </c>
      <c r="S117" s="213">
        <v>0</v>
      </c>
      <c r="T117" s="214">
        <f t="shared" si="3"/>
        <v>0</v>
      </c>
      <c r="AR117" s="24" t="s">
        <v>996</v>
      </c>
      <c r="AT117" s="24" t="s">
        <v>330</v>
      </c>
      <c r="AU117" s="24" t="s">
        <v>85</v>
      </c>
      <c r="AY117" s="24" t="s">
        <v>183</v>
      </c>
      <c r="BE117" s="215">
        <f t="shared" si="4"/>
        <v>0</v>
      </c>
      <c r="BF117" s="215">
        <f t="shared" si="5"/>
        <v>0</v>
      </c>
      <c r="BG117" s="215">
        <f t="shared" si="6"/>
        <v>0</v>
      </c>
      <c r="BH117" s="215">
        <f t="shared" si="7"/>
        <v>0</v>
      </c>
      <c r="BI117" s="215">
        <f t="shared" si="8"/>
        <v>0</v>
      </c>
      <c r="BJ117" s="24" t="s">
        <v>24</v>
      </c>
      <c r="BK117" s="215">
        <f t="shared" si="9"/>
        <v>0</v>
      </c>
      <c r="BL117" s="24" t="s">
        <v>996</v>
      </c>
      <c r="BM117" s="24" t="s">
        <v>2787</v>
      </c>
    </row>
    <row r="118" spans="2:65" s="1" customFormat="1" ht="22.5" customHeight="1">
      <c r="B118" s="41"/>
      <c r="C118" s="257" t="s">
        <v>616</v>
      </c>
      <c r="D118" s="257" t="s">
        <v>330</v>
      </c>
      <c r="E118" s="258" t="s">
        <v>2656</v>
      </c>
      <c r="F118" s="259" t="s">
        <v>2657</v>
      </c>
      <c r="G118" s="260" t="s">
        <v>188</v>
      </c>
      <c r="H118" s="261">
        <v>1</v>
      </c>
      <c r="I118" s="262"/>
      <c r="J118" s="263">
        <f t="shared" si="0"/>
        <v>0</v>
      </c>
      <c r="K118" s="259" t="s">
        <v>22</v>
      </c>
      <c r="L118" s="264"/>
      <c r="M118" s="265" t="s">
        <v>22</v>
      </c>
      <c r="N118" s="266" t="s">
        <v>48</v>
      </c>
      <c r="O118" s="42"/>
      <c r="P118" s="213">
        <f t="shared" si="1"/>
        <v>0</v>
      </c>
      <c r="Q118" s="213">
        <v>2.234</v>
      </c>
      <c r="R118" s="213">
        <f t="shared" si="2"/>
        <v>2.234</v>
      </c>
      <c r="S118" s="213">
        <v>0</v>
      </c>
      <c r="T118" s="214">
        <f t="shared" si="3"/>
        <v>0</v>
      </c>
      <c r="AR118" s="24" t="s">
        <v>228</v>
      </c>
      <c r="AT118" s="24" t="s">
        <v>330</v>
      </c>
      <c r="AU118" s="24" t="s">
        <v>85</v>
      </c>
      <c r="AY118" s="24" t="s">
        <v>183</v>
      </c>
      <c r="BE118" s="215">
        <f t="shared" si="4"/>
        <v>0</v>
      </c>
      <c r="BF118" s="215">
        <f t="shared" si="5"/>
        <v>0</v>
      </c>
      <c r="BG118" s="215">
        <f t="shared" si="6"/>
        <v>0</v>
      </c>
      <c r="BH118" s="215">
        <f t="shared" si="7"/>
        <v>0</v>
      </c>
      <c r="BI118" s="215">
        <f t="shared" si="8"/>
        <v>0</v>
      </c>
      <c r="BJ118" s="24" t="s">
        <v>24</v>
      </c>
      <c r="BK118" s="215">
        <f t="shared" si="9"/>
        <v>0</v>
      </c>
      <c r="BL118" s="24" t="s">
        <v>190</v>
      </c>
      <c r="BM118" s="24" t="s">
        <v>2788</v>
      </c>
    </row>
    <row r="119" spans="2:65" s="1" customFormat="1" ht="22.5" customHeight="1">
      <c r="B119" s="41"/>
      <c r="C119" s="204" t="s">
        <v>621</v>
      </c>
      <c r="D119" s="204" t="s">
        <v>185</v>
      </c>
      <c r="E119" s="205" t="s">
        <v>2702</v>
      </c>
      <c r="F119" s="206" t="s">
        <v>2703</v>
      </c>
      <c r="G119" s="207" t="s">
        <v>238</v>
      </c>
      <c r="H119" s="208">
        <v>15</v>
      </c>
      <c r="I119" s="209"/>
      <c r="J119" s="210">
        <f t="shared" si="0"/>
        <v>0</v>
      </c>
      <c r="K119" s="206" t="s">
        <v>22</v>
      </c>
      <c r="L119" s="61"/>
      <c r="M119" s="211" t="s">
        <v>22</v>
      </c>
      <c r="N119" s="212" t="s">
        <v>48</v>
      </c>
      <c r="O119" s="42"/>
      <c r="P119" s="213">
        <f t="shared" si="1"/>
        <v>0</v>
      </c>
      <c r="Q119" s="213">
        <v>0</v>
      </c>
      <c r="R119" s="213">
        <f t="shared" si="2"/>
        <v>0</v>
      </c>
      <c r="S119" s="213">
        <v>0</v>
      </c>
      <c r="T119" s="214">
        <f t="shared" si="3"/>
        <v>0</v>
      </c>
      <c r="AR119" s="24" t="s">
        <v>606</v>
      </c>
      <c r="AT119" s="24" t="s">
        <v>185</v>
      </c>
      <c r="AU119" s="24" t="s">
        <v>85</v>
      </c>
      <c r="AY119" s="24" t="s">
        <v>183</v>
      </c>
      <c r="BE119" s="215">
        <f t="shared" si="4"/>
        <v>0</v>
      </c>
      <c r="BF119" s="215">
        <f t="shared" si="5"/>
        <v>0</v>
      </c>
      <c r="BG119" s="215">
        <f t="shared" si="6"/>
        <v>0</v>
      </c>
      <c r="BH119" s="215">
        <f t="shared" si="7"/>
        <v>0</v>
      </c>
      <c r="BI119" s="215">
        <f t="shared" si="8"/>
        <v>0</v>
      </c>
      <c r="BJ119" s="24" t="s">
        <v>24</v>
      </c>
      <c r="BK119" s="215">
        <f t="shared" si="9"/>
        <v>0</v>
      </c>
      <c r="BL119" s="24" t="s">
        <v>606</v>
      </c>
      <c r="BM119" s="24" t="s">
        <v>2789</v>
      </c>
    </row>
    <row r="120" spans="2:65" s="1" customFormat="1" ht="22.5" customHeight="1">
      <c r="B120" s="41"/>
      <c r="C120" s="204" t="s">
        <v>508</v>
      </c>
      <c r="D120" s="204" t="s">
        <v>185</v>
      </c>
      <c r="E120" s="205" t="s">
        <v>2705</v>
      </c>
      <c r="F120" s="206" t="s">
        <v>2706</v>
      </c>
      <c r="G120" s="207" t="s">
        <v>188</v>
      </c>
      <c r="H120" s="208">
        <v>3</v>
      </c>
      <c r="I120" s="209"/>
      <c r="J120" s="210">
        <f t="shared" si="0"/>
        <v>0</v>
      </c>
      <c r="K120" s="206" t="s">
        <v>22</v>
      </c>
      <c r="L120" s="61"/>
      <c r="M120" s="211" t="s">
        <v>22</v>
      </c>
      <c r="N120" s="212" t="s">
        <v>48</v>
      </c>
      <c r="O120" s="42"/>
      <c r="P120" s="213">
        <f t="shared" si="1"/>
        <v>0</v>
      </c>
      <c r="Q120" s="213">
        <v>0</v>
      </c>
      <c r="R120" s="213">
        <f t="shared" si="2"/>
        <v>0</v>
      </c>
      <c r="S120" s="213">
        <v>0</v>
      </c>
      <c r="T120" s="214">
        <f t="shared" si="3"/>
        <v>0</v>
      </c>
      <c r="AR120" s="24" t="s">
        <v>606</v>
      </c>
      <c r="AT120" s="24" t="s">
        <v>185</v>
      </c>
      <c r="AU120" s="24" t="s">
        <v>85</v>
      </c>
      <c r="AY120" s="24" t="s">
        <v>183</v>
      </c>
      <c r="BE120" s="215">
        <f t="shared" si="4"/>
        <v>0</v>
      </c>
      <c r="BF120" s="215">
        <f t="shared" si="5"/>
        <v>0</v>
      </c>
      <c r="BG120" s="215">
        <f t="shared" si="6"/>
        <v>0</v>
      </c>
      <c r="BH120" s="215">
        <f t="shared" si="7"/>
        <v>0</v>
      </c>
      <c r="BI120" s="215">
        <f t="shared" si="8"/>
        <v>0</v>
      </c>
      <c r="BJ120" s="24" t="s">
        <v>24</v>
      </c>
      <c r="BK120" s="215">
        <f t="shared" si="9"/>
        <v>0</v>
      </c>
      <c r="BL120" s="24" t="s">
        <v>606</v>
      </c>
      <c r="BM120" s="24" t="s">
        <v>2790</v>
      </c>
    </row>
    <row r="121" spans="2:65" s="1" customFormat="1" ht="22.5" customHeight="1">
      <c r="B121" s="41"/>
      <c r="C121" s="204" t="s">
        <v>513</v>
      </c>
      <c r="D121" s="204" t="s">
        <v>185</v>
      </c>
      <c r="E121" s="205" t="s">
        <v>2002</v>
      </c>
      <c r="F121" s="206" t="s">
        <v>2003</v>
      </c>
      <c r="G121" s="207" t="s">
        <v>224</v>
      </c>
      <c r="H121" s="208">
        <v>5</v>
      </c>
      <c r="I121" s="209"/>
      <c r="J121" s="210">
        <f t="shared" si="0"/>
        <v>0</v>
      </c>
      <c r="K121" s="206" t="s">
        <v>22</v>
      </c>
      <c r="L121" s="61"/>
      <c r="M121" s="211" t="s">
        <v>22</v>
      </c>
      <c r="N121" s="212" t="s">
        <v>48</v>
      </c>
      <c r="O121" s="42"/>
      <c r="P121" s="213">
        <f t="shared" si="1"/>
        <v>0</v>
      </c>
      <c r="Q121" s="213">
        <v>0</v>
      </c>
      <c r="R121" s="213">
        <f t="shared" si="2"/>
        <v>0</v>
      </c>
      <c r="S121" s="213">
        <v>0</v>
      </c>
      <c r="T121" s="214">
        <f t="shared" si="3"/>
        <v>0</v>
      </c>
      <c r="AR121" s="24" t="s">
        <v>606</v>
      </c>
      <c r="AT121" s="24" t="s">
        <v>185</v>
      </c>
      <c r="AU121" s="24" t="s">
        <v>85</v>
      </c>
      <c r="AY121" s="24" t="s">
        <v>183</v>
      </c>
      <c r="BE121" s="215">
        <f t="shared" si="4"/>
        <v>0</v>
      </c>
      <c r="BF121" s="215">
        <f t="shared" si="5"/>
        <v>0</v>
      </c>
      <c r="BG121" s="215">
        <f t="shared" si="6"/>
        <v>0</v>
      </c>
      <c r="BH121" s="215">
        <f t="shared" si="7"/>
        <v>0</v>
      </c>
      <c r="BI121" s="215">
        <f t="shared" si="8"/>
        <v>0</v>
      </c>
      <c r="BJ121" s="24" t="s">
        <v>24</v>
      </c>
      <c r="BK121" s="215">
        <f t="shared" si="9"/>
        <v>0</v>
      </c>
      <c r="BL121" s="24" t="s">
        <v>606</v>
      </c>
      <c r="BM121" s="24" t="s">
        <v>2791</v>
      </c>
    </row>
    <row r="122" spans="2:65" s="1" customFormat="1" ht="22.5" customHeight="1">
      <c r="B122" s="41"/>
      <c r="C122" s="204" t="s">
        <v>519</v>
      </c>
      <c r="D122" s="204" t="s">
        <v>185</v>
      </c>
      <c r="E122" s="205" t="s">
        <v>2005</v>
      </c>
      <c r="F122" s="206" t="s">
        <v>2006</v>
      </c>
      <c r="G122" s="207" t="s">
        <v>224</v>
      </c>
      <c r="H122" s="208">
        <v>50</v>
      </c>
      <c r="I122" s="209"/>
      <c r="J122" s="210">
        <f t="shared" si="0"/>
        <v>0</v>
      </c>
      <c r="K122" s="206" t="s">
        <v>22</v>
      </c>
      <c r="L122" s="61"/>
      <c r="M122" s="211" t="s">
        <v>22</v>
      </c>
      <c r="N122" s="212" t="s">
        <v>48</v>
      </c>
      <c r="O122" s="42"/>
      <c r="P122" s="213">
        <f t="shared" si="1"/>
        <v>0</v>
      </c>
      <c r="Q122" s="213">
        <v>0</v>
      </c>
      <c r="R122" s="213">
        <f t="shared" si="2"/>
        <v>0</v>
      </c>
      <c r="S122" s="213">
        <v>0</v>
      </c>
      <c r="T122" s="214">
        <f t="shared" si="3"/>
        <v>0</v>
      </c>
      <c r="AR122" s="24" t="s">
        <v>606</v>
      </c>
      <c r="AT122" s="24" t="s">
        <v>185</v>
      </c>
      <c r="AU122" s="24" t="s">
        <v>85</v>
      </c>
      <c r="AY122" s="24" t="s">
        <v>183</v>
      </c>
      <c r="BE122" s="215">
        <f t="shared" si="4"/>
        <v>0</v>
      </c>
      <c r="BF122" s="215">
        <f t="shared" si="5"/>
        <v>0</v>
      </c>
      <c r="BG122" s="215">
        <f t="shared" si="6"/>
        <v>0</v>
      </c>
      <c r="BH122" s="215">
        <f t="shared" si="7"/>
        <v>0</v>
      </c>
      <c r="BI122" s="215">
        <f t="shared" si="8"/>
        <v>0</v>
      </c>
      <c r="BJ122" s="24" t="s">
        <v>24</v>
      </c>
      <c r="BK122" s="215">
        <f t="shared" si="9"/>
        <v>0</v>
      </c>
      <c r="BL122" s="24" t="s">
        <v>606</v>
      </c>
      <c r="BM122" s="24" t="s">
        <v>2792</v>
      </c>
    </row>
    <row r="123" spans="2:65" s="1" customFormat="1" ht="22.5" customHeight="1">
      <c r="B123" s="41"/>
      <c r="C123" s="204" t="s">
        <v>524</v>
      </c>
      <c r="D123" s="204" t="s">
        <v>185</v>
      </c>
      <c r="E123" s="205" t="s">
        <v>2710</v>
      </c>
      <c r="F123" s="206" t="s">
        <v>2711</v>
      </c>
      <c r="G123" s="207" t="s">
        <v>274</v>
      </c>
      <c r="H123" s="208">
        <v>2</v>
      </c>
      <c r="I123" s="209"/>
      <c r="J123" s="210">
        <f t="shared" si="0"/>
        <v>0</v>
      </c>
      <c r="K123" s="206" t="s">
        <v>22</v>
      </c>
      <c r="L123" s="61"/>
      <c r="M123" s="211" t="s">
        <v>22</v>
      </c>
      <c r="N123" s="212" t="s">
        <v>48</v>
      </c>
      <c r="O123" s="42"/>
      <c r="P123" s="213">
        <f t="shared" si="1"/>
        <v>0</v>
      </c>
      <c r="Q123" s="213">
        <v>3E-05</v>
      </c>
      <c r="R123" s="213">
        <f t="shared" si="2"/>
        <v>6E-05</v>
      </c>
      <c r="S123" s="213">
        <v>0</v>
      </c>
      <c r="T123" s="214">
        <f t="shared" si="3"/>
        <v>0</v>
      </c>
      <c r="AR123" s="24" t="s">
        <v>606</v>
      </c>
      <c r="AT123" s="24" t="s">
        <v>185</v>
      </c>
      <c r="AU123" s="24" t="s">
        <v>85</v>
      </c>
      <c r="AY123" s="24" t="s">
        <v>183</v>
      </c>
      <c r="BE123" s="215">
        <f t="shared" si="4"/>
        <v>0</v>
      </c>
      <c r="BF123" s="215">
        <f t="shared" si="5"/>
        <v>0</v>
      </c>
      <c r="BG123" s="215">
        <f t="shared" si="6"/>
        <v>0</v>
      </c>
      <c r="BH123" s="215">
        <f t="shared" si="7"/>
        <v>0</v>
      </c>
      <c r="BI123" s="215">
        <f t="shared" si="8"/>
        <v>0</v>
      </c>
      <c r="BJ123" s="24" t="s">
        <v>24</v>
      </c>
      <c r="BK123" s="215">
        <f t="shared" si="9"/>
        <v>0</v>
      </c>
      <c r="BL123" s="24" t="s">
        <v>606</v>
      </c>
      <c r="BM123" s="24" t="s">
        <v>2793</v>
      </c>
    </row>
    <row r="124" spans="2:65" s="1" customFormat="1" ht="22.5" customHeight="1">
      <c r="B124" s="41"/>
      <c r="C124" s="204" t="s">
        <v>533</v>
      </c>
      <c r="D124" s="204" t="s">
        <v>185</v>
      </c>
      <c r="E124" s="205" t="s">
        <v>2713</v>
      </c>
      <c r="F124" s="206" t="s">
        <v>2714</v>
      </c>
      <c r="G124" s="207" t="s">
        <v>274</v>
      </c>
      <c r="H124" s="208">
        <v>2</v>
      </c>
      <c r="I124" s="209"/>
      <c r="J124" s="210">
        <f t="shared" si="0"/>
        <v>0</v>
      </c>
      <c r="K124" s="206" t="s">
        <v>22</v>
      </c>
      <c r="L124" s="61"/>
      <c r="M124" s="211" t="s">
        <v>22</v>
      </c>
      <c r="N124" s="212" t="s">
        <v>48</v>
      </c>
      <c r="O124" s="42"/>
      <c r="P124" s="213">
        <f t="shared" si="1"/>
        <v>0</v>
      </c>
      <c r="Q124" s="213">
        <v>0</v>
      </c>
      <c r="R124" s="213">
        <f t="shared" si="2"/>
        <v>0</v>
      </c>
      <c r="S124" s="213">
        <v>0</v>
      </c>
      <c r="T124" s="214">
        <f t="shared" si="3"/>
        <v>0</v>
      </c>
      <c r="AR124" s="24" t="s">
        <v>606</v>
      </c>
      <c r="AT124" s="24" t="s">
        <v>185</v>
      </c>
      <c r="AU124" s="24" t="s">
        <v>85</v>
      </c>
      <c r="AY124" s="24" t="s">
        <v>183</v>
      </c>
      <c r="BE124" s="215">
        <f t="shared" si="4"/>
        <v>0</v>
      </c>
      <c r="BF124" s="215">
        <f t="shared" si="5"/>
        <v>0</v>
      </c>
      <c r="BG124" s="215">
        <f t="shared" si="6"/>
        <v>0</v>
      </c>
      <c r="BH124" s="215">
        <f t="shared" si="7"/>
        <v>0</v>
      </c>
      <c r="BI124" s="215">
        <f t="shared" si="8"/>
        <v>0</v>
      </c>
      <c r="BJ124" s="24" t="s">
        <v>24</v>
      </c>
      <c r="BK124" s="215">
        <f t="shared" si="9"/>
        <v>0</v>
      </c>
      <c r="BL124" s="24" t="s">
        <v>606</v>
      </c>
      <c r="BM124" s="24" t="s">
        <v>2794</v>
      </c>
    </row>
    <row r="125" spans="2:63" s="11" customFormat="1" ht="37.35" customHeight="1">
      <c r="B125" s="187"/>
      <c r="C125" s="188"/>
      <c r="D125" s="201" t="s">
        <v>76</v>
      </c>
      <c r="E125" s="273" t="s">
        <v>2023</v>
      </c>
      <c r="F125" s="273" t="s">
        <v>2024</v>
      </c>
      <c r="G125" s="188"/>
      <c r="H125" s="188"/>
      <c r="I125" s="191"/>
      <c r="J125" s="274">
        <f>BK125</f>
        <v>0</v>
      </c>
      <c r="K125" s="188"/>
      <c r="L125" s="193"/>
      <c r="M125" s="194"/>
      <c r="N125" s="195"/>
      <c r="O125" s="195"/>
      <c r="P125" s="196">
        <f>P126</f>
        <v>0</v>
      </c>
      <c r="Q125" s="195"/>
      <c r="R125" s="196">
        <f>R126</f>
        <v>0</v>
      </c>
      <c r="S125" s="195"/>
      <c r="T125" s="197">
        <f>T126</f>
        <v>0</v>
      </c>
      <c r="AR125" s="198" t="s">
        <v>190</v>
      </c>
      <c r="AT125" s="199" t="s">
        <v>76</v>
      </c>
      <c r="AU125" s="199" t="s">
        <v>77</v>
      </c>
      <c r="AY125" s="198" t="s">
        <v>183</v>
      </c>
      <c r="BK125" s="200">
        <f>BK126</f>
        <v>0</v>
      </c>
    </row>
    <row r="126" spans="2:65" s="1" customFormat="1" ht="22.5" customHeight="1">
      <c r="B126" s="41"/>
      <c r="C126" s="204" t="s">
        <v>595</v>
      </c>
      <c r="D126" s="204" t="s">
        <v>185</v>
      </c>
      <c r="E126" s="205" t="s">
        <v>2025</v>
      </c>
      <c r="F126" s="206" t="s">
        <v>2795</v>
      </c>
      <c r="G126" s="207" t="s">
        <v>2027</v>
      </c>
      <c r="H126" s="208">
        <v>16</v>
      </c>
      <c r="I126" s="209"/>
      <c r="J126" s="210">
        <f>ROUND(I126*H126,2)</f>
        <v>0</v>
      </c>
      <c r="K126" s="206" t="s">
        <v>22</v>
      </c>
      <c r="L126" s="61"/>
      <c r="M126" s="211" t="s">
        <v>22</v>
      </c>
      <c r="N126" s="212" t="s">
        <v>48</v>
      </c>
      <c r="O126" s="42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AR126" s="24" t="s">
        <v>2028</v>
      </c>
      <c r="AT126" s="24" t="s">
        <v>185</v>
      </c>
      <c r="AU126" s="24" t="s">
        <v>24</v>
      </c>
      <c r="AY126" s="24" t="s">
        <v>183</v>
      </c>
      <c r="BE126" s="215">
        <f>IF(N126="základní",J126,0)</f>
        <v>0</v>
      </c>
      <c r="BF126" s="215">
        <f>IF(N126="snížená",J126,0)</f>
        <v>0</v>
      </c>
      <c r="BG126" s="215">
        <f>IF(N126="zákl. přenesená",J126,0)</f>
        <v>0</v>
      </c>
      <c r="BH126" s="215">
        <f>IF(N126="sníž. přenesená",J126,0)</f>
        <v>0</v>
      </c>
      <c r="BI126" s="215">
        <f>IF(N126="nulová",J126,0)</f>
        <v>0</v>
      </c>
      <c r="BJ126" s="24" t="s">
        <v>24</v>
      </c>
      <c r="BK126" s="215">
        <f>ROUND(I126*H126,2)</f>
        <v>0</v>
      </c>
      <c r="BL126" s="24" t="s">
        <v>2028</v>
      </c>
      <c r="BM126" s="24" t="s">
        <v>2796</v>
      </c>
    </row>
    <row r="127" spans="2:63" s="11" customFormat="1" ht="37.35" customHeight="1">
      <c r="B127" s="187"/>
      <c r="C127" s="188"/>
      <c r="D127" s="189" t="s">
        <v>76</v>
      </c>
      <c r="E127" s="190" t="s">
        <v>2718</v>
      </c>
      <c r="F127" s="190" t="s">
        <v>2719</v>
      </c>
      <c r="G127" s="188"/>
      <c r="H127" s="188"/>
      <c r="I127" s="191"/>
      <c r="J127" s="192">
        <f>BK127</f>
        <v>0</v>
      </c>
      <c r="K127" s="188"/>
      <c r="L127" s="193"/>
      <c r="M127" s="194"/>
      <c r="N127" s="195"/>
      <c r="O127" s="195"/>
      <c r="P127" s="196">
        <f>P128</f>
        <v>0</v>
      </c>
      <c r="Q127" s="195"/>
      <c r="R127" s="196">
        <f>R128</f>
        <v>0</v>
      </c>
      <c r="S127" s="195"/>
      <c r="T127" s="197">
        <f>T128</f>
        <v>0</v>
      </c>
      <c r="AR127" s="198" t="s">
        <v>190</v>
      </c>
      <c r="AT127" s="199" t="s">
        <v>76</v>
      </c>
      <c r="AU127" s="199" t="s">
        <v>77</v>
      </c>
      <c r="AY127" s="198" t="s">
        <v>183</v>
      </c>
      <c r="BK127" s="200">
        <f>BK128</f>
        <v>0</v>
      </c>
    </row>
    <row r="128" spans="2:63" s="11" customFormat="1" ht="19.9" customHeight="1">
      <c r="B128" s="187"/>
      <c r="C128" s="188"/>
      <c r="D128" s="201" t="s">
        <v>76</v>
      </c>
      <c r="E128" s="202" t="s">
        <v>2720</v>
      </c>
      <c r="F128" s="202" t="s">
        <v>2721</v>
      </c>
      <c r="G128" s="188"/>
      <c r="H128" s="188"/>
      <c r="I128" s="191"/>
      <c r="J128" s="203">
        <f>BK128</f>
        <v>0</v>
      </c>
      <c r="K128" s="188"/>
      <c r="L128" s="193"/>
      <c r="M128" s="194"/>
      <c r="N128" s="195"/>
      <c r="O128" s="195"/>
      <c r="P128" s="196">
        <f>P129</f>
        <v>0</v>
      </c>
      <c r="Q128" s="195"/>
      <c r="R128" s="196">
        <f>R129</f>
        <v>0</v>
      </c>
      <c r="S128" s="195"/>
      <c r="T128" s="197">
        <f>T129</f>
        <v>0</v>
      </c>
      <c r="AR128" s="198" t="s">
        <v>190</v>
      </c>
      <c r="AT128" s="199" t="s">
        <v>76</v>
      </c>
      <c r="AU128" s="199" t="s">
        <v>24</v>
      </c>
      <c r="AY128" s="198" t="s">
        <v>183</v>
      </c>
      <c r="BK128" s="200">
        <f>BK129</f>
        <v>0</v>
      </c>
    </row>
    <row r="129" spans="2:65" s="1" customFormat="1" ht="22.5" customHeight="1">
      <c r="B129" s="41"/>
      <c r="C129" s="204" t="s">
        <v>539</v>
      </c>
      <c r="D129" s="204" t="s">
        <v>185</v>
      </c>
      <c r="E129" s="205" t="s">
        <v>2722</v>
      </c>
      <c r="F129" s="206" t="s">
        <v>2723</v>
      </c>
      <c r="G129" s="207" t="s">
        <v>2027</v>
      </c>
      <c r="H129" s="208">
        <v>4</v>
      </c>
      <c r="I129" s="209"/>
      <c r="J129" s="210">
        <f>ROUND(I129*H129,2)</f>
        <v>0</v>
      </c>
      <c r="K129" s="206" t="s">
        <v>22</v>
      </c>
      <c r="L129" s="61"/>
      <c r="M129" s="211" t="s">
        <v>22</v>
      </c>
      <c r="N129" s="212" t="s">
        <v>48</v>
      </c>
      <c r="O129" s="42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AR129" s="24" t="s">
        <v>2028</v>
      </c>
      <c r="AT129" s="24" t="s">
        <v>185</v>
      </c>
      <c r="AU129" s="24" t="s">
        <v>85</v>
      </c>
      <c r="AY129" s="24" t="s">
        <v>183</v>
      </c>
      <c r="BE129" s="215">
        <f>IF(N129="základní",J129,0)</f>
        <v>0</v>
      </c>
      <c r="BF129" s="215">
        <f>IF(N129="snížená",J129,0)</f>
        <v>0</v>
      </c>
      <c r="BG129" s="215">
        <f>IF(N129="zákl. přenesená",J129,0)</f>
        <v>0</v>
      </c>
      <c r="BH129" s="215">
        <f>IF(N129="sníž. přenesená",J129,0)</f>
        <v>0</v>
      </c>
      <c r="BI129" s="215">
        <f>IF(N129="nulová",J129,0)</f>
        <v>0</v>
      </c>
      <c r="BJ129" s="24" t="s">
        <v>24</v>
      </c>
      <c r="BK129" s="215">
        <f>ROUND(I129*H129,2)</f>
        <v>0</v>
      </c>
      <c r="BL129" s="24" t="s">
        <v>2028</v>
      </c>
      <c r="BM129" s="24" t="s">
        <v>2797</v>
      </c>
    </row>
    <row r="130" spans="2:63" s="11" customFormat="1" ht="37.35" customHeight="1">
      <c r="B130" s="187"/>
      <c r="C130" s="188"/>
      <c r="D130" s="189" t="s">
        <v>76</v>
      </c>
      <c r="E130" s="190" t="s">
        <v>1305</v>
      </c>
      <c r="F130" s="190" t="s">
        <v>2036</v>
      </c>
      <c r="G130" s="188"/>
      <c r="H130" s="188"/>
      <c r="I130" s="191"/>
      <c r="J130" s="192">
        <f>BK130</f>
        <v>0</v>
      </c>
      <c r="K130" s="188"/>
      <c r="L130" s="193"/>
      <c r="M130" s="194"/>
      <c r="N130" s="195"/>
      <c r="O130" s="195"/>
      <c r="P130" s="196">
        <f>P131</f>
        <v>0</v>
      </c>
      <c r="Q130" s="195"/>
      <c r="R130" s="196">
        <f>R131</f>
        <v>0</v>
      </c>
      <c r="S130" s="195"/>
      <c r="T130" s="197">
        <f>T131</f>
        <v>0</v>
      </c>
      <c r="AR130" s="198" t="s">
        <v>212</v>
      </c>
      <c r="AT130" s="199" t="s">
        <v>76</v>
      </c>
      <c r="AU130" s="199" t="s">
        <v>77</v>
      </c>
      <c r="AY130" s="198" t="s">
        <v>183</v>
      </c>
      <c r="BK130" s="200">
        <f>BK131</f>
        <v>0</v>
      </c>
    </row>
    <row r="131" spans="2:63" s="11" customFormat="1" ht="19.9" customHeight="1">
      <c r="B131" s="187"/>
      <c r="C131" s="188"/>
      <c r="D131" s="201" t="s">
        <v>76</v>
      </c>
      <c r="E131" s="202" t="s">
        <v>77</v>
      </c>
      <c r="F131" s="202" t="s">
        <v>2036</v>
      </c>
      <c r="G131" s="188"/>
      <c r="H131" s="188"/>
      <c r="I131" s="191"/>
      <c r="J131" s="203">
        <f>BK131</f>
        <v>0</v>
      </c>
      <c r="K131" s="188"/>
      <c r="L131" s="193"/>
      <c r="M131" s="194"/>
      <c r="N131" s="195"/>
      <c r="O131" s="195"/>
      <c r="P131" s="196">
        <f>SUM(P132:P135)</f>
        <v>0</v>
      </c>
      <c r="Q131" s="195"/>
      <c r="R131" s="196">
        <f>SUM(R132:R135)</f>
        <v>0</v>
      </c>
      <c r="S131" s="195"/>
      <c r="T131" s="197">
        <f>SUM(T132:T135)</f>
        <v>0</v>
      </c>
      <c r="AR131" s="198" t="s">
        <v>212</v>
      </c>
      <c r="AT131" s="199" t="s">
        <v>76</v>
      </c>
      <c r="AU131" s="199" t="s">
        <v>24</v>
      </c>
      <c r="AY131" s="198" t="s">
        <v>183</v>
      </c>
      <c r="BK131" s="200">
        <f>SUM(BK132:BK135)</f>
        <v>0</v>
      </c>
    </row>
    <row r="132" spans="2:65" s="1" customFormat="1" ht="22.5" customHeight="1">
      <c r="B132" s="41"/>
      <c r="C132" s="204" t="s">
        <v>548</v>
      </c>
      <c r="D132" s="204" t="s">
        <v>185</v>
      </c>
      <c r="E132" s="205" t="s">
        <v>2037</v>
      </c>
      <c r="F132" s="206" t="s">
        <v>2038</v>
      </c>
      <c r="G132" s="207" t="s">
        <v>2039</v>
      </c>
      <c r="H132" s="208">
        <v>1</v>
      </c>
      <c r="I132" s="209"/>
      <c r="J132" s="210">
        <f>ROUND(I132*H132,2)</f>
        <v>0</v>
      </c>
      <c r="K132" s="206" t="s">
        <v>22</v>
      </c>
      <c r="L132" s="61"/>
      <c r="M132" s="211" t="s">
        <v>22</v>
      </c>
      <c r="N132" s="212" t="s">
        <v>48</v>
      </c>
      <c r="O132" s="42"/>
      <c r="P132" s="213">
        <f>O132*H132</f>
        <v>0</v>
      </c>
      <c r="Q132" s="213">
        <v>0</v>
      </c>
      <c r="R132" s="213">
        <f>Q132*H132</f>
        <v>0</v>
      </c>
      <c r="S132" s="213">
        <v>0</v>
      </c>
      <c r="T132" s="214">
        <f>S132*H132</f>
        <v>0</v>
      </c>
      <c r="AR132" s="24" t="s">
        <v>1311</v>
      </c>
      <c r="AT132" s="24" t="s">
        <v>185</v>
      </c>
      <c r="AU132" s="24" t="s">
        <v>85</v>
      </c>
      <c r="AY132" s="24" t="s">
        <v>183</v>
      </c>
      <c r="BE132" s="215">
        <f>IF(N132="základní",J132,0)</f>
        <v>0</v>
      </c>
      <c r="BF132" s="215">
        <f>IF(N132="snížená",J132,0)</f>
        <v>0</v>
      </c>
      <c r="BG132" s="215">
        <f>IF(N132="zákl. přenesená",J132,0)</f>
        <v>0</v>
      </c>
      <c r="BH132" s="215">
        <f>IF(N132="sníž. přenesená",J132,0)</f>
        <v>0</v>
      </c>
      <c r="BI132" s="215">
        <f>IF(N132="nulová",J132,0)</f>
        <v>0</v>
      </c>
      <c r="BJ132" s="24" t="s">
        <v>24</v>
      </c>
      <c r="BK132" s="215">
        <f>ROUND(I132*H132,2)</f>
        <v>0</v>
      </c>
      <c r="BL132" s="24" t="s">
        <v>1311</v>
      </c>
      <c r="BM132" s="24" t="s">
        <v>2798</v>
      </c>
    </row>
    <row r="133" spans="2:65" s="1" customFormat="1" ht="22.5" customHeight="1">
      <c r="B133" s="41"/>
      <c r="C133" s="204" t="s">
        <v>559</v>
      </c>
      <c r="D133" s="204" t="s">
        <v>185</v>
      </c>
      <c r="E133" s="205" t="s">
        <v>2041</v>
      </c>
      <c r="F133" s="206" t="s">
        <v>2042</v>
      </c>
      <c r="G133" s="207" t="s">
        <v>2039</v>
      </c>
      <c r="H133" s="208">
        <v>1</v>
      </c>
      <c r="I133" s="209"/>
      <c r="J133" s="210">
        <f>ROUND(I133*H133,2)</f>
        <v>0</v>
      </c>
      <c r="K133" s="206" t="s">
        <v>22</v>
      </c>
      <c r="L133" s="61"/>
      <c r="M133" s="211" t="s">
        <v>22</v>
      </c>
      <c r="N133" s="212" t="s">
        <v>48</v>
      </c>
      <c r="O133" s="42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AR133" s="24" t="s">
        <v>1311</v>
      </c>
      <c r="AT133" s="24" t="s">
        <v>185</v>
      </c>
      <c r="AU133" s="24" t="s">
        <v>85</v>
      </c>
      <c r="AY133" s="24" t="s">
        <v>183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24" t="s">
        <v>24</v>
      </c>
      <c r="BK133" s="215">
        <f>ROUND(I133*H133,2)</f>
        <v>0</v>
      </c>
      <c r="BL133" s="24" t="s">
        <v>1311</v>
      </c>
      <c r="BM133" s="24" t="s">
        <v>2799</v>
      </c>
    </row>
    <row r="134" spans="2:65" s="1" customFormat="1" ht="22.5" customHeight="1">
      <c r="B134" s="41"/>
      <c r="C134" s="204" t="s">
        <v>565</v>
      </c>
      <c r="D134" s="204" t="s">
        <v>185</v>
      </c>
      <c r="E134" s="205" t="s">
        <v>2044</v>
      </c>
      <c r="F134" s="206" t="s">
        <v>2045</v>
      </c>
      <c r="G134" s="207" t="s">
        <v>2039</v>
      </c>
      <c r="H134" s="208">
        <v>1</v>
      </c>
      <c r="I134" s="209"/>
      <c r="J134" s="210">
        <f>ROUND(I134*H134,2)</f>
        <v>0</v>
      </c>
      <c r="K134" s="206" t="s">
        <v>22</v>
      </c>
      <c r="L134" s="61"/>
      <c r="M134" s="211" t="s">
        <v>22</v>
      </c>
      <c r="N134" s="212" t="s">
        <v>48</v>
      </c>
      <c r="O134" s="42"/>
      <c r="P134" s="213">
        <f>O134*H134</f>
        <v>0</v>
      </c>
      <c r="Q134" s="213">
        <v>0</v>
      </c>
      <c r="R134" s="213">
        <f>Q134*H134</f>
        <v>0</v>
      </c>
      <c r="S134" s="213">
        <v>0</v>
      </c>
      <c r="T134" s="214">
        <f>S134*H134</f>
        <v>0</v>
      </c>
      <c r="AR134" s="24" t="s">
        <v>1311</v>
      </c>
      <c r="AT134" s="24" t="s">
        <v>185</v>
      </c>
      <c r="AU134" s="24" t="s">
        <v>85</v>
      </c>
      <c r="AY134" s="24" t="s">
        <v>183</v>
      </c>
      <c r="BE134" s="215">
        <f>IF(N134="základní",J134,0)</f>
        <v>0</v>
      </c>
      <c r="BF134" s="215">
        <f>IF(N134="snížená",J134,0)</f>
        <v>0</v>
      </c>
      <c r="BG134" s="215">
        <f>IF(N134="zákl. přenesená",J134,0)</f>
        <v>0</v>
      </c>
      <c r="BH134" s="215">
        <f>IF(N134="sníž. přenesená",J134,0)</f>
        <v>0</v>
      </c>
      <c r="BI134" s="215">
        <f>IF(N134="nulová",J134,0)</f>
        <v>0</v>
      </c>
      <c r="BJ134" s="24" t="s">
        <v>24</v>
      </c>
      <c r="BK134" s="215">
        <f>ROUND(I134*H134,2)</f>
        <v>0</v>
      </c>
      <c r="BL134" s="24" t="s">
        <v>1311</v>
      </c>
      <c r="BM134" s="24" t="s">
        <v>2800</v>
      </c>
    </row>
    <row r="135" spans="2:65" s="1" customFormat="1" ht="22.5" customHeight="1">
      <c r="B135" s="41"/>
      <c r="C135" s="204" t="s">
        <v>570</v>
      </c>
      <c r="D135" s="204" t="s">
        <v>185</v>
      </c>
      <c r="E135" s="205" t="s">
        <v>2047</v>
      </c>
      <c r="F135" s="206" t="s">
        <v>2048</v>
      </c>
      <c r="G135" s="207" t="s">
        <v>2039</v>
      </c>
      <c r="H135" s="208">
        <v>1</v>
      </c>
      <c r="I135" s="209"/>
      <c r="J135" s="210">
        <f>ROUND(I135*H135,2)</f>
        <v>0</v>
      </c>
      <c r="K135" s="206" t="s">
        <v>22</v>
      </c>
      <c r="L135" s="61"/>
      <c r="M135" s="211" t="s">
        <v>22</v>
      </c>
      <c r="N135" s="277" t="s">
        <v>48</v>
      </c>
      <c r="O135" s="271"/>
      <c r="P135" s="278">
        <f>O135*H135</f>
        <v>0</v>
      </c>
      <c r="Q135" s="278">
        <v>0</v>
      </c>
      <c r="R135" s="278">
        <f>Q135*H135</f>
        <v>0</v>
      </c>
      <c r="S135" s="278">
        <v>0</v>
      </c>
      <c r="T135" s="279">
        <f>S135*H135</f>
        <v>0</v>
      </c>
      <c r="AR135" s="24" t="s">
        <v>1311</v>
      </c>
      <c r="AT135" s="24" t="s">
        <v>185</v>
      </c>
      <c r="AU135" s="24" t="s">
        <v>85</v>
      </c>
      <c r="AY135" s="24" t="s">
        <v>183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24" t="s">
        <v>24</v>
      </c>
      <c r="BK135" s="215">
        <f>ROUND(I135*H135,2)</f>
        <v>0</v>
      </c>
      <c r="BL135" s="24" t="s">
        <v>1311</v>
      </c>
      <c r="BM135" s="24" t="s">
        <v>2801</v>
      </c>
    </row>
    <row r="136" spans="2:12" s="1" customFormat="1" ht="6.95" customHeight="1">
      <c r="B136" s="56"/>
      <c r="C136" s="57"/>
      <c r="D136" s="57"/>
      <c r="E136" s="57"/>
      <c r="F136" s="57"/>
      <c r="G136" s="57"/>
      <c r="H136" s="57"/>
      <c r="I136" s="148"/>
      <c r="J136" s="57"/>
      <c r="K136" s="57"/>
      <c r="L136" s="61"/>
    </row>
  </sheetData>
  <sheetProtection algorithmName="SHA-512" hashValue="fDH/3CyZugFFDVWcURDcfaDCmE5yl4k1nysCfbX9AHF5qOlufJjJjptpKgfuuLBaX3F8LHHdHKaeKNoKdqD+Fw==" saltValue="7eOu8wUzpj0mxiq+prXDQA==" spinCount="100000" sheet="1" objects="1" scenarios="1" formatCells="0" formatColumns="0" formatRows="0" sort="0" autoFilter="0"/>
  <autoFilter ref="C89:K135"/>
  <mergeCells count="9">
    <mergeCell ref="E80:H80"/>
    <mergeCell ref="E82:H8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82" customWidth="1"/>
    <col min="2" max="2" width="1.66796875" style="282" customWidth="1"/>
    <col min="3" max="4" width="5" style="282" customWidth="1"/>
    <col min="5" max="5" width="11.66015625" style="282" customWidth="1"/>
    <col min="6" max="6" width="9.16015625" style="282" customWidth="1"/>
    <col min="7" max="7" width="5" style="282" customWidth="1"/>
    <col min="8" max="8" width="77.83203125" style="282" customWidth="1"/>
    <col min="9" max="10" width="20" style="282" customWidth="1"/>
    <col min="11" max="11" width="1.66796875" style="282" customWidth="1"/>
  </cols>
  <sheetData>
    <row r="1" ht="37.5" customHeight="1"/>
    <row r="2" spans="2:11" ht="7.5" customHeight="1">
      <c r="B2" s="283"/>
      <c r="C2" s="284"/>
      <c r="D2" s="284"/>
      <c r="E2" s="284"/>
      <c r="F2" s="284"/>
      <c r="G2" s="284"/>
      <c r="H2" s="284"/>
      <c r="I2" s="284"/>
      <c r="J2" s="284"/>
      <c r="K2" s="285"/>
    </row>
    <row r="3" spans="2:11" s="15" customFormat="1" ht="45" customHeight="1">
      <c r="B3" s="286"/>
      <c r="C3" s="494" t="s">
        <v>2802</v>
      </c>
      <c r="D3" s="494"/>
      <c r="E3" s="494"/>
      <c r="F3" s="494"/>
      <c r="G3" s="494"/>
      <c r="H3" s="494"/>
      <c r="I3" s="494"/>
      <c r="J3" s="494"/>
      <c r="K3" s="287"/>
    </row>
    <row r="4" spans="2:11" ht="25.5" customHeight="1">
      <c r="B4" s="288"/>
      <c r="C4" s="501" t="s">
        <v>2803</v>
      </c>
      <c r="D4" s="501"/>
      <c r="E4" s="501"/>
      <c r="F4" s="501"/>
      <c r="G4" s="501"/>
      <c r="H4" s="501"/>
      <c r="I4" s="501"/>
      <c r="J4" s="501"/>
      <c r="K4" s="289"/>
    </row>
    <row r="5" spans="2:11" ht="5.25" customHeight="1">
      <c r="B5" s="288"/>
      <c r="C5" s="290"/>
      <c r="D5" s="290"/>
      <c r="E5" s="290"/>
      <c r="F5" s="290"/>
      <c r="G5" s="290"/>
      <c r="H5" s="290"/>
      <c r="I5" s="290"/>
      <c r="J5" s="290"/>
      <c r="K5" s="289"/>
    </row>
    <row r="6" spans="2:11" ht="15" customHeight="1">
      <c r="B6" s="288"/>
      <c r="C6" s="497" t="s">
        <v>2804</v>
      </c>
      <c r="D6" s="497"/>
      <c r="E6" s="497"/>
      <c r="F6" s="497"/>
      <c r="G6" s="497"/>
      <c r="H6" s="497"/>
      <c r="I6" s="497"/>
      <c r="J6" s="497"/>
      <c r="K6" s="289"/>
    </row>
    <row r="7" spans="2:11" ht="15" customHeight="1">
      <c r="B7" s="292"/>
      <c r="C7" s="497" t="s">
        <v>2805</v>
      </c>
      <c r="D7" s="497"/>
      <c r="E7" s="497"/>
      <c r="F7" s="497"/>
      <c r="G7" s="497"/>
      <c r="H7" s="497"/>
      <c r="I7" s="497"/>
      <c r="J7" s="497"/>
      <c r="K7" s="289"/>
    </row>
    <row r="8" spans="2:11" ht="12.75" customHeight="1">
      <c r="B8" s="292"/>
      <c r="C8" s="291"/>
      <c r="D8" s="291"/>
      <c r="E8" s="291"/>
      <c r="F8" s="291"/>
      <c r="G8" s="291"/>
      <c r="H8" s="291"/>
      <c r="I8" s="291"/>
      <c r="J8" s="291"/>
      <c r="K8" s="289"/>
    </row>
    <row r="9" spans="2:11" ht="15" customHeight="1">
      <c r="B9" s="292"/>
      <c r="C9" s="497" t="s">
        <v>2806</v>
      </c>
      <c r="D9" s="497"/>
      <c r="E9" s="497"/>
      <c r="F9" s="497"/>
      <c r="G9" s="497"/>
      <c r="H9" s="497"/>
      <c r="I9" s="497"/>
      <c r="J9" s="497"/>
      <c r="K9" s="289"/>
    </row>
    <row r="10" spans="2:11" ht="15" customHeight="1">
      <c r="B10" s="292"/>
      <c r="C10" s="291"/>
      <c r="D10" s="497" t="s">
        <v>2807</v>
      </c>
      <c r="E10" s="497"/>
      <c r="F10" s="497"/>
      <c r="G10" s="497"/>
      <c r="H10" s="497"/>
      <c r="I10" s="497"/>
      <c r="J10" s="497"/>
      <c r="K10" s="289"/>
    </row>
    <row r="11" spans="2:11" ht="15" customHeight="1">
      <c r="B11" s="292"/>
      <c r="C11" s="293"/>
      <c r="D11" s="497" t="s">
        <v>2808</v>
      </c>
      <c r="E11" s="497"/>
      <c r="F11" s="497"/>
      <c r="G11" s="497"/>
      <c r="H11" s="497"/>
      <c r="I11" s="497"/>
      <c r="J11" s="497"/>
      <c r="K11" s="289"/>
    </row>
    <row r="12" spans="2:11" ht="12.75" customHeight="1">
      <c r="B12" s="292"/>
      <c r="C12" s="293"/>
      <c r="D12" s="293"/>
      <c r="E12" s="293"/>
      <c r="F12" s="293"/>
      <c r="G12" s="293"/>
      <c r="H12" s="293"/>
      <c r="I12" s="293"/>
      <c r="J12" s="293"/>
      <c r="K12" s="289"/>
    </row>
    <row r="13" spans="2:11" ht="15" customHeight="1">
      <c r="B13" s="292"/>
      <c r="C13" s="293"/>
      <c r="D13" s="497" t="s">
        <v>2809</v>
      </c>
      <c r="E13" s="497"/>
      <c r="F13" s="497"/>
      <c r="G13" s="497"/>
      <c r="H13" s="497"/>
      <c r="I13" s="497"/>
      <c r="J13" s="497"/>
      <c r="K13" s="289"/>
    </row>
    <row r="14" spans="2:11" ht="15" customHeight="1">
      <c r="B14" s="292"/>
      <c r="C14" s="293"/>
      <c r="D14" s="497" t="s">
        <v>2810</v>
      </c>
      <c r="E14" s="497"/>
      <c r="F14" s="497"/>
      <c r="G14" s="497"/>
      <c r="H14" s="497"/>
      <c r="I14" s="497"/>
      <c r="J14" s="497"/>
      <c r="K14" s="289"/>
    </row>
    <row r="15" spans="2:11" ht="15" customHeight="1">
      <c r="B15" s="292"/>
      <c r="C15" s="293"/>
      <c r="D15" s="497" t="s">
        <v>2811</v>
      </c>
      <c r="E15" s="497"/>
      <c r="F15" s="497"/>
      <c r="G15" s="497"/>
      <c r="H15" s="497"/>
      <c r="I15" s="497"/>
      <c r="J15" s="497"/>
      <c r="K15" s="289"/>
    </row>
    <row r="16" spans="2:11" ht="15" customHeight="1">
      <c r="B16" s="292"/>
      <c r="C16" s="293"/>
      <c r="D16" s="293"/>
      <c r="E16" s="294" t="s">
        <v>83</v>
      </c>
      <c r="F16" s="497" t="s">
        <v>2812</v>
      </c>
      <c r="G16" s="497"/>
      <c r="H16" s="497"/>
      <c r="I16" s="497"/>
      <c r="J16" s="497"/>
      <c r="K16" s="289"/>
    </row>
    <row r="17" spans="2:11" ht="15" customHeight="1">
      <c r="B17" s="292"/>
      <c r="C17" s="293"/>
      <c r="D17" s="293"/>
      <c r="E17" s="294" t="s">
        <v>2813</v>
      </c>
      <c r="F17" s="497" t="s">
        <v>2814</v>
      </c>
      <c r="G17" s="497"/>
      <c r="H17" s="497"/>
      <c r="I17" s="497"/>
      <c r="J17" s="497"/>
      <c r="K17" s="289"/>
    </row>
    <row r="18" spans="2:11" ht="15" customHeight="1">
      <c r="B18" s="292"/>
      <c r="C18" s="293"/>
      <c r="D18" s="293"/>
      <c r="E18" s="294" t="s">
        <v>2815</v>
      </c>
      <c r="F18" s="497" t="s">
        <v>2816</v>
      </c>
      <c r="G18" s="497"/>
      <c r="H18" s="497"/>
      <c r="I18" s="497"/>
      <c r="J18" s="497"/>
      <c r="K18" s="289"/>
    </row>
    <row r="19" spans="2:11" ht="15" customHeight="1">
      <c r="B19" s="292"/>
      <c r="C19" s="293"/>
      <c r="D19" s="293"/>
      <c r="E19" s="294" t="s">
        <v>2817</v>
      </c>
      <c r="F19" s="497" t="s">
        <v>2818</v>
      </c>
      <c r="G19" s="497"/>
      <c r="H19" s="497"/>
      <c r="I19" s="497"/>
      <c r="J19" s="497"/>
      <c r="K19" s="289"/>
    </row>
    <row r="20" spans="2:11" ht="15" customHeight="1">
      <c r="B20" s="292"/>
      <c r="C20" s="293"/>
      <c r="D20" s="293"/>
      <c r="E20" s="294" t="s">
        <v>2819</v>
      </c>
      <c r="F20" s="497" t="s">
        <v>2820</v>
      </c>
      <c r="G20" s="497"/>
      <c r="H20" s="497"/>
      <c r="I20" s="497"/>
      <c r="J20" s="497"/>
      <c r="K20" s="289"/>
    </row>
    <row r="21" spans="2:11" ht="15" customHeight="1">
      <c r="B21" s="292"/>
      <c r="C21" s="293"/>
      <c r="D21" s="293"/>
      <c r="E21" s="294" t="s">
        <v>88</v>
      </c>
      <c r="F21" s="497" t="s">
        <v>2821</v>
      </c>
      <c r="G21" s="497"/>
      <c r="H21" s="497"/>
      <c r="I21" s="497"/>
      <c r="J21" s="497"/>
      <c r="K21" s="289"/>
    </row>
    <row r="22" spans="2:11" ht="12.75" customHeight="1">
      <c r="B22" s="292"/>
      <c r="C22" s="293"/>
      <c r="D22" s="293"/>
      <c r="E22" s="293"/>
      <c r="F22" s="293"/>
      <c r="G22" s="293"/>
      <c r="H22" s="293"/>
      <c r="I22" s="293"/>
      <c r="J22" s="293"/>
      <c r="K22" s="289"/>
    </row>
    <row r="23" spans="2:11" ht="15" customHeight="1">
      <c r="B23" s="292"/>
      <c r="C23" s="497" t="s">
        <v>2822</v>
      </c>
      <c r="D23" s="497"/>
      <c r="E23" s="497"/>
      <c r="F23" s="497"/>
      <c r="G23" s="497"/>
      <c r="H23" s="497"/>
      <c r="I23" s="497"/>
      <c r="J23" s="497"/>
      <c r="K23" s="289"/>
    </row>
    <row r="24" spans="2:11" ht="15" customHeight="1">
      <c r="B24" s="292"/>
      <c r="C24" s="497" t="s">
        <v>2823</v>
      </c>
      <c r="D24" s="497"/>
      <c r="E24" s="497"/>
      <c r="F24" s="497"/>
      <c r="G24" s="497"/>
      <c r="H24" s="497"/>
      <c r="I24" s="497"/>
      <c r="J24" s="497"/>
      <c r="K24" s="289"/>
    </row>
    <row r="25" spans="2:11" ht="15" customHeight="1">
      <c r="B25" s="292"/>
      <c r="C25" s="291"/>
      <c r="D25" s="497" t="s">
        <v>2824</v>
      </c>
      <c r="E25" s="497"/>
      <c r="F25" s="497"/>
      <c r="G25" s="497"/>
      <c r="H25" s="497"/>
      <c r="I25" s="497"/>
      <c r="J25" s="497"/>
      <c r="K25" s="289"/>
    </row>
    <row r="26" spans="2:11" ht="15" customHeight="1">
      <c r="B26" s="292"/>
      <c r="C26" s="293"/>
      <c r="D26" s="497" t="s">
        <v>2825</v>
      </c>
      <c r="E26" s="497"/>
      <c r="F26" s="497"/>
      <c r="G26" s="497"/>
      <c r="H26" s="497"/>
      <c r="I26" s="497"/>
      <c r="J26" s="497"/>
      <c r="K26" s="289"/>
    </row>
    <row r="27" spans="2:11" ht="12.75" customHeight="1">
      <c r="B27" s="292"/>
      <c r="C27" s="293"/>
      <c r="D27" s="293"/>
      <c r="E27" s="293"/>
      <c r="F27" s="293"/>
      <c r="G27" s="293"/>
      <c r="H27" s="293"/>
      <c r="I27" s="293"/>
      <c r="J27" s="293"/>
      <c r="K27" s="289"/>
    </row>
    <row r="28" spans="2:11" ht="15" customHeight="1">
      <c r="B28" s="292"/>
      <c r="C28" s="293"/>
      <c r="D28" s="497" t="s">
        <v>2826</v>
      </c>
      <c r="E28" s="497"/>
      <c r="F28" s="497"/>
      <c r="G28" s="497"/>
      <c r="H28" s="497"/>
      <c r="I28" s="497"/>
      <c r="J28" s="497"/>
      <c r="K28" s="289"/>
    </row>
    <row r="29" spans="2:11" ht="15" customHeight="1">
      <c r="B29" s="292"/>
      <c r="C29" s="293"/>
      <c r="D29" s="497" t="s">
        <v>2827</v>
      </c>
      <c r="E29" s="497"/>
      <c r="F29" s="497"/>
      <c r="G29" s="497"/>
      <c r="H29" s="497"/>
      <c r="I29" s="497"/>
      <c r="J29" s="497"/>
      <c r="K29" s="289"/>
    </row>
    <row r="30" spans="2:11" ht="12.75" customHeight="1">
      <c r="B30" s="292"/>
      <c r="C30" s="293"/>
      <c r="D30" s="293"/>
      <c r="E30" s="293"/>
      <c r="F30" s="293"/>
      <c r="G30" s="293"/>
      <c r="H30" s="293"/>
      <c r="I30" s="293"/>
      <c r="J30" s="293"/>
      <c r="K30" s="289"/>
    </row>
    <row r="31" spans="2:11" ht="15" customHeight="1">
      <c r="B31" s="292"/>
      <c r="C31" s="293"/>
      <c r="D31" s="497" t="s">
        <v>2828</v>
      </c>
      <c r="E31" s="497"/>
      <c r="F31" s="497"/>
      <c r="G31" s="497"/>
      <c r="H31" s="497"/>
      <c r="I31" s="497"/>
      <c r="J31" s="497"/>
      <c r="K31" s="289"/>
    </row>
    <row r="32" spans="2:11" ht="15" customHeight="1">
      <c r="B32" s="292"/>
      <c r="C32" s="293"/>
      <c r="D32" s="497" t="s">
        <v>2829</v>
      </c>
      <c r="E32" s="497"/>
      <c r="F32" s="497"/>
      <c r="G32" s="497"/>
      <c r="H32" s="497"/>
      <c r="I32" s="497"/>
      <c r="J32" s="497"/>
      <c r="K32" s="289"/>
    </row>
    <row r="33" spans="2:11" ht="15" customHeight="1">
      <c r="B33" s="292"/>
      <c r="C33" s="293"/>
      <c r="D33" s="497" t="s">
        <v>2830</v>
      </c>
      <c r="E33" s="497"/>
      <c r="F33" s="497"/>
      <c r="G33" s="497"/>
      <c r="H33" s="497"/>
      <c r="I33" s="497"/>
      <c r="J33" s="497"/>
      <c r="K33" s="289"/>
    </row>
    <row r="34" spans="2:11" ht="15" customHeight="1">
      <c r="B34" s="292"/>
      <c r="C34" s="293"/>
      <c r="D34" s="291"/>
      <c r="E34" s="295" t="s">
        <v>168</v>
      </c>
      <c r="F34" s="291"/>
      <c r="G34" s="497" t="s">
        <v>2831</v>
      </c>
      <c r="H34" s="497"/>
      <c r="I34" s="497"/>
      <c r="J34" s="497"/>
      <c r="K34" s="289"/>
    </row>
    <row r="35" spans="2:11" ht="30.75" customHeight="1">
      <c r="B35" s="292"/>
      <c r="C35" s="293"/>
      <c r="D35" s="291"/>
      <c r="E35" s="295" t="s">
        <v>2832</v>
      </c>
      <c r="F35" s="291"/>
      <c r="G35" s="497" t="s">
        <v>2833</v>
      </c>
      <c r="H35" s="497"/>
      <c r="I35" s="497"/>
      <c r="J35" s="497"/>
      <c r="K35" s="289"/>
    </row>
    <row r="36" spans="2:11" ht="15" customHeight="1">
      <c r="B36" s="292"/>
      <c r="C36" s="293"/>
      <c r="D36" s="291"/>
      <c r="E36" s="295" t="s">
        <v>58</v>
      </c>
      <c r="F36" s="291"/>
      <c r="G36" s="497" t="s">
        <v>2834</v>
      </c>
      <c r="H36" s="497"/>
      <c r="I36" s="497"/>
      <c r="J36" s="497"/>
      <c r="K36" s="289"/>
    </row>
    <row r="37" spans="2:11" ht="15" customHeight="1">
      <c r="B37" s="292"/>
      <c r="C37" s="293"/>
      <c r="D37" s="291"/>
      <c r="E37" s="295" t="s">
        <v>169</v>
      </c>
      <c r="F37" s="291"/>
      <c r="G37" s="497" t="s">
        <v>2835</v>
      </c>
      <c r="H37" s="497"/>
      <c r="I37" s="497"/>
      <c r="J37" s="497"/>
      <c r="K37" s="289"/>
    </row>
    <row r="38" spans="2:11" ht="15" customHeight="1">
      <c r="B38" s="292"/>
      <c r="C38" s="293"/>
      <c r="D38" s="291"/>
      <c r="E38" s="295" t="s">
        <v>170</v>
      </c>
      <c r="F38" s="291"/>
      <c r="G38" s="497" t="s">
        <v>2836</v>
      </c>
      <c r="H38" s="497"/>
      <c r="I38" s="497"/>
      <c r="J38" s="497"/>
      <c r="K38" s="289"/>
    </row>
    <row r="39" spans="2:11" ht="15" customHeight="1">
      <c r="B39" s="292"/>
      <c r="C39" s="293"/>
      <c r="D39" s="291"/>
      <c r="E39" s="295" t="s">
        <v>171</v>
      </c>
      <c r="F39" s="291"/>
      <c r="G39" s="497" t="s">
        <v>2837</v>
      </c>
      <c r="H39" s="497"/>
      <c r="I39" s="497"/>
      <c r="J39" s="497"/>
      <c r="K39" s="289"/>
    </row>
    <row r="40" spans="2:11" ht="15" customHeight="1">
      <c r="B40" s="292"/>
      <c r="C40" s="293"/>
      <c r="D40" s="291"/>
      <c r="E40" s="295" t="s">
        <v>2838</v>
      </c>
      <c r="F40" s="291"/>
      <c r="G40" s="497" t="s">
        <v>2839</v>
      </c>
      <c r="H40" s="497"/>
      <c r="I40" s="497"/>
      <c r="J40" s="497"/>
      <c r="K40" s="289"/>
    </row>
    <row r="41" spans="2:11" ht="15" customHeight="1">
      <c r="B41" s="292"/>
      <c r="C41" s="293"/>
      <c r="D41" s="291"/>
      <c r="E41" s="295"/>
      <c r="F41" s="291"/>
      <c r="G41" s="497" t="s">
        <v>2840</v>
      </c>
      <c r="H41" s="497"/>
      <c r="I41" s="497"/>
      <c r="J41" s="497"/>
      <c r="K41" s="289"/>
    </row>
    <row r="42" spans="2:11" ht="15" customHeight="1">
      <c r="B42" s="292"/>
      <c r="C42" s="293"/>
      <c r="D42" s="291"/>
      <c r="E42" s="295" t="s">
        <v>2841</v>
      </c>
      <c r="F42" s="291"/>
      <c r="G42" s="497" t="s">
        <v>2842</v>
      </c>
      <c r="H42" s="497"/>
      <c r="I42" s="497"/>
      <c r="J42" s="497"/>
      <c r="K42" s="289"/>
    </row>
    <row r="43" spans="2:11" ht="15" customHeight="1">
      <c r="B43" s="292"/>
      <c r="C43" s="293"/>
      <c r="D43" s="291"/>
      <c r="E43" s="295" t="s">
        <v>173</v>
      </c>
      <c r="F43" s="291"/>
      <c r="G43" s="497" t="s">
        <v>2843</v>
      </c>
      <c r="H43" s="497"/>
      <c r="I43" s="497"/>
      <c r="J43" s="497"/>
      <c r="K43" s="289"/>
    </row>
    <row r="44" spans="2:11" ht="12.75" customHeight="1">
      <c r="B44" s="292"/>
      <c r="C44" s="293"/>
      <c r="D44" s="291"/>
      <c r="E44" s="291"/>
      <c r="F44" s="291"/>
      <c r="G44" s="291"/>
      <c r="H44" s="291"/>
      <c r="I44" s="291"/>
      <c r="J44" s="291"/>
      <c r="K44" s="289"/>
    </row>
    <row r="45" spans="2:11" ht="15" customHeight="1">
      <c r="B45" s="292"/>
      <c r="C45" s="293"/>
      <c r="D45" s="497" t="s">
        <v>2844</v>
      </c>
      <c r="E45" s="497"/>
      <c r="F45" s="497"/>
      <c r="G45" s="497"/>
      <c r="H45" s="497"/>
      <c r="I45" s="497"/>
      <c r="J45" s="497"/>
      <c r="K45" s="289"/>
    </row>
    <row r="46" spans="2:11" ht="15" customHeight="1">
      <c r="B46" s="292"/>
      <c r="C46" s="293"/>
      <c r="D46" s="293"/>
      <c r="E46" s="497" t="s">
        <v>2845</v>
      </c>
      <c r="F46" s="497"/>
      <c r="G46" s="497"/>
      <c r="H46" s="497"/>
      <c r="I46" s="497"/>
      <c r="J46" s="497"/>
      <c r="K46" s="289"/>
    </row>
    <row r="47" spans="2:11" ht="15" customHeight="1">
      <c r="B47" s="292"/>
      <c r="C47" s="293"/>
      <c r="D47" s="293"/>
      <c r="E47" s="497" t="s">
        <v>2846</v>
      </c>
      <c r="F47" s="497"/>
      <c r="G47" s="497"/>
      <c r="H47" s="497"/>
      <c r="I47" s="497"/>
      <c r="J47" s="497"/>
      <c r="K47" s="289"/>
    </row>
    <row r="48" spans="2:11" ht="15" customHeight="1">
      <c r="B48" s="292"/>
      <c r="C48" s="293"/>
      <c r="D48" s="293"/>
      <c r="E48" s="497" t="s">
        <v>2847</v>
      </c>
      <c r="F48" s="497"/>
      <c r="G48" s="497"/>
      <c r="H48" s="497"/>
      <c r="I48" s="497"/>
      <c r="J48" s="497"/>
      <c r="K48" s="289"/>
    </row>
    <row r="49" spans="2:11" ht="15" customHeight="1">
      <c r="B49" s="292"/>
      <c r="C49" s="293"/>
      <c r="D49" s="497" t="s">
        <v>2848</v>
      </c>
      <c r="E49" s="497"/>
      <c r="F49" s="497"/>
      <c r="G49" s="497"/>
      <c r="H49" s="497"/>
      <c r="I49" s="497"/>
      <c r="J49" s="497"/>
      <c r="K49" s="289"/>
    </row>
    <row r="50" spans="2:11" ht="25.5" customHeight="1">
      <c r="B50" s="288"/>
      <c r="C50" s="501" t="s">
        <v>2849</v>
      </c>
      <c r="D50" s="501"/>
      <c r="E50" s="501"/>
      <c r="F50" s="501"/>
      <c r="G50" s="501"/>
      <c r="H50" s="501"/>
      <c r="I50" s="501"/>
      <c r="J50" s="501"/>
      <c r="K50" s="289"/>
    </row>
    <row r="51" spans="2:11" ht="5.25" customHeight="1">
      <c r="B51" s="288"/>
      <c r="C51" s="290"/>
      <c r="D51" s="290"/>
      <c r="E51" s="290"/>
      <c r="F51" s="290"/>
      <c r="G51" s="290"/>
      <c r="H51" s="290"/>
      <c r="I51" s="290"/>
      <c r="J51" s="290"/>
      <c r="K51" s="289"/>
    </row>
    <row r="52" spans="2:11" ht="15" customHeight="1">
      <c r="B52" s="288"/>
      <c r="C52" s="497" t="s">
        <v>2850</v>
      </c>
      <c r="D52" s="497"/>
      <c r="E52" s="497"/>
      <c r="F52" s="497"/>
      <c r="G52" s="497"/>
      <c r="H52" s="497"/>
      <c r="I52" s="497"/>
      <c r="J52" s="497"/>
      <c r="K52" s="289"/>
    </row>
    <row r="53" spans="2:11" ht="15" customHeight="1">
      <c r="B53" s="288"/>
      <c r="C53" s="497" t="s">
        <v>2851</v>
      </c>
      <c r="D53" s="497"/>
      <c r="E53" s="497"/>
      <c r="F53" s="497"/>
      <c r="G53" s="497"/>
      <c r="H53" s="497"/>
      <c r="I53" s="497"/>
      <c r="J53" s="497"/>
      <c r="K53" s="289"/>
    </row>
    <row r="54" spans="2:11" ht="12.75" customHeight="1">
      <c r="B54" s="288"/>
      <c r="C54" s="291"/>
      <c r="D54" s="291"/>
      <c r="E54" s="291"/>
      <c r="F54" s="291"/>
      <c r="G54" s="291"/>
      <c r="H54" s="291"/>
      <c r="I54" s="291"/>
      <c r="J54" s="291"/>
      <c r="K54" s="289"/>
    </row>
    <row r="55" spans="2:11" ht="15" customHeight="1">
      <c r="B55" s="288"/>
      <c r="C55" s="497" t="s">
        <v>2852</v>
      </c>
      <c r="D55" s="497"/>
      <c r="E55" s="497"/>
      <c r="F55" s="497"/>
      <c r="G55" s="497"/>
      <c r="H55" s="497"/>
      <c r="I55" s="497"/>
      <c r="J55" s="497"/>
      <c r="K55" s="289"/>
    </row>
    <row r="56" spans="2:11" ht="15" customHeight="1">
      <c r="B56" s="288"/>
      <c r="C56" s="293"/>
      <c r="D56" s="497" t="s">
        <v>2853</v>
      </c>
      <c r="E56" s="497"/>
      <c r="F56" s="497"/>
      <c r="G56" s="497"/>
      <c r="H56" s="497"/>
      <c r="I56" s="497"/>
      <c r="J56" s="497"/>
      <c r="K56" s="289"/>
    </row>
    <row r="57" spans="2:11" ht="15" customHeight="1">
      <c r="B57" s="288"/>
      <c r="C57" s="293"/>
      <c r="D57" s="497" t="s">
        <v>2854</v>
      </c>
      <c r="E57" s="497"/>
      <c r="F57" s="497"/>
      <c r="G57" s="497"/>
      <c r="H57" s="497"/>
      <c r="I57" s="497"/>
      <c r="J57" s="497"/>
      <c r="K57" s="289"/>
    </row>
    <row r="58" spans="2:11" ht="15" customHeight="1">
      <c r="B58" s="288"/>
      <c r="C58" s="293"/>
      <c r="D58" s="497" t="s">
        <v>2855</v>
      </c>
      <c r="E58" s="497"/>
      <c r="F58" s="497"/>
      <c r="G58" s="497"/>
      <c r="H58" s="497"/>
      <c r="I58" s="497"/>
      <c r="J58" s="497"/>
      <c r="K58" s="289"/>
    </row>
    <row r="59" spans="2:11" ht="15" customHeight="1">
      <c r="B59" s="288"/>
      <c r="C59" s="293"/>
      <c r="D59" s="497" t="s">
        <v>2856</v>
      </c>
      <c r="E59" s="497"/>
      <c r="F59" s="497"/>
      <c r="G59" s="497"/>
      <c r="H59" s="497"/>
      <c r="I59" s="497"/>
      <c r="J59" s="497"/>
      <c r="K59" s="289"/>
    </row>
    <row r="60" spans="2:11" ht="15" customHeight="1">
      <c r="B60" s="288"/>
      <c r="C60" s="293"/>
      <c r="D60" s="498" t="s">
        <v>2857</v>
      </c>
      <c r="E60" s="498"/>
      <c r="F60" s="498"/>
      <c r="G60" s="498"/>
      <c r="H60" s="498"/>
      <c r="I60" s="498"/>
      <c r="J60" s="498"/>
      <c r="K60" s="289"/>
    </row>
    <row r="61" spans="2:11" ht="15" customHeight="1">
      <c r="B61" s="288"/>
      <c r="C61" s="293"/>
      <c r="D61" s="497" t="s">
        <v>2858</v>
      </c>
      <c r="E61" s="497"/>
      <c r="F61" s="497"/>
      <c r="G61" s="497"/>
      <c r="H61" s="497"/>
      <c r="I61" s="497"/>
      <c r="J61" s="497"/>
      <c r="K61" s="289"/>
    </row>
    <row r="62" spans="2:11" ht="12.75" customHeight="1">
      <c r="B62" s="288"/>
      <c r="C62" s="293"/>
      <c r="D62" s="293"/>
      <c r="E62" s="296"/>
      <c r="F62" s="293"/>
      <c r="G62" s="293"/>
      <c r="H62" s="293"/>
      <c r="I62" s="293"/>
      <c r="J62" s="293"/>
      <c r="K62" s="289"/>
    </row>
    <row r="63" spans="2:11" ht="15" customHeight="1">
      <c r="B63" s="288"/>
      <c r="C63" s="293"/>
      <c r="D63" s="497" t="s">
        <v>2859</v>
      </c>
      <c r="E63" s="497"/>
      <c r="F63" s="497"/>
      <c r="G63" s="497"/>
      <c r="H63" s="497"/>
      <c r="I63" s="497"/>
      <c r="J63" s="497"/>
      <c r="K63" s="289"/>
    </row>
    <row r="64" spans="2:11" ht="15" customHeight="1">
      <c r="B64" s="288"/>
      <c r="C64" s="293"/>
      <c r="D64" s="498" t="s">
        <v>2860</v>
      </c>
      <c r="E64" s="498"/>
      <c r="F64" s="498"/>
      <c r="G64" s="498"/>
      <c r="H64" s="498"/>
      <c r="I64" s="498"/>
      <c r="J64" s="498"/>
      <c r="K64" s="289"/>
    </row>
    <row r="65" spans="2:11" ht="15" customHeight="1">
      <c r="B65" s="288"/>
      <c r="C65" s="293"/>
      <c r="D65" s="497" t="s">
        <v>2861</v>
      </c>
      <c r="E65" s="497"/>
      <c r="F65" s="497"/>
      <c r="G65" s="497"/>
      <c r="H65" s="497"/>
      <c r="I65" s="497"/>
      <c r="J65" s="497"/>
      <c r="K65" s="289"/>
    </row>
    <row r="66" spans="2:11" ht="15" customHeight="1">
      <c r="B66" s="288"/>
      <c r="C66" s="293"/>
      <c r="D66" s="497" t="s">
        <v>2862</v>
      </c>
      <c r="E66" s="497"/>
      <c r="F66" s="497"/>
      <c r="G66" s="497"/>
      <c r="H66" s="497"/>
      <c r="I66" s="497"/>
      <c r="J66" s="497"/>
      <c r="K66" s="289"/>
    </row>
    <row r="67" spans="2:11" ht="15" customHeight="1">
      <c r="B67" s="288"/>
      <c r="C67" s="293"/>
      <c r="D67" s="497" t="s">
        <v>2863</v>
      </c>
      <c r="E67" s="497"/>
      <c r="F67" s="497"/>
      <c r="G67" s="497"/>
      <c r="H67" s="497"/>
      <c r="I67" s="497"/>
      <c r="J67" s="497"/>
      <c r="K67" s="289"/>
    </row>
    <row r="68" spans="2:11" ht="15" customHeight="1">
      <c r="B68" s="288"/>
      <c r="C68" s="293"/>
      <c r="D68" s="497" t="s">
        <v>2864</v>
      </c>
      <c r="E68" s="497"/>
      <c r="F68" s="497"/>
      <c r="G68" s="497"/>
      <c r="H68" s="497"/>
      <c r="I68" s="497"/>
      <c r="J68" s="497"/>
      <c r="K68" s="289"/>
    </row>
    <row r="69" spans="2:11" ht="12.75" customHeight="1">
      <c r="B69" s="297"/>
      <c r="C69" s="298"/>
      <c r="D69" s="298"/>
      <c r="E69" s="298"/>
      <c r="F69" s="298"/>
      <c r="G69" s="298"/>
      <c r="H69" s="298"/>
      <c r="I69" s="298"/>
      <c r="J69" s="298"/>
      <c r="K69" s="299"/>
    </row>
    <row r="70" spans="2:11" ht="18.75" customHeight="1">
      <c r="B70" s="300"/>
      <c r="C70" s="300"/>
      <c r="D70" s="300"/>
      <c r="E70" s="300"/>
      <c r="F70" s="300"/>
      <c r="G70" s="300"/>
      <c r="H70" s="300"/>
      <c r="I70" s="300"/>
      <c r="J70" s="300"/>
      <c r="K70" s="301"/>
    </row>
    <row r="71" spans="2:11" ht="18.75" customHeight="1">
      <c r="B71" s="301"/>
      <c r="C71" s="301"/>
      <c r="D71" s="301"/>
      <c r="E71" s="301"/>
      <c r="F71" s="301"/>
      <c r="G71" s="301"/>
      <c r="H71" s="301"/>
      <c r="I71" s="301"/>
      <c r="J71" s="301"/>
      <c r="K71" s="301"/>
    </row>
    <row r="72" spans="2:11" ht="7.5" customHeight="1">
      <c r="B72" s="302"/>
      <c r="C72" s="303"/>
      <c r="D72" s="303"/>
      <c r="E72" s="303"/>
      <c r="F72" s="303"/>
      <c r="G72" s="303"/>
      <c r="H72" s="303"/>
      <c r="I72" s="303"/>
      <c r="J72" s="303"/>
      <c r="K72" s="304"/>
    </row>
    <row r="73" spans="2:11" ht="45" customHeight="1">
      <c r="B73" s="305"/>
      <c r="C73" s="499" t="s">
        <v>130</v>
      </c>
      <c r="D73" s="499"/>
      <c r="E73" s="499"/>
      <c r="F73" s="499"/>
      <c r="G73" s="499"/>
      <c r="H73" s="499"/>
      <c r="I73" s="499"/>
      <c r="J73" s="499"/>
      <c r="K73" s="306"/>
    </row>
    <row r="74" spans="2:11" ht="17.25" customHeight="1">
      <c r="B74" s="305"/>
      <c r="C74" s="307" t="s">
        <v>2865</v>
      </c>
      <c r="D74" s="307"/>
      <c r="E74" s="307"/>
      <c r="F74" s="307" t="s">
        <v>2866</v>
      </c>
      <c r="G74" s="308"/>
      <c r="H74" s="307" t="s">
        <v>169</v>
      </c>
      <c r="I74" s="307" t="s">
        <v>62</v>
      </c>
      <c r="J74" s="307" t="s">
        <v>2867</v>
      </c>
      <c r="K74" s="306"/>
    </row>
    <row r="75" spans="2:11" ht="17.25" customHeight="1">
      <c r="B75" s="305"/>
      <c r="C75" s="309" t="s">
        <v>2868</v>
      </c>
      <c r="D75" s="309"/>
      <c r="E75" s="309"/>
      <c r="F75" s="310" t="s">
        <v>2869</v>
      </c>
      <c r="G75" s="311"/>
      <c r="H75" s="309"/>
      <c r="I75" s="309"/>
      <c r="J75" s="309" t="s">
        <v>2870</v>
      </c>
      <c r="K75" s="306"/>
    </row>
    <row r="76" spans="2:11" ht="5.25" customHeight="1">
      <c r="B76" s="305"/>
      <c r="C76" s="312"/>
      <c r="D76" s="312"/>
      <c r="E76" s="312"/>
      <c r="F76" s="312"/>
      <c r="G76" s="313"/>
      <c r="H76" s="312"/>
      <c r="I76" s="312"/>
      <c r="J76" s="312"/>
      <c r="K76" s="306"/>
    </row>
    <row r="77" spans="2:11" ht="15" customHeight="1">
      <c r="B77" s="305"/>
      <c r="C77" s="295" t="s">
        <v>58</v>
      </c>
      <c r="D77" s="312"/>
      <c r="E77" s="312"/>
      <c r="F77" s="314" t="s">
        <v>2871</v>
      </c>
      <c r="G77" s="313"/>
      <c r="H77" s="295" t="s">
        <v>2872</v>
      </c>
      <c r="I77" s="295" t="s">
        <v>2873</v>
      </c>
      <c r="J77" s="295">
        <v>20</v>
      </c>
      <c r="K77" s="306"/>
    </row>
    <row r="78" spans="2:11" ht="15" customHeight="1">
      <c r="B78" s="305"/>
      <c r="C78" s="295" t="s">
        <v>2874</v>
      </c>
      <c r="D78" s="295"/>
      <c r="E78" s="295"/>
      <c r="F78" s="314" t="s">
        <v>2871</v>
      </c>
      <c r="G78" s="313"/>
      <c r="H78" s="295" t="s">
        <v>2875</v>
      </c>
      <c r="I78" s="295" t="s">
        <v>2873</v>
      </c>
      <c r="J78" s="295">
        <v>120</v>
      </c>
      <c r="K78" s="306"/>
    </row>
    <row r="79" spans="2:11" ht="15" customHeight="1">
      <c r="B79" s="315"/>
      <c r="C79" s="295" t="s">
        <v>2876</v>
      </c>
      <c r="D79" s="295"/>
      <c r="E79" s="295"/>
      <c r="F79" s="314" t="s">
        <v>2877</v>
      </c>
      <c r="G79" s="313"/>
      <c r="H79" s="295" t="s">
        <v>2878</v>
      </c>
      <c r="I79" s="295" t="s">
        <v>2873</v>
      </c>
      <c r="J79" s="295">
        <v>50</v>
      </c>
      <c r="K79" s="306"/>
    </row>
    <row r="80" spans="2:11" ht="15" customHeight="1">
      <c r="B80" s="315"/>
      <c r="C80" s="295" t="s">
        <v>2879</v>
      </c>
      <c r="D80" s="295"/>
      <c r="E80" s="295"/>
      <c r="F80" s="314" t="s">
        <v>2871</v>
      </c>
      <c r="G80" s="313"/>
      <c r="H80" s="295" t="s">
        <v>2880</v>
      </c>
      <c r="I80" s="295" t="s">
        <v>2881</v>
      </c>
      <c r="J80" s="295"/>
      <c r="K80" s="306"/>
    </row>
    <row r="81" spans="2:11" ht="15" customHeight="1">
      <c r="B81" s="315"/>
      <c r="C81" s="316" t="s">
        <v>2882</v>
      </c>
      <c r="D81" s="316"/>
      <c r="E81" s="316"/>
      <c r="F81" s="317" t="s">
        <v>2877</v>
      </c>
      <c r="G81" s="316"/>
      <c r="H81" s="316" t="s">
        <v>2883</v>
      </c>
      <c r="I81" s="316" t="s">
        <v>2873</v>
      </c>
      <c r="J81" s="316">
        <v>15</v>
      </c>
      <c r="K81" s="306"/>
    </row>
    <row r="82" spans="2:11" ht="15" customHeight="1">
      <c r="B82" s="315"/>
      <c r="C82" s="316" t="s">
        <v>2884</v>
      </c>
      <c r="D82" s="316"/>
      <c r="E82" s="316"/>
      <c r="F82" s="317" t="s">
        <v>2877</v>
      </c>
      <c r="G82" s="316"/>
      <c r="H82" s="316" t="s">
        <v>2885</v>
      </c>
      <c r="I82" s="316" t="s">
        <v>2873</v>
      </c>
      <c r="J82" s="316">
        <v>15</v>
      </c>
      <c r="K82" s="306"/>
    </row>
    <row r="83" spans="2:11" ht="15" customHeight="1">
      <c r="B83" s="315"/>
      <c r="C83" s="316" t="s">
        <v>2886</v>
      </c>
      <c r="D83" s="316"/>
      <c r="E83" s="316"/>
      <c r="F83" s="317" t="s">
        <v>2877</v>
      </c>
      <c r="G83" s="316"/>
      <c r="H83" s="316" t="s">
        <v>2887</v>
      </c>
      <c r="I83" s="316" t="s">
        <v>2873</v>
      </c>
      <c r="J83" s="316">
        <v>20</v>
      </c>
      <c r="K83" s="306"/>
    </row>
    <row r="84" spans="2:11" ht="15" customHeight="1">
      <c r="B84" s="315"/>
      <c r="C84" s="316" t="s">
        <v>2888</v>
      </c>
      <c r="D84" s="316"/>
      <c r="E84" s="316"/>
      <c r="F84" s="317" t="s">
        <v>2877</v>
      </c>
      <c r="G84" s="316"/>
      <c r="H84" s="316" t="s">
        <v>2889</v>
      </c>
      <c r="I84" s="316" t="s">
        <v>2873</v>
      </c>
      <c r="J84" s="316">
        <v>20</v>
      </c>
      <c r="K84" s="306"/>
    </row>
    <row r="85" spans="2:11" ht="15" customHeight="1">
      <c r="B85" s="315"/>
      <c r="C85" s="295" t="s">
        <v>2890</v>
      </c>
      <c r="D85" s="295"/>
      <c r="E85" s="295"/>
      <c r="F85" s="314" t="s">
        <v>2877</v>
      </c>
      <c r="G85" s="313"/>
      <c r="H85" s="295" t="s">
        <v>2891</v>
      </c>
      <c r="I85" s="295" t="s">
        <v>2873</v>
      </c>
      <c r="J85" s="295">
        <v>50</v>
      </c>
      <c r="K85" s="306"/>
    </row>
    <row r="86" spans="2:11" ht="15" customHeight="1">
      <c r="B86" s="315"/>
      <c r="C86" s="295" t="s">
        <v>2892</v>
      </c>
      <c r="D86" s="295"/>
      <c r="E86" s="295"/>
      <c r="F86" s="314" t="s">
        <v>2877</v>
      </c>
      <c r="G86" s="313"/>
      <c r="H86" s="295" t="s">
        <v>2893</v>
      </c>
      <c r="I86" s="295" t="s">
        <v>2873</v>
      </c>
      <c r="J86" s="295">
        <v>20</v>
      </c>
      <c r="K86" s="306"/>
    </row>
    <row r="87" spans="2:11" ht="15" customHeight="1">
      <c r="B87" s="315"/>
      <c r="C87" s="295" t="s">
        <v>2894</v>
      </c>
      <c r="D87" s="295"/>
      <c r="E87" s="295"/>
      <c r="F87" s="314" t="s">
        <v>2877</v>
      </c>
      <c r="G87" s="313"/>
      <c r="H87" s="295" t="s">
        <v>2895</v>
      </c>
      <c r="I87" s="295" t="s">
        <v>2873</v>
      </c>
      <c r="J87" s="295">
        <v>20</v>
      </c>
      <c r="K87" s="306"/>
    </row>
    <row r="88" spans="2:11" ht="15" customHeight="1">
      <c r="B88" s="315"/>
      <c r="C88" s="295" t="s">
        <v>2896</v>
      </c>
      <c r="D88" s="295"/>
      <c r="E88" s="295"/>
      <c r="F88" s="314" t="s">
        <v>2877</v>
      </c>
      <c r="G88" s="313"/>
      <c r="H88" s="295" t="s">
        <v>2897</v>
      </c>
      <c r="I88" s="295" t="s">
        <v>2873</v>
      </c>
      <c r="J88" s="295">
        <v>50</v>
      </c>
      <c r="K88" s="306"/>
    </row>
    <row r="89" spans="2:11" ht="15" customHeight="1">
      <c r="B89" s="315"/>
      <c r="C89" s="295" t="s">
        <v>2898</v>
      </c>
      <c r="D89" s="295"/>
      <c r="E89" s="295"/>
      <c r="F89" s="314" t="s">
        <v>2877</v>
      </c>
      <c r="G89" s="313"/>
      <c r="H89" s="295" t="s">
        <v>2898</v>
      </c>
      <c r="I89" s="295" t="s">
        <v>2873</v>
      </c>
      <c r="J89" s="295">
        <v>50</v>
      </c>
      <c r="K89" s="306"/>
    </row>
    <row r="90" spans="2:11" ht="15" customHeight="1">
      <c r="B90" s="315"/>
      <c r="C90" s="295" t="s">
        <v>174</v>
      </c>
      <c r="D90" s="295"/>
      <c r="E90" s="295"/>
      <c r="F90" s="314" t="s">
        <v>2877</v>
      </c>
      <c r="G90" s="313"/>
      <c r="H90" s="295" t="s">
        <v>2899</v>
      </c>
      <c r="I90" s="295" t="s">
        <v>2873</v>
      </c>
      <c r="J90" s="295">
        <v>255</v>
      </c>
      <c r="K90" s="306"/>
    </row>
    <row r="91" spans="2:11" ht="15" customHeight="1">
      <c r="B91" s="315"/>
      <c r="C91" s="295" t="s">
        <v>2900</v>
      </c>
      <c r="D91" s="295"/>
      <c r="E91" s="295"/>
      <c r="F91" s="314" t="s">
        <v>2871</v>
      </c>
      <c r="G91" s="313"/>
      <c r="H91" s="295" t="s">
        <v>2901</v>
      </c>
      <c r="I91" s="295" t="s">
        <v>2902</v>
      </c>
      <c r="J91" s="295"/>
      <c r="K91" s="306"/>
    </row>
    <row r="92" spans="2:11" ht="15" customHeight="1">
      <c r="B92" s="315"/>
      <c r="C92" s="295" t="s">
        <v>2903</v>
      </c>
      <c r="D92" s="295"/>
      <c r="E92" s="295"/>
      <c r="F92" s="314" t="s">
        <v>2871</v>
      </c>
      <c r="G92" s="313"/>
      <c r="H92" s="295" t="s">
        <v>2904</v>
      </c>
      <c r="I92" s="295" t="s">
        <v>2905</v>
      </c>
      <c r="J92" s="295"/>
      <c r="K92" s="306"/>
    </row>
    <row r="93" spans="2:11" ht="15" customHeight="1">
      <c r="B93" s="315"/>
      <c r="C93" s="295" t="s">
        <v>2906</v>
      </c>
      <c r="D93" s="295"/>
      <c r="E93" s="295"/>
      <c r="F93" s="314" t="s">
        <v>2871</v>
      </c>
      <c r="G93" s="313"/>
      <c r="H93" s="295" t="s">
        <v>2906</v>
      </c>
      <c r="I93" s="295" t="s">
        <v>2905</v>
      </c>
      <c r="J93" s="295"/>
      <c r="K93" s="306"/>
    </row>
    <row r="94" spans="2:11" ht="15" customHeight="1">
      <c r="B94" s="315"/>
      <c r="C94" s="295" t="s">
        <v>43</v>
      </c>
      <c r="D94" s="295"/>
      <c r="E94" s="295"/>
      <c r="F94" s="314" t="s">
        <v>2871</v>
      </c>
      <c r="G94" s="313"/>
      <c r="H94" s="295" t="s">
        <v>2907</v>
      </c>
      <c r="I94" s="295" t="s">
        <v>2905</v>
      </c>
      <c r="J94" s="295"/>
      <c r="K94" s="306"/>
    </row>
    <row r="95" spans="2:11" ht="15" customHeight="1">
      <c r="B95" s="315"/>
      <c r="C95" s="295" t="s">
        <v>53</v>
      </c>
      <c r="D95" s="295"/>
      <c r="E95" s="295"/>
      <c r="F95" s="314" t="s">
        <v>2871</v>
      </c>
      <c r="G95" s="313"/>
      <c r="H95" s="295" t="s">
        <v>2908</v>
      </c>
      <c r="I95" s="295" t="s">
        <v>2905</v>
      </c>
      <c r="J95" s="295"/>
      <c r="K95" s="306"/>
    </row>
    <row r="96" spans="2:11" ht="15" customHeight="1">
      <c r="B96" s="318"/>
      <c r="C96" s="319"/>
      <c r="D96" s="319"/>
      <c r="E96" s="319"/>
      <c r="F96" s="319"/>
      <c r="G96" s="319"/>
      <c r="H96" s="319"/>
      <c r="I96" s="319"/>
      <c r="J96" s="319"/>
      <c r="K96" s="320"/>
    </row>
    <row r="97" spans="2:11" ht="18.75" customHeight="1">
      <c r="B97" s="321"/>
      <c r="C97" s="322"/>
      <c r="D97" s="322"/>
      <c r="E97" s="322"/>
      <c r="F97" s="322"/>
      <c r="G97" s="322"/>
      <c r="H97" s="322"/>
      <c r="I97" s="322"/>
      <c r="J97" s="322"/>
      <c r="K97" s="321"/>
    </row>
    <row r="98" spans="2:11" ht="18.75" customHeight="1">
      <c r="B98" s="301"/>
      <c r="C98" s="301"/>
      <c r="D98" s="301"/>
      <c r="E98" s="301"/>
      <c r="F98" s="301"/>
      <c r="G98" s="301"/>
      <c r="H98" s="301"/>
      <c r="I98" s="301"/>
      <c r="J98" s="301"/>
      <c r="K98" s="301"/>
    </row>
    <row r="99" spans="2:11" ht="7.5" customHeight="1">
      <c r="B99" s="302"/>
      <c r="C99" s="303"/>
      <c r="D99" s="303"/>
      <c r="E99" s="303"/>
      <c r="F99" s="303"/>
      <c r="G99" s="303"/>
      <c r="H99" s="303"/>
      <c r="I99" s="303"/>
      <c r="J99" s="303"/>
      <c r="K99" s="304"/>
    </row>
    <row r="100" spans="2:11" ht="45" customHeight="1">
      <c r="B100" s="305"/>
      <c r="C100" s="499" t="s">
        <v>2909</v>
      </c>
      <c r="D100" s="499"/>
      <c r="E100" s="499"/>
      <c r="F100" s="499"/>
      <c r="G100" s="499"/>
      <c r="H100" s="499"/>
      <c r="I100" s="499"/>
      <c r="J100" s="499"/>
      <c r="K100" s="306"/>
    </row>
    <row r="101" spans="2:11" ht="17.25" customHeight="1">
      <c r="B101" s="305"/>
      <c r="C101" s="307" t="s">
        <v>2865</v>
      </c>
      <c r="D101" s="307"/>
      <c r="E101" s="307"/>
      <c r="F101" s="307" t="s">
        <v>2866</v>
      </c>
      <c r="G101" s="308"/>
      <c r="H101" s="307" t="s">
        <v>169</v>
      </c>
      <c r="I101" s="307" t="s">
        <v>62</v>
      </c>
      <c r="J101" s="307" t="s">
        <v>2867</v>
      </c>
      <c r="K101" s="306"/>
    </row>
    <row r="102" spans="2:11" ht="17.25" customHeight="1">
      <c r="B102" s="305"/>
      <c r="C102" s="309" t="s">
        <v>2868</v>
      </c>
      <c r="D102" s="309"/>
      <c r="E102" s="309"/>
      <c r="F102" s="310" t="s">
        <v>2869</v>
      </c>
      <c r="G102" s="311"/>
      <c r="H102" s="309"/>
      <c r="I102" s="309"/>
      <c r="J102" s="309" t="s">
        <v>2870</v>
      </c>
      <c r="K102" s="306"/>
    </row>
    <row r="103" spans="2:11" ht="5.25" customHeight="1">
      <c r="B103" s="305"/>
      <c r="C103" s="307"/>
      <c r="D103" s="307"/>
      <c r="E103" s="307"/>
      <c r="F103" s="307"/>
      <c r="G103" s="323"/>
      <c r="H103" s="307"/>
      <c r="I103" s="307"/>
      <c r="J103" s="307"/>
      <c r="K103" s="306"/>
    </row>
    <row r="104" spans="2:11" ht="15" customHeight="1">
      <c r="B104" s="305"/>
      <c r="C104" s="295" t="s">
        <v>58</v>
      </c>
      <c r="D104" s="312"/>
      <c r="E104" s="312"/>
      <c r="F104" s="314" t="s">
        <v>2871</v>
      </c>
      <c r="G104" s="323"/>
      <c r="H104" s="295" t="s">
        <v>2910</v>
      </c>
      <c r="I104" s="295" t="s">
        <v>2873</v>
      </c>
      <c r="J104" s="295">
        <v>20</v>
      </c>
      <c r="K104" s="306"/>
    </row>
    <row r="105" spans="2:11" ht="15" customHeight="1">
      <c r="B105" s="305"/>
      <c r="C105" s="295" t="s">
        <v>2874</v>
      </c>
      <c r="D105" s="295"/>
      <c r="E105" s="295"/>
      <c r="F105" s="314" t="s">
        <v>2871</v>
      </c>
      <c r="G105" s="295"/>
      <c r="H105" s="295" t="s">
        <v>2910</v>
      </c>
      <c r="I105" s="295" t="s">
        <v>2873</v>
      </c>
      <c r="J105" s="295">
        <v>120</v>
      </c>
      <c r="K105" s="306"/>
    </row>
    <row r="106" spans="2:11" ht="15" customHeight="1">
      <c r="B106" s="315"/>
      <c r="C106" s="295" t="s">
        <v>2876</v>
      </c>
      <c r="D106" s="295"/>
      <c r="E106" s="295"/>
      <c r="F106" s="314" t="s">
        <v>2877</v>
      </c>
      <c r="G106" s="295"/>
      <c r="H106" s="295" t="s">
        <v>2910</v>
      </c>
      <c r="I106" s="295" t="s">
        <v>2873</v>
      </c>
      <c r="J106" s="295">
        <v>50</v>
      </c>
      <c r="K106" s="306"/>
    </row>
    <row r="107" spans="2:11" ht="15" customHeight="1">
      <c r="B107" s="315"/>
      <c r="C107" s="295" t="s">
        <v>2879</v>
      </c>
      <c r="D107" s="295"/>
      <c r="E107" s="295"/>
      <c r="F107" s="314" t="s">
        <v>2871</v>
      </c>
      <c r="G107" s="295"/>
      <c r="H107" s="295" t="s">
        <v>2910</v>
      </c>
      <c r="I107" s="295" t="s">
        <v>2881</v>
      </c>
      <c r="J107" s="295"/>
      <c r="K107" s="306"/>
    </row>
    <row r="108" spans="2:11" ht="15" customHeight="1">
      <c r="B108" s="315"/>
      <c r="C108" s="295" t="s">
        <v>2890</v>
      </c>
      <c r="D108" s="295"/>
      <c r="E108" s="295"/>
      <c r="F108" s="314" t="s">
        <v>2877</v>
      </c>
      <c r="G108" s="295"/>
      <c r="H108" s="295" t="s">
        <v>2910</v>
      </c>
      <c r="I108" s="295" t="s">
        <v>2873</v>
      </c>
      <c r="J108" s="295">
        <v>50</v>
      </c>
      <c r="K108" s="306"/>
    </row>
    <row r="109" spans="2:11" ht="15" customHeight="1">
      <c r="B109" s="315"/>
      <c r="C109" s="295" t="s">
        <v>2898</v>
      </c>
      <c r="D109" s="295"/>
      <c r="E109" s="295"/>
      <c r="F109" s="314" t="s">
        <v>2877</v>
      </c>
      <c r="G109" s="295"/>
      <c r="H109" s="295" t="s">
        <v>2910</v>
      </c>
      <c r="I109" s="295" t="s">
        <v>2873</v>
      </c>
      <c r="J109" s="295">
        <v>50</v>
      </c>
      <c r="K109" s="306"/>
    </row>
    <row r="110" spans="2:11" ht="15" customHeight="1">
      <c r="B110" s="315"/>
      <c r="C110" s="295" t="s">
        <v>2896</v>
      </c>
      <c r="D110" s="295"/>
      <c r="E110" s="295"/>
      <c r="F110" s="314" t="s">
        <v>2877</v>
      </c>
      <c r="G110" s="295"/>
      <c r="H110" s="295" t="s">
        <v>2910</v>
      </c>
      <c r="I110" s="295" t="s">
        <v>2873</v>
      </c>
      <c r="J110" s="295">
        <v>50</v>
      </c>
      <c r="K110" s="306"/>
    </row>
    <row r="111" spans="2:11" ht="15" customHeight="1">
      <c r="B111" s="315"/>
      <c r="C111" s="295" t="s">
        <v>58</v>
      </c>
      <c r="D111" s="295"/>
      <c r="E111" s="295"/>
      <c r="F111" s="314" t="s">
        <v>2871</v>
      </c>
      <c r="G111" s="295"/>
      <c r="H111" s="295" t="s">
        <v>2911</v>
      </c>
      <c r="I111" s="295" t="s">
        <v>2873</v>
      </c>
      <c r="J111" s="295">
        <v>20</v>
      </c>
      <c r="K111" s="306"/>
    </row>
    <row r="112" spans="2:11" ht="15" customHeight="1">
      <c r="B112" s="315"/>
      <c r="C112" s="295" t="s">
        <v>2912</v>
      </c>
      <c r="D112" s="295"/>
      <c r="E112" s="295"/>
      <c r="F112" s="314" t="s">
        <v>2871</v>
      </c>
      <c r="G112" s="295"/>
      <c r="H112" s="295" t="s">
        <v>2913</v>
      </c>
      <c r="I112" s="295" t="s">
        <v>2873</v>
      </c>
      <c r="J112" s="295">
        <v>120</v>
      </c>
      <c r="K112" s="306"/>
    </row>
    <row r="113" spans="2:11" ht="15" customHeight="1">
      <c r="B113" s="315"/>
      <c r="C113" s="295" t="s">
        <v>43</v>
      </c>
      <c r="D113" s="295"/>
      <c r="E113" s="295"/>
      <c r="F113" s="314" t="s">
        <v>2871</v>
      </c>
      <c r="G113" s="295"/>
      <c r="H113" s="295" t="s">
        <v>2914</v>
      </c>
      <c r="I113" s="295" t="s">
        <v>2905</v>
      </c>
      <c r="J113" s="295"/>
      <c r="K113" s="306"/>
    </row>
    <row r="114" spans="2:11" ht="15" customHeight="1">
      <c r="B114" s="315"/>
      <c r="C114" s="295" t="s">
        <v>53</v>
      </c>
      <c r="D114" s="295"/>
      <c r="E114" s="295"/>
      <c r="F114" s="314" t="s">
        <v>2871</v>
      </c>
      <c r="G114" s="295"/>
      <c r="H114" s="295" t="s">
        <v>2915</v>
      </c>
      <c r="I114" s="295" t="s">
        <v>2905</v>
      </c>
      <c r="J114" s="295"/>
      <c r="K114" s="306"/>
    </row>
    <row r="115" spans="2:11" ht="15" customHeight="1">
      <c r="B115" s="315"/>
      <c r="C115" s="295" t="s">
        <v>62</v>
      </c>
      <c r="D115" s="295"/>
      <c r="E115" s="295"/>
      <c r="F115" s="314" t="s">
        <v>2871</v>
      </c>
      <c r="G115" s="295"/>
      <c r="H115" s="295" t="s">
        <v>2916</v>
      </c>
      <c r="I115" s="295" t="s">
        <v>2917</v>
      </c>
      <c r="J115" s="295"/>
      <c r="K115" s="306"/>
    </row>
    <row r="116" spans="2:11" ht="15" customHeight="1">
      <c r="B116" s="318"/>
      <c r="C116" s="324"/>
      <c r="D116" s="324"/>
      <c r="E116" s="324"/>
      <c r="F116" s="324"/>
      <c r="G116" s="324"/>
      <c r="H116" s="324"/>
      <c r="I116" s="324"/>
      <c r="J116" s="324"/>
      <c r="K116" s="320"/>
    </row>
    <row r="117" spans="2:11" ht="18.75" customHeight="1">
      <c r="B117" s="325"/>
      <c r="C117" s="291"/>
      <c r="D117" s="291"/>
      <c r="E117" s="291"/>
      <c r="F117" s="326"/>
      <c r="G117" s="291"/>
      <c r="H117" s="291"/>
      <c r="I117" s="291"/>
      <c r="J117" s="291"/>
      <c r="K117" s="325"/>
    </row>
    <row r="118" spans="2:11" ht="18.75" customHeight="1">
      <c r="B118" s="301"/>
      <c r="C118" s="301"/>
      <c r="D118" s="301"/>
      <c r="E118" s="301"/>
      <c r="F118" s="301"/>
      <c r="G118" s="301"/>
      <c r="H118" s="301"/>
      <c r="I118" s="301"/>
      <c r="J118" s="301"/>
      <c r="K118" s="301"/>
    </row>
    <row r="119" spans="2:11" ht="7.5" customHeight="1">
      <c r="B119" s="327"/>
      <c r="C119" s="328"/>
      <c r="D119" s="328"/>
      <c r="E119" s="328"/>
      <c r="F119" s="328"/>
      <c r="G119" s="328"/>
      <c r="H119" s="328"/>
      <c r="I119" s="328"/>
      <c r="J119" s="328"/>
      <c r="K119" s="329"/>
    </row>
    <row r="120" spans="2:11" ht="45" customHeight="1">
      <c r="B120" s="330"/>
      <c r="C120" s="494" t="s">
        <v>2918</v>
      </c>
      <c r="D120" s="494"/>
      <c r="E120" s="494"/>
      <c r="F120" s="494"/>
      <c r="G120" s="494"/>
      <c r="H120" s="494"/>
      <c r="I120" s="494"/>
      <c r="J120" s="494"/>
      <c r="K120" s="331"/>
    </row>
    <row r="121" spans="2:11" ht="17.25" customHeight="1">
      <c r="B121" s="332"/>
      <c r="C121" s="307" t="s">
        <v>2865</v>
      </c>
      <c r="D121" s="307"/>
      <c r="E121" s="307"/>
      <c r="F121" s="307" t="s">
        <v>2866</v>
      </c>
      <c r="G121" s="308"/>
      <c r="H121" s="307" t="s">
        <v>169</v>
      </c>
      <c r="I121" s="307" t="s">
        <v>62</v>
      </c>
      <c r="J121" s="307" t="s">
        <v>2867</v>
      </c>
      <c r="K121" s="333"/>
    </row>
    <row r="122" spans="2:11" ht="17.25" customHeight="1">
      <c r="B122" s="332"/>
      <c r="C122" s="309" t="s">
        <v>2868</v>
      </c>
      <c r="D122" s="309"/>
      <c r="E122" s="309"/>
      <c r="F122" s="310" t="s">
        <v>2869</v>
      </c>
      <c r="G122" s="311"/>
      <c r="H122" s="309"/>
      <c r="I122" s="309"/>
      <c r="J122" s="309" t="s">
        <v>2870</v>
      </c>
      <c r="K122" s="333"/>
    </row>
    <row r="123" spans="2:11" ht="5.25" customHeight="1">
      <c r="B123" s="334"/>
      <c r="C123" s="312"/>
      <c r="D123" s="312"/>
      <c r="E123" s="312"/>
      <c r="F123" s="312"/>
      <c r="G123" s="295"/>
      <c r="H123" s="312"/>
      <c r="I123" s="312"/>
      <c r="J123" s="312"/>
      <c r="K123" s="335"/>
    </row>
    <row r="124" spans="2:11" ht="15" customHeight="1">
      <c r="B124" s="334"/>
      <c r="C124" s="295" t="s">
        <v>2874</v>
      </c>
      <c r="D124" s="312"/>
      <c r="E124" s="312"/>
      <c r="F124" s="314" t="s">
        <v>2871</v>
      </c>
      <c r="G124" s="295"/>
      <c r="H124" s="295" t="s">
        <v>2910</v>
      </c>
      <c r="I124" s="295" t="s">
        <v>2873</v>
      </c>
      <c r="J124" s="295">
        <v>120</v>
      </c>
      <c r="K124" s="336"/>
    </row>
    <row r="125" spans="2:11" ht="15" customHeight="1">
      <c r="B125" s="334"/>
      <c r="C125" s="295" t="s">
        <v>82</v>
      </c>
      <c r="D125" s="295"/>
      <c r="E125" s="295"/>
      <c r="F125" s="314" t="s">
        <v>2871</v>
      </c>
      <c r="G125" s="295"/>
      <c r="H125" s="295" t="s">
        <v>2919</v>
      </c>
      <c r="I125" s="295" t="s">
        <v>2873</v>
      </c>
      <c r="J125" s="295" t="s">
        <v>2920</v>
      </c>
      <c r="K125" s="336"/>
    </row>
    <row r="126" spans="2:11" ht="15" customHeight="1">
      <c r="B126" s="334"/>
      <c r="C126" s="295" t="s">
        <v>88</v>
      </c>
      <c r="D126" s="295"/>
      <c r="E126" s="295"/>
      <c r="F126" s="314" t="s">
        <v>2871</v>
      </c>
      <c r="G126" s="295"/>
      <c r="H126" s="295" t="s">
        <v>2921</v>
      </c>
      <c r="I126" s="295" t="s">
        <v>2873</v>
      </c>
      <c r="J126" s="295" t="s">
        <v>2920</v>
      </c>
      <c r="K126" s="336"/>
    </row>
    <row r="127" spans="2:11" ht="15" customHeight="1">
      <c r="B127" s="334"/>
      <c r="C127" s="295" t="s">
        <v>2882</v>
      </c>
      <c r="D127" s="295"/>
      <c r="E127" s="295"/>
      <c r="F127" s="314" t="s">
        <v>2877</v>
      </c>
      <c r="G127" s="295"/>
      <c r="H127" s="295" t="s">
        <v>2883</v>
      </c>
      <c r="I127" s="295" t="s">
        <v>2873</v>
      </c>
      <c r="J127" s="295">
        <v>15</v>
      </c>
      <c r="K127" s="336"/>
    </row>
    <row r="128" spans="2:11" ht="15" customHeight="1">
      <c r="B128" s="334"/>
      <c r="C128" s="316" t="s">
        <v>2884</v>
      </c>
      <c r="D128" s="316"/>
      <c r="E128" s="316"/>
      <c r="F128" s="317" t="s">
        <v>2877</v>
      </c>
      <c r="G128" s="316"/>
      <c r="H128" s="316" t="s">
        <v>2885</v>
      </c>
      <c r="I128" s="316" t="s">
        <v>2873</v>
      </c>
      <c r="J128" s="316">
        <v>15</v>
      </c>
      <c r="K128" s="336"/>
    </row>
    <row r="129" spans="2:11" ht="15" customHeight="1">
      <c r="B129" s="334"/>
      <c r="C129" s="316" t="s">
        <v>2886</v>
      </c>
      <c r="D129" s="316"/>
      <c r="E129" s="316"/>
      <c r="F129" s="317" t="s">
        <v>2877</v>
      </c>
      <c r="G129" s="316"/>
      <c r="H129" s="316" t="s">
        <v>2887</v>
      </c>
      <c r="I129" s="316" t="s">
        <v>2873</v>
      </c>
      <c r="J129" s="316">
        <v>20</v>
      </c>
      <c r="K129" s="336"/>
    </row>
    <row r="130" spans="2:11" ht="15" customHeight="1">
      <c r="B130" s="334"/>
      <c r="C130" s="316" t="s">
        <v>2888</v>
      </c>
      <c r="D130" s="316"/>
      <c r="E130" s="316"/>
      <c r="F130" s="317" t="s">
        <v>2877</v>
      </c>
      <c r="G130" s="316"/>
      <c r="H130" s="316" t="s">
        <v>2889</v>
      </c>
      <c r="I130" s="316" t="s">
        <v>2873</v>
      </c>
      <c r="J130" s="316">
        <v>20</v>
      </c>
      <c r="K130" s="336"/>
    </row>
    <row r="131" spans="2:11" ht="15" customHeight="1">
      <c r="B131" s="334"/>
      <c r="C131" s="295" t="s">
        <v>2876</v>
      </c>
      <c r="D131" s="295"/>
      <c r="E131" s="295"/>
      <c r="F131" s="314" t="s">
        <v>2877</v>
      </c>
      <c r="G131" s="295"/>
      <c r="H131" s="295" t="s">
        <v>2910</v>
      </c>
      <c r="I131" s="295" t="s">
        <v>2873</v>
      </c>
      <c r="J131" s="295">
        <v>50</v>
      </c>
      <c r="K131" s="336"/>
    </row>
    <row r="132" spans="2:11" ht="15" customHeight="1">
      <c r="B132" s="334"/>
      <c r="C132" s="295" t="s">
        <v>2890</v>
      </c>
      <c r="D132" s="295"/>
      <c r="E132" s="295"/>
      <c r="F132" s="314" t="s">
        <v>2877</v>
      </c>
      <c r="G132" s="295"/>
      <c r="H132" s="295" t="s">
        <v>2910</v>
      </c>
      <c r="I132" s="295" t="s">
        <v>2873</v>
      </c>
      <c r="J132" s="295">
        <v>50</v>
      </c>
      <c r="K132" s="336"/>
    </row>
    <row r="133" spans="2:11" ht="15" customHeight="1">
      <c r="B133" s="334"/>
      <c r="C133" s="295" t="s">
        <v>2896</v>
      </c>
      <c r="D133" s="295"/>
      <c r="E133" s="295"/>
      <c r="F133" s="314" t="s">
        <v>2877</v>
      </c>
      <c r="G133" s="295"/>
      <c r="H133" s="295" t="s">
        <v>2910</v>
      </c>
      <c r="I133" s="295" t="s">
        <v>2873</v>
      </c>
      <c r="J133" s="295">
        <v>50</v>
      </c>
      <c r="K133" s="336"/>
    </row>
    <row r="134" spans="2:11" ht="15" customHeight="1">
      <c r="B134" s="334"/>
      <c r="C134" s="295" t="s">
        <v>2898</v>
      </c>
      <c r="D134" s="295"/>
      <c r="E134" s="295"/>
      <c r="F134" s="314" t="s">
        <v>2877</v>
      </c>
      <c r="G134" s="295"/>
      <c r="H134" s="295" t="s">
        <v>2910</v>
      </c>
      <c r="I134" s="295" t="s">
        <v>2873</v>
      </c>
      <c r="J134" s="295">
        <v>50</v>
      </c>
      <c r="K134" s="336"/>
    </row>
    <row r="135" spans="2:11" ht="15" customHeight="1">
      <c r="B135" s="334"/>
      <c r="C135" s="295" t="s">
        <v>174</v>
      </c>
      <c r="D135" s="295"/>
      <c r="E135" s="295"/>
      <c r="F135" s="314" t="s">
        <v>2877</v>
      </c>
      <c r="G135" s="295"/>
      <c r="H135" s="295" t="s">
        <v>2922</v>
      </c>
      <c r="I135" s="295" t="s">
        <v>2873</v>
      </c>
      <c r="J135" s="295">
        <v>255</v>
      </c>
      <c r="K135" s="336"/>
    </row>
    <row r="136" spans="2:11" ht="15" customHeight="1">
      <c r="B136" s="334"/>
      <c r="C136" s="295" t="s">
        <v>2900</v>
      </c>
      <c r="D136" s="295"/>
      <c r="E136" s="295"/>
      <c r="F136" s="314" t="s">
        <v>2871</v>
      </c>
      <c r="G136" s="295"/>
      <c r="H136" s="295" t="s">
        <v>2923</v>
      </c>
      <c r="I136" s="295" t="s">
        <v>2902</v>
      </c>
      <c r="J136" s="295"/>
      <c r="K136" s="336"/>
    </row>
    <row r="137" spans="2:11" ht="15" customHeight="1">
      <c r="B137" s="334"/>
      <c r="C137" s="295" t="s">
        <v>2903</v>
      </c>
      <c r="D137" s="295"/>
      <c r="E137" s="295"/>
      <c r="F137" s="314" t="s">
        <v>2871</v>
      </c>
      <c r="G137" s="295"/>
      <c r="H137" s="295" t="s">
        <v>2924</v>
      </c>
      <c r="I137" s="295" t="s">
        <v>2905</v>
      </c>
      <c r="J137" s="295"/>
      <c r="K137" s="336"/>
    </row>
    <row r="138" spans="2:11" ht="15" customHeight="1">
      <c r="B138" s="334"/>
      <c r="C138" s="295" t="s">
        <v>2906</v>
      </c>
      <c r="D138" s="295"/>
      <c r="E138" s="295"/>
      <c r="F138" s="314" t="s">
        <v>2871</v>
      </c>
      <c r="G138" s="295"/>
      <c r="H138" s="295" t="s">
        <v>2906</v>
      </c>
      <c r="I138" s="295" t="s">
        <v>2905</v>
      </c>
      <c r="J138" s="295"/>
      <c r="K138" s="336"/>
    </row>
    <row r="139" spans="2:11" ht="15" customHeight="1">
      <c r="B139" s="334"/>
      <c r="C139" s="295" t="s">
        <v>43</v>
      </c>
      <c r="D139" s="295"/>
      <c r="E139" s="295"/>
      <c r="F139" s="314" t="s">
        <v>2871</v>
      </c>
      <c r="G139" s="295"/>
      <c r="H139" s="295" t="s">
        <v>2925</v>
      </c>
      <c r="I139" s="295" t="s">
        <v>2905</v>
      </c>
      <c r="J139" s="295"/>
      <c r="K139" s="336"/>
    </row>
    <row r="140" spans="2:11" ht="15" customHeight="1">
      <c r="B140" s="334"/>
      <c r="C140" s="295" t="s">
        <v>2926</v>
      </c>
      <c r="D140" s="295"/>
      <c r="E140" s="295"/>
      <c r="F140" s="314" t="s">
        <v>2871</v>
      </c>
      <c r="G140" s="295"/>
      <c r="H140" s="295" t="s">
        <v>2927</v>
      </c>
      <c r="I140" s="295" t="s">
        <v>2905</v>
      </c>
      <c r="J140" s="295"/>
      <c r="K140" s="336"/>
    </row>
    <row r="141" spans="2:11" ht="15" customHeight="1">
      <c r="B141" s="337"/>
      <c r="C141" s="338"/>
      <c r="D141" s="338"/>
      <c r="E141" s="338"/>
      <c r="F141" s="338"/>
      <c r="G141" s="338"/>
      <c r="H141" s="338"/>
      <c r="I141" s="338"/>
      <c r="J141" s="338"/>
      <c r="K141" s="339"/>
    </row>
    <row r="142" spans="2:11" ht="18.75" customHeight="1">
      <c r="B142" s="291"/>
      <c r="C142" s="291"/>
      <c r="D142" s="291"/>
      <c r="E142" s="291"/>
      <c r="F142" s="326"/>
      <c r="G142" s="291"/>
      <c r="H142" s="291"/>
      <c r="I142" s="291"/>
      <c r="J142" s="291"/>
      <c r="K142" s="291"/>
    </row>
    <row r="143" spans="2:11" ht="18.75" customHeight="1">
      <c r="B143" s="301"/>
      <c r="C143" s="301"/>
      <c r="D143" s="301"/>
      <c r="E143" s="301"/>
      <c r="F143" s="301"/>
      <c r="G143" s="301"/>
      <c r="H143" s="301"/>
      <c r="I143" s="301"/>
      <c r="J143" s="301"/>
      <c r="K143" s="301"/>
    </row>
    <row r="144" spans="2:11" ht="7.5" customHeight="1">
      <c r="B144" s="302"/>
      <c r="C144" s="303"/>
      <c r="D144" s="303"/>
      <c r="E144" s="303"/>
      <c r="F144" s="303"/>
      <c r="G144" s="303"/>
      <c r="H144" s="303"/>
      <c r="I144" s="303"/>
      <c r="J144" s="303"/>
      <c r="K144" s="304"/>
    </row>
    <row r="145" spans="2:11" ht="45" customHeight="1">
      <c r="B145" s="305"/>
      <c r="C145" s="499" t="s">
        <v>2928</v>
      </c>
      <c r="D145" s="499"/>
      <c r="E145" s="499"/>
      <c r="F145" s="499"/>
      <c r="G145" s="499"/>
      <c r="H145" s="499"/>
      <c r="I145" s="499"/>
      <c r="J145" s="499"/>
      <c r="K145" s="306"/>
    </row>
    <row r="146" spans="2:11" ht="17.25" customHeight="1">
      <c r="B146" s="305"/>
      <c r="C146" s="307" t="s">
        <v>2865</v>
      </c>
      <c r="D146" s="307"/>
      <c r="E146" s="307"/>
      <c r="F146" s="307" t="s">
        <v>2866</v>
      </c>
      <c r="G146" s="308"/>
      <c r="H146" s="307" t="s">
        <v>169</v>
      </c>
      <c r="I146" s="307" t="s">
        <v>62</v>
      </c>
      <c r="J146" s="307" t="s">
        <v>2867</v>
      </c>
      <c r="K146" s="306"/>
    </row>
    <row r="147" spans="2:11" ht="17.25" customHeight="1">
      <c r="B147" s="305"/>
      <c r="C147" s="309" t="s">
        <v>2868</v>
      </c>
      <c r="D147" s="309"/>
      <c r="E147" s="309"/>
      <c r="F147" s="310" t="s">
        <v>2869</v>
      </c>
      <c r="G147" s="311"/>
      <c r="H147" s="309"/>
      <c r="I147" s="309"/>
      <c r="J147" s="309" t="s">
        <v>2870</v>
      </c>
      <c r="K147" s="306"/>
    </row>
    <row r="148" spans="2:11" ht="5.25" customHeight="1">
      <c r="B148" s="315"/>
      <c r="C148" s="312"/>
      <c r="D148" s="312"/>
      <c r="E148" s="312"/>
      <c r="F148" s="312"/>
      <c r="G148" s="313"/>
      <c r="H148" s="312"/>
      <c r="I148" s="312"/>
      <c r="J148" s="312"/>
      <c r="K148" s="336"/>
    </row>
    <row r="149" spans="2:11" ht="15" customHeight="1">
      <c r="B149" s="315"/>
      <c r="C149" s="340" t="s">
        <v>2874</v>
      </c>
      <c r="D149" s="295"/>
      <c r="E149" s="295"/>
      <c r="F149" s="341" t="s">
        <v>2871</v>
      </c>
      <c r="G149" s="295"/>
      <c r="H149" s="340" t="s">
        <v>2910</v>
      </c>
      <c r="I149" s="340" t="s">
        <v>2873</v>
      </c>
      <c r="J149" s="340">
        <v>120</v>
      </c>
      <c r="K149" s="336"/>
    </row>
    <row r="150" spans="2:11" ht="15" customHeight="1">
      <c r="B150" s="315"/>
      <c r="C150" s="340" t="s">
        <v>82</v>
      </c>
      <c r="D150" s="295"/>
      <c r="E150" s="295"/>
      <c r="F150" s="341" t="s">
        <v>2871</v>
      </c>
      <c r="G150" s="295"/>
      <c r="H150" s="340" t="s">
        <v>2929</v>
      </c>
      <c r="I150" s="340" t="s">
        <v>2873</v>
      </c>
      <c r="J150" s="340" t="s">
        <v>2920</v>
      </c>
      <c r="K150" s="336"/>
    </row>
    <row r="151" spans="2:11" ht="15" customHeight="1">
      <c r="B151" s="315"/>
      <c r="C151" s="340" t="s">
        <v>88</v>
      </c>
      <c r="D151" s="295"/>
      <c r="E151" s="295"/>
      <c r="F151" s="341" t="s">
        <v>2871</v>
      </c>
      <c r="G151" s="295"/>
      <c r="H151" s="340" t="s">
        <v>2930</v>
      </c>
      <c r="I151" s="340" t="s">
        <v>2873</v>
      </c>
      <c r="J151" s="340" t="s">
        <v>2920</v>
      </c>
      <c r="K151" s="336"/>
    </row>
    <row r="152" spans="2:11" ht="15" customHeight="1">
      <c r="B152" s="315"/>
      <c r="C152" s="340" t="s">
        <v>2876</v>
      </c>
      <c r="D152" s="295"/>
      <c r="E152" s="295"/>
      <c r="F152" s="341" t="s">
        <v>2877</v>
      </c>
      <c r="G152" s="295"/>
      <c r="H152" s="340" t="s">
        <v>2910</v>
      </c>
      <c r="I152" s="340" t="s">
        <v>2873</v>
      </c>
      <c r="J152" s="340">
        <v>50</v>
      </c>
      <c r="K152" s="336"/>
    </row>
    <row r="153" spans="2:11" ht="15" customHeight="1">
      <c r="B153" s="315"/>
      <c r="C153" s="340" t="s">
        <v>2879</v>
      </c>
      <c r="D153" s="295"/>
      <c r="E153" s="295"/>
      <c r="F153" s="341" t="s">
        <v>2871</v>
      </c>
      <c r="G153" s="295"/>
      <c r="H153" s="340" t="s">
        <v>2910</v>
      </c>
      <c r="I153" s="340" t="s">
        <v>2881</v>
      </c>
      <c r="J153" s="340"/>
      <c r="K153" s="336"/>
    </row>
    <row r="154" spans="2:11" ht="15" customHeight="1">
      <c r="B154" s="315"/>
      <c r="C154" s="340" t="s">
        <v>2890</v>
      </c>
      <c r="D154" s="295"/>
      <c r="E154" s="295"/>
      <c r="F154" s="341" t="s">
        <v>2877</v>
      </c>
      <c r="G154" s="295"/>
      <c r="H154" s="340" t="s">
        <v>2910</v>
      </c>
      <c r="I154" s="340" t="s">
        <v>2873</v>
      </c>
      <c r="J154" s="340">
        <v>50</v>
      </c>
      <c r="K154" s="336"/>
    </row>
    <row r="155" spans="2:11" ht="15" customHeight="1">
      <c r="B155" s="315"/>
      <c r="C155" s="340" t="s">
        <v>2898</v>
      </c>
      <c r="D155" s="295"/>
      <c r="E155" s="295"/>
      <c r="F155" s="341" t="s">
        <v>2877</v>
      </c>
      <c r="G155" s="295"/>
      <c r="H155" s="340" t="s">
        <v>2910</v>
      </c>
      <c r="I155" s="340" t="s">
        <v>2873</v>
      </c>
      <c r="J155" s="340">
        <v>50</v>
      </c>
      <c r="K155" s="336"/>
    </row>
    <row r="156" spans="2:11" ht="15" customHeight="1">
      <c r="B156" s="315"/>
      <c r="C156" s="340" t="s">
        <v>2896</v>
      </c>
      <c r="D156" s="295"/>
      <c r="E156" s="295"/>
      <c r="F156" s="341" t="s">
        <v>2877</v>
      </c>
      <c r="G156" s="295"/>
      <c r="H156" s="340" t="s">
        <v>2910</v>
      </c>
      <c r="I156" s="340" t="s">
        <v>2873</v>
      </c>
      <c r="J156" s="340">
        <v>50</v>
      </c>
      <c r="K156" s="336"/>
    </row>
    <row r="157" spans="2:11" ht="15" customHeight="1">
      <c r="B157" s="315"/>
      <c r="C157" s="340" t="s">
        <v>137</v>
      </c>
      <c r="D157" s="295"/>
      <c r="E157" s="295"/>
      <c r="F157" s="341" t="s">
        <v>2871</v>
      </c>
      <c r="G157" s="295"/>
      <c r="H157" s="340" t="s">
        <v>2931</v>
      </c>
      <c r="I157" s="340" t="s">
        <v>2873</v>
      </c>
      <c r="J157" s="340" t="s">
        <v>2932</v>
      </c>
      <c r="K157" s="336"/>
    </row>
    <row r="158" spans="2:11" ht="15" customHeight="1">
      <c r="B158" s="315"/>
      <c r="C158" s="340" t="s">
        <v>2933</v>
      </c>
      <c r="D158" s="295"/>
      <c r="E158" s="295"/>
      <c r="F158" s="341" t="s">
        <v>2871</v>
      </c>
      <c r="G158" s="295"/>
      <c r="H158" s="340" t="s">
        <v>2934</v>
      </c>
      <c r="I158" s="340" t="s">
        <v>2905</v>
      </c>
      <c r="J158" s="340"/>
      <c r="K158" s="336"/>
    </row>
    <row r="159" spans="2:11" ht="15" customHeight="1">
      <c r="B159" s="342"/>
      <c r="C159" s="324"/>
      <c r="D159" s="324"/>
      <c r="E159" s="324"/>
      <c r="F159" s="324"/>
      <c r="G159" s="324"/>
      <c r="H159" s="324"/>
      <c r="I159" s="324"/>
      <c r="J159" s="324"/>
      <c r="K159" s="343"/>
    </row>
    <row r="160" spans="2:11" ht="18.75" customHeight="1">
      <c r="B160" s="291"/>
      <c r="C160" s="295"/>
      <c r="D160" s="295"/>
      <c r="E160" s="295"/>
      <c r="F160" s="314"/>
      <c r="G160" s="295"/>
      <c r="H160" s="295"/>
      <c r="I160" s="295"/>
      <c r="J160" s="295"/>
      <c r="K160" s="291"/>
    </row>
    <row r="161" spans="2:11" ht="18.75" customHeight="1">
      <c r="B161" s="301"/>
      <c r="C161" s="301"/>
      <c r="D161" s="301"/>
      <c r="E161" s="301"/>
      <c r="F161" s="301"/>
      <c r="G161" s="301"/>
      <c r="H161" s="301"/>
      <c r="I161" s="301"/>
      <c r="J161" s="301"/>
      <c r="K161" s="301"/>
    </row>
    <row r="162" spans="2:11" ht="7.5" customHeight="1">
      <c r="B162" s="283"/>
      <c r="C162" s="284"/>
      <c r="D162" s="284"/>
      <c r="E162" s="284"/>
      <c r="F162" s="284"/>
      <c r="G162" s="284"/>
      <c r="H162" s="284"/>
      <c r="I162" s="284"/>
      <c r="J162" s="284"/>
      <c r="K162" s="285"/>
    </row>
    <row r="163" spans="2:11" ht="45" customHeight="1">
      <c r="B163" s="286"/>
      <c r="C163" s="494" t="s">
        <v>2935</v>
      </c>
      <c r="D163" s="494"/>
      <c r="E163" s="494"/>
      <c r="F163" s="494"/>
      <c r="G163" s="494"/>
      <c r="H163" s="494"/>
      <c r="I163" s="494"/>
      <c r="J163" s="494"/>
      <c r="K163" s="287"/>
    </row>
    <row r="164" spans="2:11" ht="17.25" customHeight="1">
      <c r="B164" s="286"/>
      <c r="C164" s="307" t="s">
        <v>2865</v>
      </c>
      <c r="D164" s="307"/>
      <c r="E164" s="307"/>
      <c r="F164" s="307" t="s">
        <v>2866</v>
      </c>
      <c r="G164" s="344"/>
      <c r="H164" s="345" t="s">
        <v>169</v>
      </c>
      <c r="I164" s="345" t="s">
        <v>62</v>
      </c>
      <c r="J164" s="307" t="s">
        <v>2867</v>
      </c>
      <c r="K164" s="287"/>
    </row>
    <row r="165" spans="2:11" ht="17.25" customHeight="1">
      <c r="B165" s="288"/>
      <c r="C165" s="309" t="s">
        <v>2868</v>
      </c>
      <c r="D165" s="309"/>
      <c r="E165" s="309"/>
      <c r="F165" s="310" t="s">
        <v>2869</v>
      </c>
      <c r="G165" s="346"/>
      <c r="H165" s="347"/>
      <c r="I165" s="347"/>
      <c r="J165" s="309" t="s">
        <v>2870</v>
      </c>
      <c r="K165" s="289"/>
    </row>
    <row r="166" spans="2:11" ht="5.25" customHeight="1">
      <c r="B166" s="315"/>
      <c r="C166" s="312"/>
      <c r="D166" s="312"/>
      <c r="E166" s="312"/>
      <c r="F166" s="312"/>
      <c r="G166" s="313"/>
      <c r="H166" s="312"/>
      <c r="I166" s="312"/>
      <c r="J166" s="312"/>
      <c r="K166" s="336"/>
    </row>
    <row r="167" spans="2:11" ht="15" customHeight="1">
      <c r="B167" s="315"/>
      <c r="C167" s="295" t="s">
        <v>2874</v>
      </c>
      <c r="D167" s="295"/>
      <c r="E167" s="295"/>
      <c r="F167" s="314" t="s">
        <v>2871</v>
      </c>
      <c r="G167" s="295"/>
      <c r="H167" s="295" t="s">
        <v>2910</v>
      </c>
      <c r="I167" s="295" t="s">
        <v>2873</v>
      </c>
      <c r="J167" s="295">
        <v>120</v>
      </c>
      <c r="K167" s="336"/>
    </row>
    <row r="168" spans="2:11" ht="15" customHeight="1">
      <c r="B168" s="315"/>
      <c r="C168" s="295" t="s">
        <v>82</v>
      </c>
      <c r="D168" s="295"/>
      <c r="E168" s="295"/>
      <c r="F168" s="314" t="s">
        <v>2871</v>
      </c>
      <c r="G168" s="295"/>
      <c r="H168" s="295" t="s">
        <v>2919</v>
      </c>
      <c r="I168" s="295" t="s">
        <v>2873</v>
      </c>
      <c r="J168" s="295" t="s">
        <v>2920</v>
      </c>
      <c r="K168" s="336"/>
    </row>
    <row r="169" spans="2:11" ht="15" customHeight="1">
      <c r="B169" s="315"/>
      <c r="C169" s="295" t="s">
        <v>88</v>
      </c>
      <c r="D169" s="295"/>
      <c r="E169" s="295"/>
      <c r="F169" s="314" t="s">
        <v>2871</v>
      </c>
      <c r="G169" s="295"/>
      <c r="H169" s="295" t="s">
        <v>2936</v>
      </c>
      <c r="I169" s="295" t="s">
        <v>2873</v>
      </c>
      <c r="J169" s="295" t="s">
        <v>2920</v>
      </c>
      <c r="K169" s="336"/>
    </row>
    <row r="170" spans="2:11" ht="15" customHeight="1">
      <c r="B170" s="315"/>
      <c r="C170" s="295" t="s">
        <v>2876</v>
      </c>
      <c r="D170" s="295"/>
      <c r="E170" s="295"/>
      <c r="F170" s="314" t="s">
        <v>2877</v>
      </c>
      <c r="G170" s="295"/>
      <c r="H170" s="295" t="s">
        <v>2936</v>
      </c>
      <c r="I170" s="295" t="s">
        <v>2873</v>
      </c>
      <c r="J170" s="295">
        <v>50</v>
      </c>
      <c r="K170" s="336"/>
    </row>
    <row r="171" spans="2:11" ht="15" customHeight="1">
      <c r="B171" s="315"/>
      <c r="C171" s="295" t="s">
        <v>2879</v>
      </c>
      <c r="D171" s="295"/>
      <c r="E171" s="295"/>
      <c r="F171" s="314" t="s">
        <v>2871</v>
      </c>
      <c r="G171" s="295"/>
      <c r="H171" s="295" t="s">
        <v>2936</v>
      </c>
      <c r="I171" s="295" t="s">
        <v>2881</v>
      </c>
      <c r="J171" s="295"/>
      <c r="K171" s="336"/>
    </row>
    <row r="172" spans="2:11" ht="15" customHeight="1">
      <c r="B172" s="315"/>
      <c r="C172" s="295" t="s">
        <v>2890</v>
      </c>
      <c r="D172" s="295"/>
      <c r="E172" s="295"/>
      <c r="F172" s="314" t="s">
        <v>2877</v>
      </c>
      <c r="G172" s="295"/>
      <c r="H172" s="295" t="s">
        <v>2936</v>
      </c>
      <c r="I172" s="295" t="s">
        <v>2873</v>
      </c>
      <c r="J172" s="295">
        <v>50</v>
      </c>
      <c r="K172" s="336"/>
    </row>
    <row r="173" spans="2:11" ht="15" customHeight="1">
      <c r="B173" s="315"/>
      <c r="C173" s="295" t="s">
        <v>2898</v>
      </c>
      <c r="D173" s="295"/>
      <c r="E173" s="295"/>
      <c r="F173" s="314" t="s">
        <v>2877</v>
      </c>
      <c r="G173" s="295"/>
      <c r="H173" s="295" t="s">
        <v>2936</v>
      </c>
      <c r="I173" s="295" t="s">
        <v>2873</v>
      </c>
      <c r="J173" s="295">
        <v>50</v>
      </c>
      <c r="K173" s="336"/>
    </row>
    <row r="174" spans="2:11" ht="15" customHeight="1">
      <c r="B174" s="315"/>
      <c r="C174" s="295" t="s">
        <v>2896</v>
      </c>
      <c r="D174" s="295"/>
      <c r="E174" s="295"/>
      <c r="F174" s="314" t="s">
        <v>2877</v>
      </c>
      <c r="G174" s="295"/>
      <c r="H174" s="295" t="s">
        <v>2936</v>
      </c>
      <c r="I174" s="295" t="s">
        <v>2873</v>
      </c>
      <c r="J174" s="295">
        <v>50</v>
      </c>
      <c r="K174" s="336"/>
    </row>
    <row r="175" spans="2:11" ht="15" customHeight="1">
      <c r="B175" s="315"/>
      <c r="C175" s="295" t="s">
        <v>168</v>
      </c>
      <c r="D175" s="295"/>
      <c r="E175" s="295"/>
      <c r="F175" s="314" t="s">
        <v>2871</v>
      </c>
      <c r="G175" s="295"/>
      <c r="H175" s="295" t="s">
        <v>2937</v>
      </c>
      <c r="I175" s="295" t="s">
        <v>2938</v>
      </c>
      <c r="J175" s="295"/>
      <c r="K175" s="336"/>
    </row>
    <row r="176" spans="2:11" ht="15" customHeight="1">
      <c r="B176" s="315"/>
      <c r="C176" s="295" t="s">
        <v>62</v>
      </c>
      <c r="D176" s="295"/>
      <c r="E176" s="295"/>
      <c r="F176" s="314" t="s">
        <v>2871</v>
      </c>
      <c r="G176" s="295"/>
      <c r="H176" s="295" t="s">
        <v>2939</v>
      </c>
      <c r="I176" s="295" t="s">
        <v>2940</v>
      </c>
      <c r="J176" s="295">
        <v>1</v>
      </c>
      <c r="K176" s="336"/>
    </row>
    <row r="177" spans="2:11" ht="15" customHeight="1">
      <c r="B177" s="315"/>
      <c r="C177" s="295" t="s">
        <v>58</v>
      </c>
      <c r="D177" s="295"/>
      <c r="E177" s="295"/>
      <c r="F177" s="314" t="s">
        <v>2871</v>
      </c>
      <c r="G177" s="295"/>
      <c r="H177" s="295" t="s">
        <v>2941</v>
      </c>
      <c r="I177" s="295" t="s">
        <v>2873</v>
      </c>
      <c r="J177" s="295">
        <v>20</v>
      </c>
      <c r="K177" s="336"/>
    </row>
    <row r="178" spans="2:11" ht="15" customHeight="1">
      <c r="B178" s="315"/>
      <c r="C178" s="295" t="s">
        <v>169</v>
      </c>
      <c r="D178" s="295"/>
      <c r="E178" s="295"/>
      <c r="F178" s="314" t="s">
        <v>2871</v>
      </c>
      <c r="G178" s="295"/>
      <c r="H178" s="295" t="s">
        <v>2942</v>
      </c>
      <c r="I178" s="295" t="s">
        <v>2873</v>
      </c>
      <c r="J178" s="295">
        <v>255</v>
      </c>
      <c r="K178" s="336"/>
    </row>
    <row r="179" spans="2:11" ht="15" customHeight="1">
      <c r="B179" s="315"/>
      <c r="C179" s="295" t="s">
        <v>170</v>
      </c>
      <c r="D179" s="295"/>
      <c r="E179" s="295"/>
      <c r="F179" s="314" t="s">
        <v>2871</v>
      </c>
      <c r="G179" s="295"/>
      <c r="H179" s="295" t="s">
        <v>2836</v>
      </c>
      <c r="I179" s="295" t="s">
        <v>2873</v>
      </c>
      <c r="J179" s="295">
        <v>10</v>
      </c>
      <c r="K179" s="336"/>
    </row>
    <row r="180" spans="2:11" ht="15" customHeight="1">
      <c r="B180" s="315"/>
      <c r="C180" s="295" t="s">
        <v>171</v>
      </c>
      <c r="D180" s="295"/>
      <c r="E180" s="295"/>
      <c r="F180" s="314" t="s">
        <v>2871</v>
      </c>
      <c r="G180" s="295"/>
      <c r="H180" s="295" t="s">
        <v>2943</v>
      </c>
      <c r="I180" s="295" t="s">
        <v>2905</v>
      </c>
      <c r="J180" s="295"/>
      <c r="K180" s="336"/>
    </row>
    <row r="181" spans="2:11" ht="15" customHeight="1">
      <c r="B181" s="315"/>
      <c r="C181" s="295" t="s">
        <v>2944</v>
      </c>
      <c r="D181" s="295"/>
      <c r="E181" s="295"/>
      <c r="F181" s="314" t="s">
        <v>2871</v>
      </c>
      <c r="G181" s="295"/>
      <c r="H181" s="295" t="s">
        <v>2945</v>
      </c>
      <c r="I181" s="295" t="s">
        <v>2905</v>
      </c>
      <c r="J181" s="295"/>
      <c r="K181" s="336"/>
    </row>
    <row r="182" spans="2:11" ht="15" customHeight="1">
      <c r="B182" s="315"/>
      <c r="C182" s="295" t="s">
        <v>2933</v>
      </c>
      <c r="D182" s="295"/>
      <c r="E182" s="295"/>
      <c r="F182" s="314" t="s">
        <v>2871</v>
      </c>
      <c r="G182" s="295"/>
      <c r="H182" s="295" t="s">
        <v>2946</v>
      </c>
      <c r="I182" s="295" t="s">
        <v>2905</v>
      </c>
      <c r="J182" s="295"/>
      <c r="K182" s="336"/>
    </row>
    <row r="183" spans="2:11" ht="15" customHeight="1">
      <c r="B183" s="315"/>
      <c r="C183" s="295" t="s">
        <v>173</v>
      </c>
      <c r="D183" s="295"/>
      <c r="E183" s="295"/>
      <c r="F183" s="314" t="s">
        <v>2877</v>
      </c>
      <c r="G183" s="295"/>
      <c r="H183" s="295" t="s">
        <v>2947</v>
      </c>
      <c r="I183" s="295" t="s">
        <v>2873</v>
      </c>
      <c r="J183" s="295">
        <v>50</v>
      </c>
      <c r="K183" s="336"/>
    </row>
    <row r="184" spans="2:11" ht="15" customHeight="1">
      <c r="B184" s="315"/>
      <c r="C184" s="295" t="s">
        <v>2948</v>
      </c>
      <c r="D184" s="295"/>
      <c r="E184" s="295"/>
      <c r="F184" s="314" t="s">
        <v>2877</v>
      </c>
      <c r="G184" s="295"/>
      <c r="H184" s="295" t="s">
        <v>2949</v>
      </c>
      <c r="I184" s="295" t="s">
        <v>2950</v>
      </c>
      <c r="J184" s="295"/>
      <c r="K184" s="336"/>
    </row>
    <row r="185" spans="2:11" ht="15" customHeight="1">
      <c r="B185" s="315"/>
      <c r="C185" s="295" t="s">
        <v>2951</v>
      </c>
      <c r="D185" s="295"/>
      <c r="E185" s="295"/>
      <c r="F185" s="314" t="s">
        <v>2877</v>
      </c>
      <c r="G185" s="295"/>
      <c r="H185" s="295" t="s">
        <v>2952</v>
      </c>
      <c r="I185" s="295" t="s">
        <v>2950</v>
      </c>
      <c r="J185" s="295"/>
      <c r="K185" s="336"/>
    </row>
    <row r="186" spans="2:11" ht="15" customHeight="1">
      <c r="B186" s="315"/>
      <c r="C186" s="295" t="s">
        <v>2953</v>
      </c>
      <c r="D186" s="295"/>
      <c r="E186" s="295"/>
      <c r="F186" s="314" t="s">
        <v>2877</v>
      </c>
      <c r="G186" s="295"/>
      <c r="H186" s="295" t="s">
        <v>2954</v>
      </c>
      <c r="I186" s="295" t="s">
        <v>2950</v>
      </c>
      <c r="J186" s="295"/>
      <c r="K186" s="336"/>
    </row>
    <row r="187" spans="2:11" ht="15" customHeight="1">
      <c r="B187" s="315"/>
      <c r="C187" s="348" t="s">
        <v>2955</v>
      </c>
      <c r="D187" s="295"/>
      <c r="E187" s="295"/>
      <c r="F187" s="314" t="s">
        <v>2877</v>
      </c>
      <c r="G187" s="295"/>
      <c r="H187" s="295" t="s">
        <v>2956</v>
      </c>
      <c r="I187" s="295" t="s">
        <v>2957</v>
      </c>
      <c r="J187" s="349" t="s">
        <v>2958</v>
      </c>
      <c r="K187" s="336"/>
    </row>
    <row r="188" spans="2:11" ht="15" customHeight="1">
      <c r="B188" s="315"/>
      <c r="C188" s="300" t="s">
        <v>47</v>
      </c>
      <c r="D188" s="295"/>
      <c r="E188" s="295"/>
      <c r="F188" s="314" t="s">
        <v>2871</v>
      </c>
      <c r="G188" s="295"/>
      <c r="H188" s="291" t="s">
        <v>2959</v>
      </c>
      <c r="I188" s="295" t="s">
        <v>2960</v>
      </c>
      <c r="J188" s="295"/>
      <c r="K188" s="336"/>
    </row>
    <row r="189" spans="2:11" ht="15" customHeight="1">
      <c r="B189" s="315"/>
      <c r="C189" s="300" t="s">
        <v>2961</v>
      </c>
      <c r="D189" s="295"/>
      <c r="E189" s="295"/>
      <c r="F189" s="314" t="s">
        <v>2871</v>
      </c>
      <c r="G189" s="295"/>
      <c r="H189" s="295" t="s">
        <v>2962</v>
      </c>
      <c r="I189" s="295" t="s">
        <v>2905</v>
      </c>
      <c r="J189" s="295"/>
      <c r="K189" s="336"/>
    </row>
    <row r="190" spans="2:11" ht="15" customHeight="1">
      <c r="B190" s="315"/>
      <c r="C190" s="300" t="s">
        <v>2963</v>
      </c>
      <c r="D190" s="295"/>
      <c r="E190" s="295"/>
      <c r="F190" s="314" t="s">
        <v>2871</v>
      </c>
      <c r="G190" s="295"/>
      <c r="H190" s="295" t="s">
        <v>2964</v>
      </c>
      <c r="I190" s="295" t="s">
        <v>2905</v>
      </c>
      <c r="J190" s="295"/>
      <c r="K190" s="336"/>
    </row>
    <row r="191" spans="2:11" ht="15" customHeight="1">
      <c r="B191" s="315"/>
      <c r="C191" s="300" t="s">
        <v>2965</v>
      </c>
      <c r="D191" s="295"/>
      <c r="E191" s="295"/>
      <c r="F191" s="314" t="s">
        <v>2877</v>
      </c>
      <c r="G191" s="295"/>
      <c r="H191" s="295" t="s">
        <v>2966</v>
      </c>
      <c r="I191" s="295" t="s">
        <v>2905</v>
      </c>
      <c r="J191" s="295"/>
      <c r="K191" s="336"/>
    </row>
    <row r="192" spans="2:11" ht="15" customHeight="1">
      <c r="B192" s="342"/>
      <c r="C192" s="350"/>
      <c r="D192" s="324"/>
      <c r="E192" s="324"/>
      <c r="F192" s="324"/>
      <c r="G192" s="324"/>
      <c r="H192" s="324"/>
      <c r="I192" s="324"/>
      <c r="J192" s="324"/>
      <c r="K192" s="343"/>
    </row>
    <row r="193" spans="2:11" ht="18.75" customHeight="1">
      <c r="B193" s="291"/>
      <c r="C193" s="295"/>
      <c r="D193" s="295"/>
      <c r="E193" s="295"/>
      <c r="F193" s="314"/>
      <c r="G193" s="295"/>
      <c r="H193" s="295"/>
      <c r="I193" s="295"/>
      <c r="J193" s="295"/>
      <c r="K193" s="291"/>
    </row>
    <row r="194" spans="2:11" ht="18.75" customHeight="1">
      <c r="B194" s="291"/>
      <c r="C194" s="295"/>
      <c r="D194" s="295"/>
      <c r="E194" s="295"/>
      <c r="F194" s="314"/>
      <c r="G194" s="295"/>
      <c r="H194" s="295"/>
      <c r="I194" s="295"/>
      <c r="J194" s="295"/>
      <c r="K194" s="291"/>
    </row>
    <row r="195" spans="2:11" ht="18.75" customHeight="1">
      <c r="B195" s="301"/>
      <c r="C195" s="301"/>
      <c r="D195" s="301"/>
      <c r="E195" s="301"/>
      <c r="F195" s="301"/>
      <c r="G195" s="301"/>
      <c r="H195" s="301"/>
      <c r="I195" s="301"/>
      <c r="J195" s="301"/>
      <c r="K195" s="301"/>
    </row>
    <row r="196" spans="2:11" ht="13.5">
      <c r="B196" s="283"/>
      <c r="C196" s="284"/>
      <c r="D196" s="284"/>
      <c r="E196" s="284"/>
      <c r="F196" s="284"/>
      <c r="G196" s="284"/>
      <c r="H196" s="284"/>
      <c r="I196" s="284"/>
      <c r="J196" s="284"/>
      <c r="K196" s="285"/>
    </row>
    <row r="197" spans="2:11" ht="21">
      <c r="B197" s="286"/>
      <c r="C197" s="494" t="s">
        <v>2967</v>
      </c>
      <c r="D197" s="494"/>
      <c r="E197" s="494"/>
      <c r="F197" s="494"/>
      <c r="G197" s="494"/>
      <c r="H197" s="494"/>
      <c r="I197" s="494"/>
      <c r="J197" s="494"/>
      <c r="K197" s="287"/>
    </row>
    <row r="198" spans="2:11" ht="25.5" customHeight="1">
      <c r="B198" s="286"/>
      <c r="C198" s="351" t="s">
        <v>2968</v>
      </c>
      <c r="D198" s="351"/>
      <c r="E198" s="351"/>
      <c r="F198" s="351" t="s">
        <v>2969</v>
      </c>
      <c r="G198" s="352"/>
      <c r="H198" s="500" t="s">
        <v>2970</v>
      </c>
      <c r="I198" s="500"/>
      <c r="J198" s="500"/>
      <c r="K198" s="287"/>
    </row>
    <row r="199" spans="2:11" ht="5.25" customHeight="1">
      <c r="B199" s="315"/>
      <c r="C199" s="312"/>
      <c r="D199" s="312"/>
      <c r="E199" s="312"/>
      <c r="F199" s="312"/>
      <c r="G199" s="295"/>
      <c r="H199" s="312"/>
      <c r="I199" s="312"/>
      <c r="J199" s="312"/>
      <c r="K199" s="336"/>
    </row>
    <row r="200" spans="2:11" ht="15" customHeight="1">
      <c r="B200" s="315"/>
      <c r="C200" s="295" t="s">
        <v>2960</v>
      </c>
      <c r="D200" s="295"/>
      <c r="E200" s="295"/>
      <c r="F200" s="314" t="s">
        <v>48</v>
      </c>
      <c r="G200" s="295"/>
      <c r="H200" s="496" t="s">
        <v>2971</v>
      </c>
      <c r="I200" s="496"/>
      <c r="J200" s="496"/>
      <c r="K200" s="336"/>
    </row>
    <row r="201" spans="2:11" ht="15" customHeight="1">
      <c r="B201" s="315"/>
      <c r="C201" s="321"/>
      <c r="D201" s="295"/>
      <c r="E201" s="295"/>
      <c r="F201" s="314" t="s">
        <v>49</v>
      </c>
      <c r="G201" s="295"/>
      <c r="H201" s="496" t="s">
        <v>2972</v>
      </c>
      <c r="I201" s="496"/>
      <c r="J201" s="496"/>
      <c r="K201" s="336"/>
    </row>
    <row r="202" spans="2:11" ht="15" customHeight="1">
      <c r="B202" s="315"/>
      <c r="C202" s="321"/>
      <c r="D202" s="295"/>
      <c r="E202" s="295"/>
      <c r="F202" s="314" t="s">
        <v>52</v>
      </c>
      <c r="G202" s="295"/>
      <c r="H202" s="496" t="s">
        <v>2973</v>
      </c>
      <c r="I202" s="496"/>
      <c r="J202" s="496"/>
      <c r="K202" s="336"/>
    </row>
    <row r="203" spans="2:11" ht="15" customHeight="1">
      <c r="B203" s="315"/>
      <c r="C203" s="295"/>
      <c r="D203" s="295"/>
      <c r="E203" s="295"/>
      <c r="F203" s="314" t="s">
        <v>50</v>
      </c>
      <c r="G203" s="295"/>
      <c r="H203" s="496" t="s">
        <v>2974</v>
      </c>
      <c r="I203" s="496"/>
      <c r="J203" s="496"/>
      <c r="K203" s="336"/>
    </row>
    <row r="204" spans="2:11" ht="15" customHeight="1">
      <c r="B204" s="315"/>
      <c r="C204" s="295"/>
      <c r="D204" s="295"/>
      <c r="E204" s="295"/>
      <c r="F204" s="314" t="s">
        <v>51</v>
      </c>
      <c r="G204" s="295"/>
      <c r="H204" s="496" t="s">
        <v>2975</v>
      </c>
      <c r="I204" s="496"/>
      <c r="J204" s="496"/>
      <c r="K204" s="336"/>
    </row>
    <row r="205" spans="2:11" ht="15" customHeight="1">
      <c r="B205" s="315"/>
      <c r="C205" s="295"/>
      <c r="D205" s="295"/>
      <c r="E205" s="295"/>
      <c r="F205" s="314"/>
      <c r="G205" s="295"/>
      <c r="H205" s="295"/>
      <c r="I205" s="295"/>
      <c r="J205" s="295"/>
      <c r="K205" s="336"/>
    </row>
    <row r="206" spans="2:11" ht="15" customHeight="1">
      <c r="B206" s="315"/>
      <c r="C206" s="295" t="s">
        <v>2917</v>
      </c>
      <c r="D206" s="295"/>
      <c r="E206" s="295"/>
      <c r="F206" s="314" t="s">
        <v>83</v>
      </c>
      <c r="G206" s="295"/>
      <c r="H206" s="496" t="s">
        <v>2976</v>
      </c>
      <c r="I206" s="496"/>
      <c r="J206" s="496"/>
      <c r="K206" s="336"/>
    </row>
    <row r="207" spans="2:11" ht="15" customHeight="1">
      <c r="B207" s="315"/>
      <c r="C207" s="321"/>
      <c r="D207" s="295"/>
      <c r="E207" s="295"/>
      <c r="F207" s="314" t="s">
        <v>2815</v>
      </c>
      <c r="G207" s="295"/>
      <c r="H207" s="496" t="s">
        <v>2816</v>
      </c>
      <c r="I207" s="496"/>
      <c r="J207" s="496"/>
      <c r="K207" s="336"/>
    </row>
    <row r="208" spans="2:11" ht="15" customHeight="1">
      <c r="B208" s="315"/>
      <c r="C208" s="295"/>
      <c r="D208" s="295"/>
      <c r="E208" s="295"/>
      <c r="F208" s="314" t="s">
        <v>2813</v>
      </c>
      <c r="G208" s="295"/>
      <c r="H208" s="496" t="s">
        <v>2977</v>
      </c>
      <c r="I208" s="496"/>
      <c r="J208" s="496"/>
      <c r="K208" s="336"/>
    </row>
    <row r="209" spans="2:11" ht="15" customHeight="1">
      <c r="B209" s="353"/>
      <c r="C209" s="321"/>
      <c r="D209" s="321"/>
      <c r="E209" s="321"/>
      <c r="F209" s="314" t="s">
        <v>2817</v>
      </c>
      <c r="G209" s="300"/>
      <c r="H209" s="495" t="s">
        <v>2818</v>
      </c>
      <c r="I209" s="495"/>
      <c r="J209" s="495"/>
      <c r="K209" s="354"/>
    </row>
    <row r="210" spans="2:11" ht="15" customHeight="1">
      <c r="B210" s="353"/>
      <c r="C210" s="321"/>
      <c r="D210" s="321"/>
      <c r="E210" s="321"/>
      <c r="F210" s="314" t="s">
        <v>2819</v>
      </c>
      <c r="G210" s="300"/>
      <c r="H210" s="495" t="s">
        <v>1315</v>
      </c>
      <c r="I210" s="495"/>
      <c r="J210" s="495"/>
      <c r="K210" s="354"/>
    </row>
    <row r="211" spans="2:11" ht="15" customHeight="1">
      <c r="B211" s="353"/>
      <c r="C211" s="321"/>
      <c r="D211" s="321"/>
      <c r="E211" s="321"/>
      <c r="F211" s="355"/>
      <c r="G211" s="300"/>
      <c r="H211" s="356"/>
      <c r="I211" s="356"/>
      <c r="J211" s="356"/>
      <c r="K211" s="354"/>
    </row>
    <row r="212" spans="2:11" ht="15" customHeight="1">
      <c r="B212" s="353"/>
      <c r="C212" s="295" t="s">
        <v>2940</v>
      </c>
      <c r="D212" s="321"/>
      <c r="E212" s="321"/>
      <c r="F212" s="314">
        <v>1</v>
      </c>
      <c r="G212" s="300"/>
      <c r="H212" s="495" t="s">
        <v>2978</v>
      </c>
      <c r="I212" s="495"/>
      <c r="J212" s="495"/>
      <c r="K212" s="354"/>
    </row>
    <row r="213" spans="2:11" ht="15" customHeight="1">
      <c r="B213" s="353"/>
      <c r="C213" s="321"/>
      <c r="D213" s="321"/>
      <c r="E213" s="321"/>
      <c r="F213" s="314">
        <v>2</v>
      </c>
      <c r="G213" s="300"/>
      <c r="H213" s="495" t="s">
        <v>2979</v>
      </c>
      <c r="I213" s="495"/>
      <c r="J213" s="495"/>
      <c r="K213" s="354"/>
    </row>
    <row r="214" spans="2:11" ht="15" customHeight="1">
      <c r="B214" s="353"/>
      <c r="C214" s="321"/>
      <c r="D214" s="321"/>
      <c r="E214" s="321"/>
      <c r="F214" s="314">
        <v>3</v>
      </c>
      <c r="G214" s="300"/>
      <c r="H214" s="495" t="s">
        <v>2980</v>
      </c>
      <c r="I214" s="495"/>
      <c r="J214" s="495"/>
      <c r="K214" s="354"/>
    </row>
    <row r="215" spans="2:11" ht="15" customHeight="1">
      <c r="B215" s="353"/>
      <c r="C215" s="321"/>
      <c r="D215" s="321"/>
      <c r="E215" s="321"/>
      <c r="F215" s="314">
        <v>4</v>
      </c>
      <c r="G215" s="300"/>
      <c r="H215" s="495" t="s">
        <v>2981</v>
      </c>
      <c r="I215" s="495"/>
      <c r="J215" s="495"/>
      <c r="K215" s="354"/>
    </row>
    <row r="216" spans="2:11" ht="12.75" customHeight="1">
      <c r="B216" s="357"/>
      <c r="C216" s="358"/>
      <c r="D216" s="358"/>
      <c r="E216" s="358"/>
      <c r="F216" s="358"/>
      <c r="G216" s="358"/>
      <c r="H216" s="358"/>
      <c r="I216" s="358"/>
      <c r="J216" s="358"/>
      <c r="K216" s="359"/>
    </row>
  </sheetData>
  <sheetProtection algorithmName="SHA-512" hashValue="NOdKTWyhjCziDierBpYIlYtkEYasLRbHoPjhw8rfk/uU0lBswqCTpJ/Cd9QLFgydf2MIldGt2LUkA7ywBmZyBw==" saltValue="zY3fiaP4Nfj8rZcww8wutg==" spinCount="100000" sheet="1" objects="1" scenarios="1" formatCells="0" formatColumns="0" formatRows="0" sort="0" autoFilter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5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126</v>
      </c>
      <c r="G1" s="487" t="s">
        <v>127</v>
      </c>
      <c r="H1" s="487"/>
      <c r="I1" s="124"/>
      <c r="J1" s="123" t="s">
        <v>128</v>
      </c>
      <c r="K1" s="122" t="s">
        <v>129</v>
      </c>
      <c r="L1" s="123" t="s">
        <v>130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AT2" s="24" t="s">
        <v>89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85</v>
      </c>
    </row>
    <row r="4" spans="2:46" ht="36.95" customHeight="1">
      <c r="B4" s="28"/>
      <c r="C4" s="29"/>
      <c r="D4" s="30" t="s">
        <v>131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2.5" customHeight="1">
      <c r="B7" s="28"/>
      <c r="C7" s="29"/>
      <c r="D7" s="29"/>
      <c r="E7" s="483" t="str">
        <f>'Rekapitulace stavby'!K6</f>
        <v>Rozšíření Úřadu práce Chomutov, Cihlářská ul. č.p. 4106</v>
      </c>
      <c r="F7" s="484"/>
      <c r="G7" s="484"/>
      <c r="H7" s="484"/>
      <c r="I7" s="126"/>
      <c r="J7" s="29"/>
      <c r="K7" s="31"/>
    </row>
    <row r="8" spans="2:11" ht="15">
      <c r="B8" s="28"/>
      <c r="C8" s="29"/>
      <c r="D8" s="37" t="s">
        <v>132</v>
      </c>
      <c r="E8" s="29"/>
      <c r="F8" s="29"/>
      <c r="G8" s="29"/>
      <c r="H8" s="29"/>
      <c r="I8" s="126"/>
      <c r="J8" s="29"/>
      <c r="K8" s="31"/>
    </row>
    <row r="9" spans="2:11" s="1" customFormat="1" ht="22.5" customHeight="1">
      <c r="B9" s="41"/>
      <c r="C9" s="42"/>
      <c r="D9" s="42"/>
      <c r="E9" s="483" t="s">
        <v>133</v>
      </c>
      <c r="F9" s="485"/>
      <c r="G9" s="485"/>
      <c r="H9" s="485"/>
      <c r="I9" s="127"/>
      <c r="J9" s="42"/>
      <c r="K9" s="45"/>
    </row>
    <row r="10" spans="2:11" s="1" customFormat="1" ht="15">
      <c r="B10" s="41"/>
      <c r="C10" s="42"/>
      <c r="D10" s="37" t="s">
        <v>134</v>
      </c>
      <c r="E10" s="42"/>
      <c r="F10" s="42"/>
      <c r="G10" s="42"/>
      <c r="H10" s="42"/>
      <c r="I10" s="127"/>
      <c r="J10" s="42"/>
      <c r="K10" s="45"/>
    </row>
    <row r="11" spans="2:11" s="1" customFormat="1" ht="36.95" customHeight="1">
      <c r="B11" s="41"/>
      <c r="C11" s="42"/>
      <c r="D11" s="42"/>
      <c r="E11" s="486" t="s">
        <v>135</v>
      </c>
      <c r="F11" s="485"/>
      <c r="G11" s="485"/>
      <c r="H11" s="485"/>
      <c r="I11" s="127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5" customHeight="1">
      <c r="B13" s="41"/>
      <c r="C13" s="42"/>
      <c r="D13" s="37" t="s">
        <v>21</v>
      </c>
      <c r="E13" s="42"/>
      <c r="F13" s="35" t="s">
        <v>22</v>
      </c>
      <c r="G13" s="42"/>
      <c r="H13" s="42"/>
      <c r="I13" s="128" t="s">
        <v>23</v>
      </c>
      <c r="J13" s="35" t="s">
        <v>22</v>
      </c>
      <c r="K13" s="45"/>
    </row>
    <row r="14" spans="2:11" s="1" customFormat="1" ht="14.45" customHeight="1">
      <c r="B14" s="41"/>
      <c r="C14" s="42"/>
      <c r="D14" s="37" t="s">
        <v>25</v>
      </c>
      <c r="E14" s="42"/>
      <c r="F14" s="35" t="s">
        <v>26</v>
      </c>
      <c r="G14" s="42"/>
      <c r="H14" s="42"/>
      <c r="I14" s="128" t="s">
        <v>27</v>
      </c>
      <c r="J14" s="129" t="str">
        <f>'Rekapitulace stavby'!AN8</f>
        <v>29.2.2016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5" customHeight="1">
      <c r="B16" s="41"/>
      <c r="C16" s="42"/>
      <c r="D16" s="37" t="s">
        <v>31</v>
      </c>
      <c r="E16" s="42"/>
      <c r="F16" s="42"/>
      <c r="G16" s="42"/>
      <c r="H16" s="42"/>
      <c r="I16" s="128" t="s">
        <v>32</v>
      </c>
      <c r="J16" s="35" t="s">
        <v>22</v>
      </c>
      <c r="K16" s="45"/>
    </row>
    <row r="17" spans="2:11" s="1" customFormat="1" ht="18" customHeight="1">
      <c r="B17" s="41"/>
      <c r="C17" s="42"/>
      <c r="D17" s="42"/>
      <c r="E17" s="35" t="s">
        <v>33</v>
      </c>
      <c r="F17" s="42"/>
      <c r="G17" s="42"/>
      <c r="H17" s="42"/>
      <c r="I17" s="128" t="s">
        <v>34</v>
      </c>
      <c r="J17" s="35" t="s">
        <v>22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35</v>
      </c>
      <c r="E19" s="42"/>
      <c r="F19" s="42"/>
      <c r="G19" s="42"/>
      <c r="H19" s="42"/>
      <c r="I19" s="128" t="s">
        <v>32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34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37</v>
      </c>
      <c r="E22" s="42"/>
      <c r="F22" s="42"/>
      <c r="G22" s="42"/>
      <c r="H22" s="42"/>
      <c r="I22" s="128" t="s">
        <v>32</v>
      </c>
      <c r="J22" s="35" t="s">
        <v>38</v>
      </c>
      <c r="K22" s="45"/>
    </row>
    <row r="23" spans="2:11" s="1" customFormat="1" ht="18" customHeight="1">
      <c r="B23" s="41"/>
      <c r="C23" s="42"/>
      <c r="D23" s="42"/>
      <c r="E23" s="35" t="s">
        <v>39</v>
      </c>
      <c r="F23" s="42"/>
      <c r="G23" s="42"/>
      <c r="H23" s="42"/>
      <c r="I23" s="128" t="s">
        <v>34</v>
      </c>
      <c r="J23" s="35" t="s">
        <v>40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42</v>
      </c>
      <c r="E25" s="42"/>
      <c r="F25" s="42"/>
      <c r="G25" s="42"/>
      <c r="H25" s="42"/>
      <c r="I25" s="127"/>
      <c r="J25" s="42"/>
      <c r="K25" s="45"/>
    </row>
    <row r="26" spans="2:11" s="7" customFormat="1" ht="22.5" customHeight="1">
      <c r="B26" s="130"/>
      <c r="C26" s="131"/>
      <c r="D26" s="131"/>
      <c r="E26" s="446" t="s">
        <v>22</v>
      </c>
      <c r="F26" s="446"/>
      <c r="G26" s="446"/>
      <c r="H26" s="446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43</v>
      </c>
      <c r="E29" s="42"/>
      <c r="F29" s="42"/>
      <c r="G29" s="42"/>
      <c r="H29" s="42"/>
      <c r="I29" s="127"/>
      <c r="J29" s="137">
        <f>ROUND(J108,2)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45</v>
      </c>
      <c r="G31" s="42"/>
      <c r="H31" s="42"/>
      <c r="I31" s="138" t="s">
        <v>44</v>
      </c>
      <c r="J31" s="46" t="s">
        <v>46</v>
      </c>
      <c r="K31" s="45"/>
    </row>
    <row r="32" spans="2:11" s="1" customFormat="1" ht="14.45" customHeight="1">
      <c r="B32" s="41"/>
      <c r="C32" s="42"/>
      <c r="D32" s="49" t="s">
        <v>47</v>
      </c>
      <c r="E32" s="49" t="s">
        <v>48</v>
      </c>
      <c r="F32" s="139">
        <f>ROUND(SUM(BE108:BE758),2)</f>
        <v>0</v>
      </c>
      <c r="G32" s="42"/>
      <c r="H32" s="42"/>
      <c r="I32" s="140">
        <v>0.21</v>
      </c>
      <c r="J32" s="139">
        <f>ROUND(ROUND((SUM(BE108:BE758)),2)*I32,2)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49</v>
      </c>
      <c r="F33" s="139">
        <f>ROUND(SUM(BF108:BF758),2)</f>
        <v>0</v>
      </c>
      <c r="G33" s="42"/>
      <c r="H33" s="42"/>
      <c r="I33" s="140">
        <v>0.15</v>
      </c>
      <c r="J33" s="139">
        <f>ROUND(ROUND((SUM(BF108:BF758)),2)*I33,2)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50</v>
      </c>
      <c r="F34" s="139">
        <f>ROUND(SUM(BG108:BG758),2)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51</v>
      </c>
      <c r="F35" s="139">
        <f>ROUND(SUM(BH108:BH758),2)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52</v>
      </c>
      <c r="F36" s="139">
        <f>ROUND(SUM(BI108:BI758),2)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53</v>
      </c>
      <c r="E38" s="79"/>
      <c r="F38" s="79"/>
      <c r="G38" s="143" t="s">
        <v>54</v>
      </c>
      <c r="H38" s="144" t="s">
        <v>55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" customHeight="1">
      <c r="B44" s="41"/>
      <c r="C44" s="30" t="s">
        <v>136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2.5" customHeight="1">
      <c r="B47" s="41"/>
      <c r="C47" s="42"/>
      <c r="D47" s="42"/>
      <c r="E47" s="483" t="str">
        <f>E7</f>
        <v>Rozšíření Úřadu práce Chomutov, Cihlářská ul. č.p. 4106</v>
      </c>
      <c r="F47" s="484"/>
      <c r="G47" s="484"/>
      <c r="H47" s="484"/>
      <c r="I47" s="127"/>
      <c r="J47" s="42"/>
      <c r="K47" s="45"/>
    </row>
    <row r="48" spans="2:11" ht="15">
      <c r="B48" s="28"/>
      <c r="C48" s="37" t="s">
        <v>132</v>
      </c>
      <c r="D48" s="29"/>
      <c r="E48" s="29"/>
      <c r="F48" s="29"/>
      <c r="G48" s="29"/>
      <c r="H48" s="29"/>
      <c r="I48" s="126"/>
      <c r="J48" s="29"/>
      <c r="K48" s="31"/>
    </row>
    <row r="49" spans="2:11" s="1" customFormat="1" ht="22.5" customHeight="1">
      <c r="B49" s="41"/>
      <c r="C49" s="42"/>
      <c r="D49" s="42"/>
      <c r="E49" s="483" t="s">
        <v>133</v>
      </c>
      <c r="F49" s="485"/>
      <c r="G49" s="485"/>
      <c r="H49" s="485"/>
      <c r="I49" s="127"/>
      <c r="J49" s="42"/>
      <c r="K49" s="45"/>
    </row>
    <row r="50" spans="2:11" s="1" customFormat="1" ht="14.45" customHeight="1">
      <c r="B50" s="41"/>
      <c r="C50" s="37" t="s">
        <v>134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23.25" customHeight="1">
      <c r="B51" s="41"/>
      <c r="C51" s="42"/>
      <c r="D51" s="42"/>
      <c r="E51" s="486" t="str">
        <f>E11</f>
        <v>č. 00 - Objekt</v>
      </c>
      <c r="F51" s="485"/>
      <c r="G51" s="485"/>
      <c r="H51" s="485"/>
      <c r="I51" s="127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7" t="s">
        <v>25</v>
      </c>
      <c r="D53" s="42"/>
      <c r="E53" s="42"/>
      <c r="F53" s="35" t="str">
        <f>F14</f>
        <v>Chomutov</v>
      </c>
      <c r="G53" s="42"/>
      <c r="H53" s="42"/>
      <c r="I53" s="128" t="s">
        <v>27</v>
      </c>
      <c r="J53" s="129" t="str">
        <f>IF(J14="","",J14)</f>
        <v>29.2.2016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5">
      <c r="B55" s="41"/>
      <c r="C55" s="37" t="s">
        <v>31</v>
      </c>
      <c r="D55" s="42"/>
      <c r="E55" s="42"/>
      <c r="F55" s="35" t="str">
        <f>E17</f>
        <v>Úřad práce Chomutov</v>
      </c>
      <c r="G55" s="42"/>
      <c r="H55" s="42"/>
      <c r="I55" s="128" t="s">
        <v>37</v>
      </c>
      <c r="J55" s="35" t="str">
        <f>E23</f>
        <v>SM - PROJEKT spol. s.r.o.</v>
      </c>
      <c r="K55" s="45"/>
    </row>
    <row r="56" spans="2:11" s="1" customFormat="1" ht="14.45" customHeight="1">
      <c r="B56" s="41"/>
      <c r="C56" s="37" t="s">
        <v>35</v>
      </c>
      <c r="D56" s="42"/>
      <c r="E56" s="42"/>
      <c r="F56" s="35" t="str">
        <f>IF(E20="","",E20)</f>
        <v/>
      </c>
      <c r="G56" s="42"/>
      <c r="H56" s="42"/>
      <c r="I56" s="127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137</v>
      </c>
      <c r="D58" s="141"/>
      <c r="E58" s="141"/>
      <c r="F58" s="141"/>
      <c r="G58" s="141"/>
      <c r="H58" s="141"/>
      <c r="I58" s="154"/>
      <c r="J58" s="155" t="s">
        <v>138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139</v>
      </c>
      <c r="D60" s="42"/>
      <c r="E60" s="42"/>
      <c r="F60" s="42"/>
      <c r="G60" s="42"/>
      <c r="H60" s="42"/>
      <c r="I60" s="127"/>
      <c r="J60" s="137">
        <f>J108</f>
        <v>0</v>
      </c>
      <c r="K60" s="45"/>
      <c r="AU60" s="24" t="s">
        <v>140</v>
      </c>
    </row>
    <row r="61" spans="2:11" s="8" customFormat="1" ht="24.95" customHeight="1">
      <c r="B61" s="158"/>
      <c r="C61" s="159"/>
      <c r="D61" s="160" t="s">
        <v>141</v>
      </c>
      <c r="E61" s="161"/>
      <c r="F61" s="161"/>
      <c r="G61" s="161"/>
      <c r="H61" s="161"/>
      <c r="I61" s="162"/>
      <c r="J61" s="163">
        <f>J109</f>
        <v>0</v>
      </c>
      <c r="K61" s="164"/>
    </row>
    <row r="62" spans="2:11" s="9" customFormat="1" ht="19.9" customHeight="1">
      <c r="B62" s="165"/>
      <c r="C62" s="166"/>
      <c r="D62" s="167" t="s">
        <v>142</v>
      </c>
      <c r="E62" s="168"/>
      <c r="F62" s="168"/>
      <c r="G62" s="168"/>
      <c r="H62" s="168"/>
      <c r="I62" s="169"/>
      <c r="J62" s="170">
        <f>J110</f>
        <v>0</v>
      </c>
      <c r="K62" s="171"/>
    </row>
    <row r="63" spans="2:11" s="9" customFormat="1" ht="19.9" customHeight="1">
      <c r="B63" s="165"/>
      <c r="C63" s="166"/>
      <c r="D63" s="167" t="s">
        <v>143</v>
      </c>
      <c r="E63" s="168"/>
      <c r="F63" s="168"/>
      <c r="G63" s="168"/>
      <c r="H63" s="168"/>
      <c r="I63" s="169"/>
      <c r="J63" s="170">
        <f>J132</f>
        <v>0</v>
      </c>
      <c r="K63" s="171"/>
    </row>
    <row r="64" spans="2:11" s="9" customFormat="1" ht="19.9" customHeight="1">
      <c r="B64" s="165"/>
      <c r="C64" s="166"/>
      <c r="D64" s="167" t="s">
        <v>144</v>
      </c>
      <c r="E64" s="168"/>
      <c r="F64" s="168"/>
      <c r="G64" s="168"/>
      <c r="H64" s="168"/>
      <c r="I64" s="169"/>
      <c r="J64" s="170">
        <f>J155</f>
        <v>0</v>
      </c>
      <c r="K64" s="171"/>
    </row>
    <row r="65" spans="2:11" s="9" customFormat="1" ht="19.9" customHeight="1">
      <c r="B65" s="165"/>
      <c r="C65" s="166"/>
      <c r="D65" s="167" t="s">
        <v>145</v>
      </c>
      <c r="E65" s="168"/>
      <c r="F65" s="168"/>
      <c r="G65" s="168"/>
      <c r="H65" s="168"/>
      <c r="I65" s="169"/>
      <c r="J65" s="170">
        <f>J211</f>
        <v>0</v>
      </c>
      <c r="K65" s="171"/>
    </row>
    <row r="66" spans="2:11" s="9" customFormat="1" ht="19.9" customHeight="1">
      <c r="B66" s="165"/>
      <c r="C66" s="166"/>
      <c r="D66" s="167" t="s">
        <v>146</v>
      </c>
      <c r="E66" s="168"/>
      <c r="F66" s="168"/>
      <c r="G66" s="168"/>
      <c r="H66" s="168"/>
      <c r="I66" s="169"/>
      <c r="J66" s="170">
        <f>J267</f>
        <v>0</v>
      </c>
      <c r="K66" s="171"/>
    </row>
    <row r="67" spans="2:11" s="9" customFormat="1" ht="19.9" customHeight="1">
      <c r="B67" s="165"/>
      <c r="C67" s="166"/>
      <c r="D67" s="167" t="s">
        <v>147</v>
      </c>
      <c r="E67" s="168"/>
      <c r="F67" s="168"/>
      <c r="G67" s="168"/>
      <c r="H67" s="168"/>
      <c r="I67" s="169"/>
      <c r="J67" s="170">
        <f>J366</f>
        <v>0</v>
      </c>
      <c r="K67" s="171"/>
    </row>
    <row r="68" spans="2:11" s="9" customFormat="1" ht="19.9" customHeight="1">
      <c r="B68" s="165"/>
      <c r="C68" s="166"/>
      <c r="D68" s="167" t="s">
        <v>148</v>
      </c>
      <c r="E68" s="168"/>
      <c r="F68" s="168"/>
      <c r="G68" s="168"/>
      <c r="H68" s="168"/>
      <c r="I68" s="169"/>
      <c r="J68" s="170">
        <f>J369</f>
        <v>0</v>
      </c>
      <c r="K68" s="171"/>
    </row>
    <row r="69" spans="2:11" s="9" customFormat="1" ht="19.9" customHeight="1">
      <c r="B69" s="165"/>
      <c r="C69" s="166"/>
      <c r="D69" s="167" t="s">
        <v>149</v>
      </c>
      <c r="E69" s="168"/>
      <c r="F69" s="168"/>
      <c r="G69" s="168"/>
      <c r="H69" s="168"/>
      <c r="I69" s="169"/>
      <c r="J69" s="170">
        <f>J424</f>
        <v>0</v>
      </c>
      <c r="K69" s="171"/>
    </row>
    <row r="70" spans="2:11" s="9" customFormat="1" ht="19.9" customHeight="1">
      <c r="B70" s="165"/>
      <c r="C70" s="166"/>
      <c r="D70" s="167" t="s">
        <v>150</v>
      </c>
      <c r="E70" s="168"/>
      <c r="F70" s="168"/>
      <c r="G70" s="168"/>
      <c r="H70" s="168"/>
      <c r="I70" s="169"/>
      <c r="J70" s="170">
        <f>J429</f>
        <v>0</v>
      </c>
      <c r="K70" s="171"/>
    </row>
    <row r="71" spans="2:11" s="8" customFormat="1" ht="24.95" customHeight="1">
      <c r="B71" s="158"/>
      <c r="C71" s="159"/>
      <c r="D71" s="160" t="s">
        <v>151</v>
      </c>
      <c r="E71" s="161"/>
      <c r="F71" s="161"/>
      <c r="G71" s="161"/>
      <c r="H71" s="161"/>
      <c r="I71" s="162"/>
      <c r="J71" s="163">
        <f>J432</f>
        <v>0</v>
      </c>
      <c r="K71" s="164"/>
    </row>
    <row r="72" spans="2:11" s="9" customFormat="1" ht="19.9" customHeight="1">
      <c r="B72" s="165"/>
      <c r="C72" s="166"/>
      <c r="D72" s="167" t="s">
        <v>152</v>
      </c>
      <c r="E72" s="168"/>
      <c r="F72" s="168"/>
      <c r="G72" s="168"/>
      <c r="H72" s="168"/>
      <c r="I72" s="169"/>
      <c r="J72" s="170">
        <f>J433</f>
        <v>0</v>
      </c>
      <c r="K72" s="171"/>
    </row>
    <row r="73" spans="2:11" s="9" customFormat="1" ht="19.9" customHeight="1">
      <c r="B73" s="165"/>
      <c r="C73" s="166"/>
      <c r="D73" s="167" t="s">
        <v>153</v>
      </c>
      <c r="E73" s="168"/>
      <c r="F73" s="168"/>
      <c r="G73" s="168"/>
      <c r="H73" s="168"/>
      <c r="I73" s="169"/>
      <c r="J73" s="170">
        <f>J458</f>
        <v>0</v>
      </c>
      <c r="K73" s="171"/>
    </row>
    <row r="74" spans="2:11" s="9" customFormat="1" ht="19.9" customHeight="1">
      <c r="B74" s="165"/>
      <c r="C74" s="166"/>
      <c r="D74" s="167" t="s">
        <v>154</v>
      </c>
      <c r="E74" s="168"/>
      <c r="F74" s="168"/>
      <c r="G74" s="168"/>
      <c r="H74" s="168"/>
      <c r="I74" s="169"/>
      <c r="J74" s="170">
        <f>J489</f>
        <v>0</v>
      </c>
      <c r="K74" s="171"/>
    </row>
    <row r="75" spans="2:11" s="9" customFormat="1" ht="19.9" customHeight="1">
      <c r="B75" s="165"/>
      <c r="C75" s="166"/>
      <c r="D75" s="167" t="s">
        <v>155</v>
      </c>
      <c r="E75" s="168"/>
      <c r="F75" s="168"/>
      <c r="G75" s="168"/>
      <c r="H75" s="168"/>
      <c r="I75" s="169"/>
      <c r="J75" s="170">
        <f>J512</f>
        <v>0</v>
      </c>
      <c r="K75" s="171"/>
    </row>
    <row r="76" spans="2:11" s="9" customFormat="1" ht="19.9" customHeight="1">
      <c r="B76" s="165"/>
      <c r="C76" s="166"/>
      <c r="D76" s="167" t="s">
        <v>156</v>
      </c>
      <c r="E76" s="168"/>
      <c r="F76" s="168"/>
      <c r="G76" s="168"/>
      <c r="H76" s="168"/>
      <c r="I76" s="169"/>
      <c r="J76" s="170">
        <f>J534</f>
        <v>0</v>
      </c>
      <c r="K76" s="171"/>
    </row>
    <row r="77" spans="2:11" s="9" customFormat="1" ht="19.9" customHeight="1">
      <c r="B77" s="165"/>
      <c r="C77" s="166"/>
      <c r="D77" s="167" t="s">
        <v>157</v>
      </c>
      <c r="E77" s="168"/>
      <c r="F77" s="168"/>
      <c r="G77" s="168"/>
      <c r="H77" s="168"/>
      <c r="I77" s="169"/>
      <c r="J77" s="170">
        <f>J586</f>
        <v>0</v>
      </c>
      <c r="K77" s="171"/>
    </row>
    <row r="78" spans="2:11" s="9" customFormat="1" ht="19.9" customHeight="1">
      <c r="B78" s="165"/>
      <c r="C78" s="166"/>
      <c r="D78" s="167" t="s">
        <v>158</v>
      </c>
      <c r="E78" s="168"/>
      <c r="F78" s="168"/>
      <c r="G78" s="168"/>
      <c r="H78" s="168"/>
      <c r="I78" s="169"/>
      <c r="J78" s="170">
        <f>J607</f>
        <v>0</v>
      </c>
      <c r="K78" s="171"/>
    </row>
    <row r="79" spans="2:11" s="9" customFormat="1" ht="19.9" customHeight="1">
      <c r="B79" s="165"/>
      <c r="C79" s="166"/>
      <c r="D79" s="167" t="s">
        <v>159</v>
      </c>
      <c r="E79" s="168"/>
      <c r="F79" s="168"/>
      <c r="G79" s="168"/>
      <c r="H79" s="168"/>
      <c r="I79" s="169"/>
      <c r="J79" s="170">
        <f>J680</f>
        <v>0</v>
      </c>
      <c r="K79" s="171"/>
    </row>
    <row r="80" spans="2:11" s="9" customFormat="1" ht="19.9" customHeight="1">
      <c r="B80" s="165"/>
      <c r="C80" s="166"/>
      <c r="D80" s="167" t="s">
        <v>160</v>
      </c>
      <c r="E80" s="168"/>
      <c r="F80" s="168"/>
      <c r="G80" s="168"/>
      <c r="H80" s="168"/>
      <c r="I80" s="169"/>
      <c r="J80" s="170">
        <f>J704</f>
        <v>0</v>
      </c>
      <c r="K80" s="171"/>
    </row>
    <row r="81" spans="2:11" s="9" customFormat="1" ht="19.9" customHeight="1">
      <c r="B81" s="165"/>
      <c r="C81" s="166"/>
      <c r="D81" s="167" t="s">
        <v>161</v>
      </c>
      <c r="E81" s="168"/>
      <c r="F81" s="168"/>
      <c r="G81" s="168"/>
      <c r="H81" s="168"/>
      <c r="I81" s="169"/>
      <c r="J81" s="170">
        <f>J715</f>
        <v>0</v>
      </c>
      <c r="K81" s="171"/>
    </row>
    <row r="82" spans="2:11" s="9" customFormat="1" ht="19.9" customHeight="1">
      <c r="B82" s="165"/>
      <c r="C82" s="166"/>
      <c r="D82" s="167" t="s">
        <v>162</v>
      </c>
      <c r="E82" s="168"/>
      <c r="F82" s="168"/>
      <c r="G82" s="168"/>
      <c r="H82" s="168"/>
      <c r="I82" s="169"/>
      <c r="J82" s="170">
        <f>J738</f>
        <v>0</v>
      </c>
      <c r="K82" s="171"/>
    </row>
    <row r="83" spans="2:11" s="9" customFormat="1" ht="19.9" customHeight="1">
      <c r="B83" s="165"/>
      <c r="C83" s="166"/>
      <c r="D83" s="167" t="s">
        <v>163</v>
      </c>
      <c r="E83" s="168"/>
      <c r="F83" s="168"/>
      <c r="G83" s="168"/>
      <c r="H83" s="168"/>
      <c r="I83" s="169"/>
      <c r="J83" s="170">
        <f>J748</f>
        <v>0</v>
      </c>
      <c r="K83" s="171"/>
    </row>
    <row r="84" spans="2:11" s="8" customFormat="1" ht="24.95" customHeight="1">
      <c r="B84" s="158"/>
      <c r="C84" s="159"/>
      <c r="D84" s="160" t="s">
        <v>164</v>
      </c>
      <c r="E84" s="161"/>
      <c r="F84" s="161"/>
      <c r="G84" s="161"/>
      <c r="H84" s="161"/>
      <c r="I84" s="162"/>
      <c r="J84" s="163">
        <f>J752</f>
        <v>0</v>
      </c>
      <c r="K84" s="164"/>
    </row>
    <row r="85" spans="2:11" s="9" customFormat="1" ht="19.9" customHeight="1">
      <c r="B85" s="165"/>
      <c r="C85" s="166"/>
      <c r="D85" s="167" t="s">
        <v>165</v>
      </c>
      <c r="E85" s="168"/>
      <c r="F85" s="168"/>
      <c r="G85" s="168"/>
      <c r="H85" s="168"/>
      <c r="I85" s="169"/>
      <c r="J85" s="170">
        <f>J753</f>
        <v>0</v>
      </c>
      <c r="K85" s="171"/>
    </row>
    <row r="86" spans="2:11" s="9" customFormat="1" ht="19.9" customHeight="1">
      <c r="B86" s="165"/>
      <c r="C86" s="166"/>
      <c r="D86" s="167" t="s">
        <v>166</v>
      </c>
      <c r="E86" s="168"/>
      <c r="F86" s="168"/>
      <c r="G86" s="168"/>
      <c r="H86" s="168"/>
      <c r="I86" s="169"/>
      <c r="J86" s="170">
        <f>J756</f>
        <v>0</v>
      </c>
      <c r="K86" s="171"/>
    </row>
    <row r="87" spans="2:11" s="1" customFormat="1" ht="21.75" customHeight="1">
      <c r="B87" s="41"/>
      <c r="C87" s="42"/>
      <c r="D87" s="42"/>
      <c r="E87" s="42"/>
      <c r="F87" s="42"/>
      <c r="G87" s="42"/>
      <c r="H87" s="42"/>
      <c r="I87" s="127"/>
      <c r="J87" s="42"/>
      <c r="K87" s="45"/>
    </row>
    <row r="88" spans="2:11" s="1" customFormat="1" ht="6.95" customHeight="1">
      <c r="B88" s="56"/>
      <c r="C88" s="57"/>
      <c r="D88" s="57"/>
      <c r="E88" s="57"/>
      <c r="F88" s="57"/>
      <c r="G88" s="57"/>
      <c r="H88" s="57"/>
      <c r="I88" s="148"/>
      <c r="J88" s="57"/>
      <c r="K88" s="58"/>
    </row>
    <row r="92" spans="2:12" s="1" customFormat="1" ht="6.95" customHeight="1">
      <c r="B92" s="59"/>
      <c r="C92" s="60"/>
      <c r="D92" s="60"/>
      <c r="E92" s="60"/>
      <c r="F92" s="60"/>
      <c r="G92" s="60"/>
      <c r="H92" s="60"/>
      <c r="I92" s="151"/>
      <c r="J92" s="60"/>
      <c r="K92" s="60"/>
      <c r="L92" s="61"/>
    </row>
    <row r="93" spans="2:12" s="1" customFormat="1" ht="36.95" customHeight="1">
      <c r="B93" s="41"/>
      <c r="C93" s="62" t="s">
        <v>167</v>
      </c>
      <c r="D93" s="63"/>
      <c r="E93" s="63"/>
      <c r="F93" s="63"/>
      <c r="G93" s="63"/>
      <c r="H93" s="63"/>
      <c r="I93" s="172"/>
      <c r="J93" s="63"/>
      <c r="K93" s="63"/>
      <c r="L93" s="61"/>
    </row>
    <row r="94" spans="2:12" s="1" customFormat="1" ht="6.95" customHeight="1">
      <c r="B94" s="41"/>
      <c r="C94" s="63"/>
      <c r="D94" s="63"/>
      <c r="E94" s="63"/>
      <c r="F94" s="63"/>
      <c r="G94" s="63"/>
      <c r="H94" s="63"/>
      <c r="I94" s="172"/>
      <c r="J94" s="63"/>
      <c r="K94" s="63"/>
      <c r="L94" s="61"/>
    </row>
    <row r="95" spans="2:12" s="1" customFormat="1" ht="14.45" customHeight="1">
      <c r="B95" s="41"/>
      <c r="C95" s="65" t="s">
        <v>18</v>
      </c>
      <c r="D95" s="63"/>
      <c r="E95" s="63"/>
      <c r="F95" s="63"/>
      <c r="G95" s="63"/>
      <c r="H95" s="63"/>
      <c r="I95" s="172"/>
      <c r="J95" s="63"/>
      <c r="K95" s="63"/>
      <c r="L95" s="61"/>
    </row>
    <row r="96" spans="2:12" s="1" customFormat="1" ht="22.5" customHeight="1">
      <c r="B96" s="41"/>
      <c r="C96" s="63"/>
      <c r="D96" s="63"/>
      <c r="E96" s="481" t="str">
        <f>E7</f>
        <v>Rozšíření Úřadu práce Chomutov, Cihlářská ul. č.p. 4106</v>
      </c>
      <c r="F96" s="488"/>
      <c r="G96" s="488"/>
      <c r="H96" s="488"/>
      <c r="I96" s="172"/>
      <c r="J96" s="63"/>
      <c r="K96" s="63"/>
      <c r="L96" s="61"/>
    </row>
    <row r="97" spans="2:12" ht="15">
      <c r="B97" s="28"/>
      <c r="C97" s="65" t="s">
        <v>132</v>
      </c>
      <c r="D97" s="173"/>
      <c r="E97" s="173"/>
      <c r="F97" s="173"/>
      <c r="G97" s="173"/>
      <c r="H97" s="173"/>
      <c r="J97" s="173"/>
      <c r="K97" s="173"/>
      <c r="L97" s="174"/>
    </row>
    <row r="98" spans="2:12" s="1" customFormat="1" ht="22.5" customHeight="1">
      <c r="B98" s="41"/>
      <c r="C98" s="63"/>
      <c r="D98" s="63"/>
      <c r="E98" s="481" t="s">
        <v>133</v>
      </c>
      <c r="F98" s="482"/>
      <c r="G98" s="482"/>
      <c r="H98" s="482"/>
      <c r="I98" s="172"/>
      <c r="J98" s="63"/>
      <c r="K98" s="63"/>
      <c r="L98" s="61"/>
    </row>
    <row r="99" spans="2:12" s="1" customFormat="1" ht="14.45" customHeight="1">
      <c r="B99" s="41"/>
      <c r="C99" s="65" t="s">
        <v>134</v>
      </c>
      <c r="D99" s="63"/>
      <c r="E99" s="63"/>
      <c r="F99" s="63"/>
      <c r="G99" s="63"/>
      <c r="H99" s="63"/>
      <c r="I99" s="172"/>
      <c r="J99" s="63"/>
      <c r="K99" s="63"/>
      <c r="L99" s="61"/>
    </row>
    <row r="100" spans="2:12" s="1" customFormat="1" ht="23.25" customHeight="1">
      <c r="B100" s="41"/>
      <c r="C100" s="63"/>
      <c r="D100" s="63"/>
      <c r="E100" s="457" t="str">
        <f>E11</f>
        <v>č. 00 - Objekt</v>
      </c>
      <c r="F100" s="482"/>
      <c r="G100" s="482"/>
      <c r="H100" s="482"/>
      <c r="I100" s="172"/>
      <c r="J100" s="63"/>
      <c r="K100" s="63"/>
      <c r="L100" s="61"/>
    </row>
    <row r="101" spans="2:12" s="1" customFormat="1" ht="6.95" customHeight="1">
      <c r="B101" s="41"/>
      <c r="C101" s="63"/>
      <c r="D101" s="63"/>
      <c r="E101" s="63"/>
      <c r="F101" s="63"/>
      <c r="G101" s="63"/>
      <c r="H101" s="63"/>
      <c r="I101" s="172"/>
      <c r="J101" s="63"/>
      <c r="K101" s="63"/>
      <c r="L101" s="61"/>
    </row>
    <row r="102" spans="2:12" s="1" customFormat="1" ht="18" customHeight="1">
      <c r="B102" s="41"/>
      <c r="C102" s="65" t="s">
        <v>25</v>
      </c>
      <c r="D102" s="63"/>
      <c r="E102" s="63"/>
      <c r="F102" s="175" t="str">
        <f>F14</f>
        <v>Chomutov</v>
      </c>
      <c r="G102" s="63"/>
      <c r="H102" s="63"/>
      <c r="I102" s="176" t="s">
        <v>27</v>
      </c>
      <c r="J102" s="73" t="str">
        <f>IF(J14="","",J14)</f>
        <v>29.2.2016</v>
      </c>
      <c r="K102" s="63"/>
      <c r="L102" s="61"/>
    </row>
    <row r="103" spans="2:12" s="1" customFormat="1" ht="6.95" customHeight="1">
      <c r="B103" s="41"/>
      <c r="C103" s="63"/>
      <c r="D103" s="63"/>
      <c r="E103" s="63"/>
      <c r="F103" s="63"/>
      <c r="G103" s="63"/>
      <c r="H103" s="63"/>
      <c r="I103" s="172"/>
      <c r="J103" s="63"/>
      <c r="K103" s="63"/>
      <c r="L103" s="61"/>
    </row>
    <row r="104" spans="2:12" s="1" customFormat="1" ht="15">
      <c r="B104" s="41"/>
      <c r="C104" s="65" t="s">
        <v>31</v>
      </c>
      <c r="D104" s="63"/>
      <c r="E104" s="63"/>
      <c r="F104" s="175" t="str">
        <f>E17</f>
        <v>Úřad práce Chomutov</v>
      </c>
      <c r="G104" s="63"/>
      <c r="H104" s="63"/>
      <c r="I104" s="176" t="s">
        <v>37</v>
      </c>
      <c r="J104" s="175" t="str">
        <f>E23</f>
        <v>SM - PROJEKT spol. s.r.o.</v>
      </c>
      <c r="K104" s="63"/>
      <c r="L104" s="61"/>
    </row>
    <row r="105" spans="2:12" s="1" customFormat="1" ht="14.45" customHeight="1">
      <c r="B105" s="41"/>
      <c r="C105" s="65" t="s">
        <v>35</v>
      </c>
      <c r="D105" s="63"/>
      <c r="E105" s="63"/>
      <c r="F105" s="175" t="str">
        <f>IF(E20="","",E20)</f>
        <v/>
      </c>
      <c r="G105" s="63"/>
      <c r="H105" s="63"/>
      <c r="I105" s="172"/>
      <c r="J105" s="63"/>
      <c r="K105" s="63"/>
      <c r="L105" s="61"/>
    </row>
    <row r="106" spans="2:12" s="1" customFormat="1" ht="10.35" customHeight="1">
      <c r="B106" s="41"/>
      <c r="C106" s="63"/>
      <c r="D106" s="63"/>
      <c r="E106" s="63"/>
      <c r="F106" s="63"/>
      <c r="G106" s="63"/>
      <c r="H106" s="63"/>
      <c r="I106" s="172"/>
      <c r="J106" s="63"/>
      <c r="K106" s="63"/>
      <c r="L106" s="61"/>
    </row>
    <row r="107" spans="2:20" s="10" customFormat="1" ht="29.25" customHeight="1">
      <c r="B107" s="177"/>
      <c r="C107" s="178" t="s">
        <v>168</v>
      </c>
      <c r="D107" s="179" t="s">
        <v>62</v>
      </c>
      <c r="E107" s="179" t="s">
        <v>58</v>
      </c>
      <c r="F107" s="179" t="s">
        <v>169</v>
      </c>
      <c r="G107" s="179" t="s">
        <v>170</v>
      </c>
      <c r="H107" s="179" t="s">
        <v>171</v>
      </c>
      <c r="I107" s="180" t="s">
        <v>172</v>
      </c>
      <c r="J107" s="179" t="s">
        <v>138</v>
      </c>
      <c r="K107" s="181" t="s">
        <v>173</v>
      </c>
      <c r="L107" s="182"/>
      <c r="M107" s="81" t="s">
        <v>174</v>
      </c>
      <c r="N107" s="82" t="s">
        <v>47</v>
      </c>
      <c r="O107" s="82" t="s">
        <v>175</v>
      </c>
      <c r="P107" s="82" t="s">
        <v>176</v>
      </c>
      <c r="Q107" s="82" t="s">
        <v>177</v>
      </c>
      <c r="R107" s="82" t="s">
        <v>178</v>
      </c>
      <c r="S107" s="82" t="s">
        <v>179</v>
      </c>
      <c r="T107" s="83" t="s">
        <v>180</v>
      </c>
    </row>
    <row r="108" spans="2:63" s="1" customFormat="1" ht="29.25" customHeight="1">
      <c r="B108" s="41"/>
      <c r="C108" s="87" t="s">
        <v>139</v>
      </c>
      <c r="D108" s="63"/>
      <c r="E108" s="63"/>
      <c r="F108" s="63"/>
      <c r="G108" s="63"/>
      <c r="H108" s="63"/>
      <c r="I108" s="172"/>
      <c r="J108" s="183">
        <f>BK108</f>
        <v>0</v>
      </c>
      <c r="K108" s="63"/>
      <c r="L108" s="61"/>
      <c r="M108" s="84"/>
      <c r="N108" s="85"/>
      <c r="O108" s="85"/>
      <c r="P108" s="184">
        <f>P109+P432+P752</f>
        <v>0</v>
      </c>
      <c r="Q108" s="85"/>
      <c r="R108" s="184">
        <f>R109+R432+R752</f>
        <v>405.97182328</v>
      </c>
      <c r="S108" s="85"/>
      <c r="T108" s="185">
        <f>T109+T432+T752</f>
        <v>720.85545</v>
      </c>
      <c r="AT108" s="24" t="s">
        <v>76</v>
      </c>
      <c r="AU108" s="24" t="s">
        <v>140</v>
      </c>
      <c r="BK108" s="186">
        <f>BK109+BK432+BK752</f>
        <v>0</v>
      </c>
    </row>
    <row r="109" spans="2:63" s="11" customFormat="1" ht="37.35" customHeight="1">
      <c r="B109" s="187"/>
      <c r="C109" s="188"/>
      <c r="D109" s="189" t="s">
        <v>76</v>
      </c>
      <c r="E109" s="190" t="s">
        <v>181</v>
      </c>
      <c r="F109" s="190" t="s">
        <v>182</v>
      </c>
      <c r="G109" s="188"/>
      <c r="H109" s="188"/>
      <c r="I109" s="191"/>
      <c r="J109" s="192">
        <f>BK109</f>
        <v>0</v>
      </c>
      <c r="K109" s="188"/>
      <c r="L109" s="193"/>
      <c r="M109" s="194"/>
      <c r="N109" s="195"/>
      <c r="O109" s="195"/>
      <c r="P109" s="196">
        <f>P110+P132+P155+P211+P267+P366+P369+P424+P429</f>
        <v>0</v>
      </c>
      <c r="Q109" s="195"/>
      <c r="R109" s="196">
        <f>R110+R132+R155+R211+R267+R366+R369+R424+R429</f>
        <v>348.9678741</v>
      </c>
      <c r="S109" s="195"/>
      <c r="T109" s="197">
        <f>T110+T132+T155+T211+T267+T366+T369+T424+T429</f>
        <v>717.4836</v>
      </c>
      <c r="AR109" s="198" t="s">
        <v>24</v>
      </c>
      <c r="AT109" s="199" t="s">
        <v>76</v>
      </c>
      <c r="AU109" s="199" t="s">
        <v>77</v>
      </c>
      <c r="AY109" s="198" t="s">
        <v>183</v>
      </c>
      <c r="BK109" s="200">
        <f>BK110+BK132+BK155+BK211+BK267+BK366+BK369+BK424+BK429</f>
        <v>0</v>
      </c>
    </row>
    <row r="110" spans="2:63" s="11" customFormat="1" ht="19.9" customHeight="1">
      <c r="B110" s="187"/>
      <c r="C110" s="188"/>
      <c r="D110" s="201" t="s">
        <v>76</v>
      </c>
      <c r="E110" s="202" t="s">
        <v>24</v>
      </c>
      <c r="F110" s="202" t="s">
        <v>184</v>
      </c>
      <c r="G110" s="188"/>
      <c r="H110" s="188"/>
      <c r="I110" s="191"/>
      <c r="J110" s="203">
        <f>BK110</f>
        <v>0</v>
      </c>
      <c r="K110" s="188"/>
      <c r="L110" s="193"/>
      <c r="M110" s="194"/>
      <c r="N110" s="195"/>
      <c r="O110" s="195"/>
      <c r="P110" s="196">
        <f>SUM(P111:P131)</f>
        <v>0</v>
      </c>
      <c r="Q110" s="195"/>
      <c r="R110" s="196">
        <f>SUM(R111:R131)</f>
        <v>0</v>
      </c>
      <c r="S110" s="195"/>
      <c r="T110" s="197">
        <f>SUM(T111:T131)</f>
        <v>0</v>
      </c>
      <c r="AR110" s="198" t="s">
        <v>24</v>
      </c>
      <c r="AT110" s="199" t="s">
        <v>76</v>
      </c>
      <c r="AU110" s="199" t="s">
        <v>24</v>
      </c>
      <c r="AY110" s="198" t="s">
        <v>183</v>
      </c>
      <c r="BK110" s="200">
        <f>SUM(BK111:BK131)</f>
        <v>0</v>
      </c>
    </row>
    <row r="111" spans="2:65" s="1" customFormat="1" ht="22.5" customHeight="1">
      <c r="B111" s="41"/>
      <c r="C111" s="204" t="s">
        <v>24</v>
      </c>
      <c r="D111" s="204" t="s">
        <v>185</v>
      </c>
      <c r="E111" s="205" t="s">
        <v>186</v>
      </c>
      <c r="F111" s="206" t="s">
        <v>187</v>
      </c>
      <c r="G111" s="207" t="s">
        <v>188</v>
      </c>
      <c r="H111" s="208">
        <v>100</v>
      </c>
      <c r="I111" s="209"/>
      <c r="J111" s="210">
        <f>ROUND(I111*H111,2)</f>
        <v>0</v>
      </c>
      <c r="K111" s="206" t="s">
        <v>189</v>
      </c>
      <c r="L111" s="61"/>
      <c r="M111" s="211" t="s">
        <v>22</v>
      </c>
      <c r="N111" s="212" t="s">
        <v>48</v>
      </c>
      <c r="O111" s="42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AR111" s="24" t="s">
        <v>190</v>
      </c>
      <c r="AT111" s="24" t="s">
        <v>185</v>
      </c>
      <c r="AU111" s="24" t="s">
        <v>85</v>
      </c>
      <c r="AY111" s="24" t="s">
        <v>183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24" t="s">
        <v>24</v>
      </c>
      <c r="BK111" s="215">
        <f>ROUND(I111*H111,2)</f>
        <v>0</v>
      </c>
      <c r="BL111" s="24" t="s">
        <v>190</v>
      </c>
      <c r="BM111" s="24" t="s">
        <v>191</v>
      </c>
    </row>
    <row r="112" spans="2:47" s="1" customFormat="1" ht="27">
      <c r="B112" s="41"/>
      <c r="C112" s="63"/>
      <c r="D112" s="216" t="s">
        <v>192</v>
      </c>
      <c r="E112" s="63"/>
      <c r="F112" s="217" t="s">
        <v>193</v>
      </c>
      <c r="G112" s="63"/>
      <c r="H112" s="63"/>
      <c r="I112" s="172"/>
      <c r="J112" s="63"/>
      <c r="K112" s="63"/>
      <c r="L112" s="61"/>
      <c r="M112" s="218"/>
      <c r="N112" s="42"/>
      <c r="O112" s="42"/>
      <c r="P112" s="42"/>
      <c r="Q112" s="42"/>
      <c r="R112" s="42"/>
      <c r="S112" s="42"/>
      <c r="T112" s="78"/>
      <c r="AT112" s="24" t="s">
        <v>192</v>
      </c>
      <c r="AU112" s="24" t="s">
        <v>85</v>
      </c>
    </row>
    <row r="113" spans="2:51" s="12" customFormat="1" ht="13.5">
      <c r="B113" s="219"/>
      <c r="C113" s="220"/>
      <c r="D113" s="216" t="s">
        <v>194</v>
      </c>
      <c r="E113" s="221" t="s">
        <v>22</v>
      </c>
      <c r="F113" s="222" t="s">
        <v>195</v>
      </c>
      <c r="G113" s="220"/>
      <c r="H113" s="223">
        <v>100</v>
      </c>
      <c r="I113" s="224"/>
      <c r="J113" s="220"/>
      <c r="K113" s="220"/>
      <c r="L113" s="225"/>
      <c r="M113" s="226"/>
      <c r="N113" s="227"/>
      <c r="O113" s="227"/>
      <c r="P113" s="227"/>
      <c r="Q113" s="227"/>
      <c r="R113" s="227"/>
      <c r="S113" s="227"/>
      <c r="T113" s="228"/>
      <c r="AT113" s="229" t="s">
        <v>194</v>
      </c>
      <c r="AU113" s="229" t="s">
        <v>85</v>
      </c>
      <c r="AV113" s="12" t="s">
        <v>85</v>
      </c>
      <c r="AW113" s="12" t="s">
        <v>41</v>
      </c>
      <c r="AX113" s="12" t="s">
        <v>77</v>
      </c>
      <c r="AY113" s="229" t="s">
        <v>183</v>
      </c>
    </row>
    <row r="114" spans="2:51" s="13" customFormat="1" ht="13.5">
      <c r="B114" s="230"/>
      <c r="C114" s="231"/>
      <c r="D114" s="232" t="s">
        <v>194</v>
      </c>
      <c r="E114" s="233" t="s">
        <v>22</v>
      </c>
      <c r="F114" s="234" t="s">
        <v>196</v>
      </c>
      <c r="G114" s="231"/>
      <c r="H114" s="235">
        <v>100</v>
      </c>
      <c r="I114" s="236"/>
      <c r="J114" s="231"/>
      <c r="K114" s="231"/>
      <c r="L114" s="237"/>
      <c r="M114" s="238"/>
      <c r="N114" s="239"/>
      <c r="O114" s="239"/>
      <c r="P114" s="239"/>
      <c r="Q114" s="239"/>
      <c r="R114" s="239"/>
      <c r="S114" s="239"/>
      <c r="T114" s="240"/>
      <c r="AT114" s="241" t="s">
        <v>194</v>
      </c>
      <c r="AU114" s="241" t="s">
        <v>85</v>
      </c>
      <c r="AV114" s="13" t="s">
        <v>190</v>
      </c>
      <c r="AW114" s="13" t="s">
        <v>41</v>
      </c>
      <c r="AX114" s="13" t="s">
        <v>24</v>
      </c>
      <c r="AY114" s="241" t="s">
        <v>183</v>
      </c>
    </row>
    <row r="115" spans="2:65" s="1" customFormat="1" ht="22.5" customHeight="1">
      <c r="B115" s="41"/>
      <c r="C115" s="204" t="s">
        <v>85</v>
      </c>
      <c r="D115" s="204" t="s">
        <v>185</v>
      </c>
      <c r="E115" s="205" t="s">
        <v>197</v>
      </c>
      <c r="F115" s="206" t="s">
        <v>198</v>
      </c>
      <c r="G115" s="207" t="s">
        <v>188</v>
      </c>
      <c r="H115" s="208">
        <v>100</v>
      </c>
      <c r="I115" s="209"/>
      <c r="J115" s="210">
        <f>ROUND(I115*H115,2)</f>
        <v>0</v>
      </c>
      <c r="K115" s="206" t="s">
        <v>199</v>
      </c>
      <c r="L115" s="61"/>
      <c r="M115" s="211" t="s">
        <v>22</v>
      </c>
      <c r="N115" s="212" t="s">
        <v>48</v>
      </c>
      <c r="O115" s="42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AR115" s="24" t="s">
        <v>190</v>
      </c>
      <c r="AT115" s="24" t="s">
        <v>185</v>
      </c>
      <c r="AU115" s="24" t="s">
        <v>85</v>
      </c>
      <c r="AY115" s="24" t="s">
        <v>183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24" t="s">
        <v>24</v>
      </c>
      <c r="BK115" s="215">
        <f>ROUND(I115*H115,2)</f>
        <v>0</v>
      </c>
      <c r="BL115" s="24" t="s">
        <v>190</v>
      </c>
      <c r="BM115" s="24" t="s">
        <v>200</v>
      </c>
    </row>
    <row r="116" spans="2:47" s="1" customFormat="1" ht="27">
      <c r="B116" s="41"/>
      <c r="C116" s="63"/>
      <c r="D116" s="232" t="s">
        <v>192</v>
      </c>
      <c r="E116" s="63"/>
      <c r="F116" s="242" t="s">
        <v>201</v>
      </c>
      <c r="G116" s="63"/>
      <c r="H116" s="63"/>
      <c r="I116" s="172"/>
      <c r="J116" s="63"/>
      <c r="K116" s="63"/>
      <c r="L116" s="61"/>
      <c r="M116" s="218"/>
      <c r="N116" s="42"/>
      <c r="O116" s="42"/>
      <c r="P116" s="42"/>
      <c r="Q116" s="42"/>
      <c r="R116" s="42"/>
      <c r="S116" s="42"/>
      <c r="T116" s="78"/>
      <c r="AT116" s="24" t="s">
        <v>192</v>
      </c>
      <c r="AU116" s="24" t="s">
        <v>85</v>
      </c>
    </row>
    <row r="117" spans="2:65" s="1" customFormat="1" ht="22.5" customHeight="1">
      <c r="B117" s="41"/>
      <c r="C117" s="204" t="s">
        <v>202</v>
      </c>
      <c r="D117" s="204" t="s">
        <v>185</v>
      </c>
      <c r="E117" s="205" t="s">
        <v>203</v>
      </c>
      <c r="F117" s="206" t="s">
        <v>204</v>
      </c>
      <c r="G117" s="207" t="s">
        <v>188</v>
      </c>
      <c r="H117" s="208">
        <v>22.11</v>
      </c>
      <c r="I117" s="209"/>
      <c r="J117" s="210">
        <f>ROUND(I117*H117,2)</f>
        <v>0</v>
      </c>
      <c r="K117" s="206" t="s">
        <v>199</v>
      </c>
      <c r="L117" s="61"/>
      <c r="M117" s="211" t="s">
        <v>22</v>
      </c>
      <c r="N117" s="212" t="s">
        <v>48</v>
      </c>
      <c r="O117" s="42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AR117" s="24" t="s">
        <v>190</v>
      </c>
      <c r="AT117" s="24" t="s">
        <v>185</v>
      </c>
      <c r="AU117" s="24" t="s">
        <v>85</v>
      </c>
      <c r="AY117" s="24" t="s">
        <v>183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24" t="s">
        <v>24</v>
      </c>
      <c r="BK117" s="215">
        <f>ROUND(I117*H117,2)</f>
        <v>0</v>
      </c>
      <c r="BL117" s="24" t="s">
        <v>190</v>
      </c>
      <c r="BM117" s="24" t="s">
        <v>205</v>
      </c>
    </row>
    <row r="118" spans="2:47" s="1" customFormat="1" ht="27">
      <c r="B118" s="41"/>
      <c r="C118" s="63"/>
      <c r="D118" s="216" t="s">
        <v>192</v>
      </c>
      <c r="E118" s="63"/>
      <c r="F118" s="217" t="s">
        <v>206</v>
      </c>
      <c r="G118" s="63"/>
      <c r="H118" s="63"/>
      <c r="I118" s="172"/>
      <c r="J118" s="63"/>
      <c r="K118" s="63"/>
      <c r="L118" s="61"/>
      <c r="M118" s="218"/>
      <c r="N118" s="42"/>
      <c r="O118" s="42"/>
      <c r="P118" s="42"/>
      <c r="Q118" s="42"/>
      <c r="R118" s="42"/>
      <c r="S118" s="42"/>
      <c r="T118" s="78"/>
      <c r="AT118" s="24" t="s">
        <v>192</v>
      </c>
      <c r="AU118" s="24" t="s">
        <v>85</v>
      </c>
    </row>
    <row r="119" spans="2:51" s="12" customFormat="1" ht="13.5">
      <c r="B119" s="219"/>
      <c r="C119" s="220"/>
      <c r="D119" s="232" t="s">
        <v>194</v>
      </c>
      <c r="E119" s="243" t="s">
        <v>22</v>
      </c>
      <c r="F119" s="244" t="s">
        <v>207</v>
      </c>
      <c r="G119" s="220"/>
      <c r="H119" s="245">
        <v>22.11</v>
      </c>
      <c r="I119" s="224"/>
      <c r="J119" s="220"/>
      <c r="K119" s="220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194</v>
      </c>
      <c r="AU119" s="229" t="s">
        <v>85</v>
      </c>
      <c r="AV119" s="12" t="s">
        <v>85</v>
      </c>
      <c r="AW119" s="12" t="s">
        <v>41</v>
      </c>
      <c r="AX119" s="12" t="s">
        <v>24</v>
      </c>
      <c r="AY119" s="229" t="s">
        <v>183</v>
      </c>
    </row>
    <row r="120" spans="2:65" s="1" customFormat="1" ht="31.5" customHeight="1">
      <c r="B120" s="41"/>
      <c r="C120" s="204" t="s">
        <v>190</v>
      </c>
      <c r="D120" s="204" t="s">
        <v>185</v>
      </c>
      <c r="E120" s="205" t="s">
        <v>208</v>
      </c>
      <c r="F120" s="206" t="s">
        <v>209</v>
      </c>
      <c r="G120" s="207" t="s">
        <v>188</v>
      </c>
      <c r="H120" s="208">
        <v>22.11</v>
      </c>
      <c r="I120" s="209"/>
      <c r="J120" s="210">
        <f>ROUND(I120*H120,2)</f>
        <v>0</v>
      </c>
      <c r="K120" s="206" t="s">
        <v>199</v>
      </c>
      <c r="L120" s="61"/>
      <c r="M120" s="211" t="s">
        <v>22</v>
      </c>
      <c r="N120" s="212" t="s">
        <v>48</v>
      </c>
      <c r="O120" s="42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AR120" s="24" t="s">
        <v>190</v>
      </c>
      <c r="AT120" s="24" t="s">
        <v>185</v>
      </c>
      <c r="AU120" s="24" t="s">
        <v>85</v>
      </c>
      <c r="AY120" s="24" t="s">
        <v>183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24" t="s">
        <v>24</v>
      </c>
      <c r="BK120" s="215">
        <f>ROUND(I120*H120,2)</f>
        <v>0</v>
      </c>
      <c r="BL120" s="24" t="s">
        <v>190</v>
      </c>
      <c r="BM120" s="24" t="s">
        <v>210</v>
      </c>
    </row>
    <row r="121" spans="2:47" s="1" customFormat="1" ht="40.5">
      <c r="B121" s="41"/>
      <c r="C121" s="63"/>
      <c r="D121" s="232" t="s">
        <v>192</v>
      </c>
      <c r="E121" s="63"/>
      <c r="F121" s="242" t="s">
        <v>211</v>
      </c>
      <c r="G121" s="63"/>
      <c r="H121" s="63"/>
      <c r="I121" s="172"/>
      <c r="J121" s="63"/>
      <c r="K121" s="63"/>
      <c r="L121" s="61"/>
      <c r="M121" s="218"/>
      <c r="N121" s="42"/>
      <c r="O121" s="42"/>
      <c r="P121" s="42"/>
      <c r="Q121" s="42"/>
      <c r="R121" s="42"/>
      <c r="S121" s="42"/>
      <c r="T121" s="78"/>
      <c r="AT121" s="24" t="s">
        <v>192</v>
      </c>
      <c r="AU121" s="24" t="s">
        <v>85</v>
      </c>
    </row>
    <row r="122" spans="2:65" s="1" customFormat="1" ht="22.5" customHeight="1">
      <c r="B122" s="41"/>
      <c r="C122" s="204" t="s">
        <v>212</v>
      </c>
      <c r="D122" s="204" t="s">
        <v>185</v>
      </c>
      <c r="E122" s="205" t="s">
        <v>213</v>
      </c>
      <c r="F122" s="206" t="s">
        <v>214</v>
      </c>
      <c r="G122" s="207" t="s">
        <v>188</v>
      </c>
      <c r="H122" s="208">
        <v>11.25</v>
      </c>
      <c r="I122" s="209"/>
      <c r="J122" s="210">
        <f>ROUND(I122*H122,2)</f>
        <v>0</v>
      </c>
      <c r="K122" s="206" t="s">
        <v>189</v>
      </c>
      <c r="L122" s="61"/>
      <c r="M122" s="211" t="s">
        <v>22</v>
      </c>
      <c r="N122" s="212" t="s">
        <v>48</v>
      </c>
      <c r="O122" s="42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AR122" s="24" t="s">
        <v>190</v>
      </c>
      <c r="AT122" s="24" t="s">
        <v>185</v>
      </c>
      <c r="AU122" s="24" t="s">
        <v>85</v>
      </c>
      <c r="AY122" s="24" t="s">
        <v>183</v>
      </c>
      <c r="BE122" s="215">
        <f>IF(N122="základní",J122,0)</f>
        <v>0</v>
      </c>
      <c r="BF122" s="215">
        <f>IF(N122="snížená",J122,0)</f>
        <v>0</v>
      </c>
      <c r="BG122" s="215">
        <f>IF(N122="zákl. přenesená",J122,0)</f>
        <v>0</v>
      </c>
      <c r="BH122" s="215">
        <f>IF(N122="sníž. přenesená",J122,0)</f>
        <v>0</v>
      </c>
      <c r="BI122" s="215">
        <f>IF(N122="nulová",J122,0)</f>
        <v>0</v>
      </c>
      <c r="BJ122" s="24" t="s">
        <v>24</v>
      </c>
      <c r="BK122" s="215">
        <f>ROUND(I122*H122,2)</f>
        <v>0</v>
      </c>
      <c r="BL122" s="24" t="s">
        <v>190</v>
      </c>
      <c r="BM122" s="24" t="s">
        <v>215</v>
      </c>
    </row>
    <row r="123" spans="2:47" s="1" customFormat="1" ht="40.5">
      <c r="B123" s="41"/>
      <c r="C123" s="63"/>
      <c r="D123" s="232" t="s">
        <v>192</v>
      </c>
      <c r="E123" s="63"/>
      <c r="F123" s="242" t="s">
        <v>216</v>
      </c>
      <c r="G123" s="63"/>
      <c r="H123" s="63"/>
      <c r="I123" s="172"/>
      <c r="J123" s="63"/>
      <c r="K123" s="63"/>
      <c r="L123" s="61"/>
      <c r="M123" s="218"/>
      <c r="N123" s="42"/>
      <c r="O123" s="42"/>
      <c r="P123" s="42"/>
      <c r="Q123" s="42"/>
      <c r="R123" s="42"/>
      <c r="S123" s="42"/>
      <c r="T123" s="78"/>
      <c r="AT123" s="24" t="s">
        <v>192</v>
      </c>
      <c r="AU123" s="24" t="s">
        <v>85</v>
      </c>
    </row>
    <row r="124" spans="2:65" s="1" customFormat="1" ht="22.5" customHeight="1">
      <c r="B124" s="41"/>
      <c r="C124" s="204" t="s">
        <v>217</v>
      </c>
      <c r="D124" s="204" t="s">
        <v>185</v>
      </c>
      <c r="E124" s="205" t="s">
        <v>218</v>
      </c>
      <c r="F124" s="206" t="s">
        <v>219</v>
      </c>
      <c r="G124" s="207" t="s">
        <v>188</v>
      </c>
      <c r="H124" s="208">
        <v>11.25</v>
      </c>
      <c r="I124" s="209"/>
      <c r="J124" s="210">
        <f>ROUND(I124*H124,2)</f>
        <v>0</v>
      </c>
      <c r="K124" s="206" t="s">
        <v>189</v>
      </c>
      <c r="L124" s="61"/>
      <c r="M124" s="211" t="s">
        <v>22</v>
      </c>
      <c r="N124" s="212" t="s">
        <v>48</v>
      </c>
      <c r="O124" s="42"/>
      <c r="P124" s="213">
        <f>O124*H124</f>
        <v>0</v>
      </c>
      <c r="Q124" s="213">
        <v>0</v>
      </c>
      <c r="R124" s="213">
        <f>Q124*H124</f>
        <v>0</v>
      </c>
      <c r="S124" s="213">
        <v>0</v>
      </c>
      <c r="T124" s="214">
        <f>S124*H124</f>
        <v>0</v>
      </c>
      <c r="AR124" s="24" t="s">
        <v>190</v>
      </c>
      <c r="AT124" s="24" t="s">
        <v>185</v>
      </c>
      <c r="AU124" s="24" t="s">
        <v>85</v>
      </c>
      <c r="AY124" s="24" t="s">
        <v>183</v>
      </c>
      <c r="BE124" s="215">
        <f>IF(N124="základní",J124,0)</f>
        <v>0</v>
      </c>
      <c r="BF124" s="215">
        <f>IF(N124="snížená",J124,0)</f>
        <v>0</v>
      </c>
      <c r="BG124" s="215">
        <f>IF(N124="zákl. přenesená",J124,0)</f>
        <v>0</v>
      </c>
      <c r="BH124" s="215">
        <f>IF(N124="sníž. přenesená",J124,0)</f>
        <v>0</v>
      </c>
      <c r="BI124" s="215">
        <f>IF(N124="nulová",J124,0)</f>
        <v>0</v>
      </c>
      <c r="BJ124" s="24" t="s">
        <v>24</v>
      </c>
      <c r="BK124" s="215">
        <f>ROUND(I124*H124,2)</f>
        <v>0</v>
      </c>
      <c r="BL124" s="24" t="s">
        <v>190</v>
      </c>
      <c r="BM124" s="24" t="s">
        <v>220</v>
      </c>
    </row>
    <row r="125" spans="2:47" s="1" customFormat="1" ht="13.5">
      <c r="B125" s="41"/>
      <c r="C125" s="63"/>
      <c r="D125" s="232" t="s">
        <v>192</v>
      </c>
      <c r="E125" s="63"/>
      <c r="F125" s="242" t="s">
        <v>219</v>
      </c>
      <c r="G125" s="63"/>
      <c r="H125" s="63"/>
      <c r="I125" s="172"/>
      <c r="J125" s="63"/>
      <c r="K125" s="63"/>
      <c r="L125" s="61"/>
      <c r="M125" s="218"/>
      <c r="N125" s="42"/>
      <c r="O125" s="42"/>
      <c r="P125" s="42"/>
      <c r="Q125" s="42"/>
      <c r="R125" s="42"/>
      <c r="S125" s="42"/>
      <c r="T125" s="78"/>
      <c r="AT125" s="24" t="s">
        <v>192</v>
      </c>
      <c r="AU125" s="24" t="s">
        <v>85</v>
      </c>
    </row>
    <row r="126" spans="2:65" s="1" customFormat="1" ht="22.5" customHeight="1">
      <c r="B126" s="41"/>
      <c r="C126" s="204" t="s">
        <v>221</v>
      </c>
      <c r="D126" s="204" t="s">
        <v>185</v>
      </c>
      <c r="E126" s="205" t="s">
        <v>222</v>
      </c>
      <c r="F126" s="206" t="s">
        <v>223</v>
      </c>
      <c r="G126" s="207" t="s">
        <v>224</v>
      </c>
      <c r="H126" s="208">
        <v>23.625</v>
      </c>
      <c r="I126" s="209"/>
      <c r="J126" s="210">
        <f>ROUND(I126*H126,2)</f>
        <v>0</v>
      </c>
      <c r="K126" s="206" t="s">
        <v>189</v>
      </c>
      <c r="L126" s="61"/>
      <c r="M126" s="211" t="s">
        <v>22</v>
      </c>
      <c r="N126" s="212" t="s">
        <v>48</v>
      </c>
      <c r="O126" s="42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AR126" s="24" t="s">
        <v>190</v>
      </c>
      <c r="AT126" s="24" t="s">
        <v>185</v>
      </c>
      <c r="AU126" s="24" t="s">
        <v>85</v>
      </c>
      <c r="AY126" s="24" t="s">
        <v>183</v>
      </c>
      <c r="BE126" s="215">
        <f>IF(N126="základní",J126,0)</f>
        <v>0</v>
      </c>
      <c r="BF126" s="215">
        <f>IF(N126="snížená",J126,0)</f>
        <v>0</v>
      </c>
      <c r="BG126" s="215">
        <f>IF(N126="zákl. přenesená",J126,0)</f>
        <v>0</v>
      </c>
      <c r="BH126" s="215">
        <f>IF(N126="sníž. přenesená",J126,0)</f>
        <v>0</v>
      </c>
      <c r="BI126" s="215">
        <f>IF(N126="nulová",J126,0)</f>
        <v>0</v>
      </c>
      <c r="BJ126" s="24" t="s">
        <v>24</v>
      </c>
      <c r="BK126" s="215">
        <f>ROUND(I126*H126,2)</f>
        <v>0</v>
      </c>
      <c r="BL126" s="24" t="s">
        <v>190</v>
      </c>
      <c r="BM126" s="24" t="s">
        <v>225</v>
      </c>
    </row>
    <row r="127" spans="2:47" s="1" customFormat="1" ht="13.5">
      <c r="B127" s="41"/>
      <c r="C127" s="63"/>
      <c r="D127" s="216" t="s">
        <v>192</v>
      </c>
      <c r="E127" s="63"/>
      <c r="F127" s="217" t="s">
        <v>226</v>
      </c>
      <c r="G127" s="63"/>
      <c r="H127" s="63"/>
      <c r="I127" s="172"/>
      <c r="J127" s="63"/>
      <c r="K127" s="63"/>
      <c r="L127" s="61"/>
      <c r="M127" s="218"/>
      <c r="N127" s="42"/>
      <c r="O127" s="42"/>
      <c r="P127" s="42"/>
      <c r="Q127" s="42"/>
      <c r="R127" s="42"/>
      <c r="S127" s="42"/>
      <c r="T127" s="78"/>
      <c r="AT127" s="24" t="s">
        <v>192</v>
      </c>
      <c r="AU127" s="24" t="s">
        <v>85</v>
      </c>
    </row>
    <row r="128" spans="2:51" s="12" customFormat="1" ht="13.5">
      <c r="B128" s="219"/>
      <c r="C128" s="220"/>
      <c r="D128" s="232" t="s">
        <v>194</v>
      </c>
      <c r="E128" s="243" t="s">
        <v>22</v>
      </c>
      <c r="F128" s="244" t="s">
        <v>227</v>
      </c>
      <c r="G128" s="220"/>
      <c r="H128" s="245">
        <v>23.625</v>
      </c>
      <c r="I128" s="224"/>
      <c r="J128" s="220"/>
      <c r="K128" s="220"/>
      <c r="L128" s="225"/>
      <c r="M128" s="226"/>
      <c r="N128" s="227"/>
      <c r="O128" s="227"/>
      <c r="P128" s="227"/>
      <c r="Q128" s="227"/>
      <c r="R128" s="227"/>
      <c r="S128" s="227"/>
      <c r="T128" s="228"/>
      <c r="AT128" s="229" t="s">
        <v>194</v>
      </c>
      <c r="AU128" s="229" t="s">
        <v>85</v>
      </c>
      <c r="AV128" s="12" t="s">
        <v>85</v>
      </c>
      <c r="AW128" s="12" t="s">
        <v>41</v>
      </c>
      <c r="AX128" s="12" t="s">
        <v>24</v>
      </c>
      <c r="AY128" s="229" t="s">
        <v>183</v>
      </c>
    </row>
    <row r="129" spans="2:65" s="1" customFormat="1" ht="22.5" customHeight="1">
      <c r="B129" s="41"/>
      <c r="C129" s="204" t="s">
        <v>228</v>
      </c>
      <c r="D129" s="204" t="s">
        <v>185</v>
      </c>
      <c r="E129" s="205" t="s">
        <v>229</v>
      </c>
      <c r="F129" s="206" t="s">
        <v>230</v>
      </c>
      <c r="G129" s="207" t="s">
        <v>188</v>
      </c>
      <c r="H129" s="208">
        <v>88.75</v>
      </c>
      <c r="I129" s="209"/>
      <c r="J129" s="210">
        <f>ROUND(I129*H129,2)</f>
        <v>0</v>
      </c>
      <c r="K129" s="206" t="s">
        <v>199</v>
      </c>
      <c r="L129" s="61"/>
      <c r="M129" s="211" t="s">
        <v>22</v>
      </c>
      <c r="N129" s="212" t="s">
        <v>48</v>
      </c>
      <c r="O129" s="42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AR129" s="24" t="s">
        <v>190</v>
      </c>
      <c r="AT129" s="24" t="s">
        <v>185</v>
      </c>
      <c r="AU129" s="24" t="s">
        <v>85</v>
      </c>
      <c r="AY129" s="24" t="s">
        <v>183</v>
      </c>
      <c r="BE129" s="215">
        <f>IF(N129="základní",J129,0)</f>
        <v>0</v>
      </c>
      <c r="BF129" s="215">
        <f>IF(N129="snížená",J129,0)</f>
        <v>0</v>
      </c>
      <c r="BG129" s="215">
        <f>IF(N129="zákl. přenesená",J129,0)</f>
        <v>0</v>
      </c>
      <c r="BH129" s="215">
        <f>IF(N129="sníž. přenesená",J129,0)</f>
        <v>0</v>
      </c>
      <c r="BI129" s="215">
        <f>IF(N129="nulová",J129,0)</f>
        <v>0</v>
      </c>
      <c r="BJ129" s="24" t="s">
        <v>24</v>
      </c>
      <c r="BK129" s="215">
        <f>ROUND(I129*H129,2)</f>
        <v>0</v>
      </c>
      <c r="BL129" s="24" t="s">
        <v>190</v>
      </c>
      <c r="BM129" s="24" t="s">
        <v>231</v>
      </c>
    </row>
    <row r="130" spans="2:47" s="1" customFormat="1" ht="27">
      <c r="B130" s="41"/>
      <c r="C130" s="63"/>
      <c r="D130" s="216" t="s">
        <v>192</v>
      </c>
      <c r="E130" s="63"/>
      <c r="F130" s="217" t="s">
        <v>232</v>
      </c>
      <c r="G130" s="63"/>
      <c r="H130" s="63"/>
      <c r="I130" s="172"/>
      <c r="J130" s="63"/>
      <c r="K130" s="63"/>
      <c r="L130" s="61"/>
      <c r="M130" s="218"/>
      <c r="N130" s="42"/>
      <c r="O130" s="42"/>
      <c r="P130" s="42"/>
      <c r="Q130" s="42"/>
      <c r="R130" s="42"/>
      <c r="S130" s="42"/>
      <c r="T130" s="78"/>
      <c r="AT130" s="24" t="s">
        <v>192</v>
      </c>
      <c r="AU130" s="24" t="s">
        <v>85</v>
      </c>
    </row>
    <row r="131" spans="2:51" s="12" customFormat="1" ht="13.5">
      <c r="B131" s="219"/>
      <c r="C131" s="220"/>
      <c r="D131" s="216" t="s">
        <v>194</v>
      </c>
      <c r="E131" s="221" t="s">
        <v>22</v>
      </c>
      <c r="F131" s="222" t="s">
        <v>233</v>
      </c>
      <c r="G131" s="220"/>
      <c r="H131" s="223">
        <v>88.75</v>
      </c>
      <c r="I131" s="224"/>
      <c r="J131" s="220"/>
      <c r="K131" s="220"/>
      <c r="L131" s="225"/>
      <c r="M131" s="226"/>
      <c r="N131" s="227"/>
      <c r="O131" s="227"/>
      <c r="P131" s="227"/>
      <c r="Q131" s="227"/>
      <c r="R131" s="227"/>
      <c r="S131" s="227"/>
      <c r="T131" s="228"/>
      <c r="AT131" s="229" t="s">
        <v>194</v>
      </c>
      <c r="AU131" s="229" t="s">
        <v>85</v>
      </c>
      <c r="AV131" s="12" t="s">
        <v>85</v>
      </c>
      <c r="AW131" s="12" t="s">
        <v>41</v>
      </c>
      <c r="AX131" s="12" t="s">
        <v>24</v>
      </c>
      <c r="AY131" s="229" t="s">
        <v>183</v>
      </c>
    </row>
    <row r="132" spans="2:63" s="11" customFormat="1" ht="29.85" customHeight="1">
      <c r="B132" s="187"/>
      <c r="C132" s="188"/>
      <c r="D132" s="201" t="s">
        <v>76</v>
      </c>
      <c r="E132" s="202" t="s">
        <v>85</v>
      </c>
      <c r="F132" s="202" t="s">
        <v>234</v>
      </c>
      <c r="G132" s="188"/>
      <c r="H132" s="188"/>
      <c r="I132" s="191"/>
      <c r="J132" s="203">
        <f>BK132</f>
        <v>0</v>
      </c>
      <c r="K132" s="188"/>
      <c r="L132" s="193"/>
      <c r="M132" s="194"/>
      <c r="N132" s="195"/>
      <c r="O132" s="195"/>
      <c r="P132" s="196">
        <f>SUM(P133:P154)</f>
        <v>0</v>
      </c>
      <c r="Q132" s="195"/>
      <c r="R132" s="196">
        <f>SUM(R133:R154)</f>
        <v>74.89072979000001</v>
      </c>
      <c r="S132" s="195"/>
      <c r="T132" s="197">
        <f>SUM(T133:T154)</f>
        <v>0</v>
      </c>
      <c r="AR132" s="198" t="s">
        <v>24</v>
      </c>
      <c r="AT132" s="199" t="s">
        <v>76</v>
      </c>
      <c r="AU132" s="199" t="s">
        <v>24</v>
      </c>
      <c r="AY132" s="198" t="s">
        <v>183</v>
      </c>
      <c r="BK132" s="200">
        <f>SUM(BK133:BK154)</f>
        <v>0</v>
      </c>
    </row>
    <row r="133" spans="2:65" s="1" customFormat="1" ht="31.5" customHeight="1">
      <c r="B133" s="41"/>
      <c r="C133" s="204" t="s">
        <v>235</v>
      </c>
      <c r="D133" s="204" t="s">
        <v>185</v>
      </c>
      <c r="E133" s="205" t="s">
        <v>236</v>
      </c>
      <c r="F133" s="206" t="s">
        <v>237</v>
      </c>
      <c r="G133" s="207" t="s">
        <v>238</v>
      </c>
      <c r="H133" s="208">
        <v>125</v>
      </c>
      <c r="I133" s="209"/>
      <c r="J133" s="210">
        <f>ROUND(I133*H133,2)</f>
        <v>0</v>
      </c>
      <c r="K133" s="206" t="s">
        <v>22</v>
      </c>
      <c r="L133" s="61"/>
      <c r="M133" s="211" t="s">
        <v>22</v>
      </c>
      <c r="N133" s="212" t="s">
        <v>48</v>
      </c>
      <c r="O133" s="42"/>
      <c r="P133" s="213">
        <f>O133*H133</f>
        <v>0</v>
      </c>
      <c r="Q133" s="213">
        <v>0.00049</v>
      </c>
      <c r="R133" s="213">
        <f>Q133*H133</f>
        <v>0.06125</v>
      </c>
      <c r="S133" s="213">
        <v>0</v>
      </c>
      <c r="T133" s="214">
        <f>S133*H133</f>
        <v>0</v>
      </c>
      <c r="AR133" s="24" t="s">
        <v>190</v>
      </c>
      <c r="AT133" s="24" t="s">
        <v>185</v>
      </c>
      <c r="AU133" s="24" t="s">
        <v>85</v>
      </c>
      <c r="AY133" s="24" t="s">
        <v>183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24" t="s">
        <v>24</v>
      </c>
      <c r="BK133" s="215">
        <f>ROUND(I133*H133,2)</f>
        <v>0</v>
      </c>
      <c r="BL133" s="24" t="s">
        <v>190</v>
      </c>
      <c r="BM133" s="24" t="s">
        <v>239</v>
      </c>
    </row>
    <row r="134" spans="2:47" s="1" customFormat="1" ht="13.5">
      <c r="B134" s="41"/>
      <c r="C134" s="63"/>
      <c r="D134" s="232" t="s">
        <v>192</v>
      </c>
      <c r="E134" s="63"/>
      <c r="F134" s="242" t="s">
        <v>240</v>
      </c>
      <c r="G134" s="63"/>
      <c r="H134" s="63"/>
      <c r="I134" s="172"/>
      <c r="J134" s="63"/>
      <c r="K134" s="63"/>
      <c r="L134" s="61"/>
      <c r="M134" s="218"/>
      <c r="N134" s="42"/>
      <c r="O134" s="42"/>
      <c r="P134" s="42"/>
      <c r="Q134" s="42"/>
      <c r="R134" s="42"/>
      <c r="S134" s="42"/>
      <c r="T134" s="78"/>
      <c r="AT134" s="24" t="s">
        <v>192</v>
      </c>
      <c r="AU134" s="24" t="s">
        <v>85</v>
      </c>
    </row>
    <row r="135" spans="2:65" s="1" customFormat="1" ht="22.5" customHeight="1">
      <c r="B135" s="41"/>
      <c r="C135" s="204" t="s">
        <v>29</v>
      </c>
      <c r="D135" s="204" t="s">
        <v>185</v>
      </c>
      <c r="E135" s="205" t="s">
        <v>241</v>
      </c>
      <c r="F135" s="206" t="s">
        <v>242</v>
      </c>
      <c r="G135" s="207" t="s">
        <v>188</v>
      </c>
      <c r="H135" s="208">
        <v>22.265</v>
      </c>
      <c r="I135" s="209"/>
      <c r="J135" s="210">
        <f>ROUND(I135*H135,2)</f>
        <v>0</v>
      </c>
      <c r="K135" s="206" t="s">
        <v>199</v>
      </c>
      <c r="L135" s="61"/>
      <c r="M135" s="211" t="s">
        <v>22</v>
      </c>
      <c r="N135" s="212" t="s">
        <v>48</v>
      </c>
      <c r="O135" s="42"/>
      <c r="P135" s="213">
        <f>O135*H135</f>
        <v>0</v>
      </c>
      <c r="Q135" s="213">
        <v>2.45329</v>
      </c>
      <c r="R135" s="213">
        <f>Q135*H135</f>
        <v>54.62250185</v>
      </c>
      <c r="S135" s="213">
        <v>0</v>
      </c>
      <c r="T135" s="214">
        <f>S135*H135</f>
        <v>0</v>
      </c>
      <c r="AR135" s="24" t="s">
        <v>190</v>
      </c>
      <c r="AT135" s="24" t="s">
        <v>185</v>
      </c>
      <c r="AU135" s="24" t="s">
        <v>85</v>
      </c>
      <c r="AY135" s="24" t="s">
        <v>183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24" t="s">
        <v>24</v>
      </c>
      <c r="BK135" s="215">
        <f>ROUND(I135*H135,2)</f>
        <v>0</v>
      </c>
      <c r="BL135" s="24" t="s">
        <v>190</v>
      </c>
      <c r="BM135" s="24" t="s">
        <v>243</v>
      </c>
    </row>
    <row r="136" spans="2:47" s="1" customFormat="1" ht="13.5">
      <c r="B136" s="41"/>
      <c r="C136" s="63"/>
      <c r="D136" s="216" t="s">
        <v>192</v>
      </c>
      <c r="E136" s="63"/>
      <c r="F136" s="217" t="s">
        <v>244</v>
      </c>
      <c r="G136" s="63"/>
      <c r="H136" s="63"/>
      <c r="I136" s="172"/>
      <c r="J136" s="63"/>
      <c r="K136" s="63"/>
      <c r="L136" s="61"/>
      <c r="M136" s="218"/>
      <c r="N136" s="42"/>
      <c r="O136" s="42"/>
      <c r="P136" s="42"/>
      <c r="Q136" s="42"/>
      <c r="R136" s="42"/>
      <c r="S136" s="42"/>
      <c r="T136" s="78"/>
      <c r="AT136" s="24" t="s">
        <v>192</v>
      </c>
      <c r="AU136" s="24" t="s">
        <v>85</v>
      </c>
    </row>
    <row r="137" spans="2:51" s="12" customFormat="1" ht="13.5">
      <c r="B137" s="219"/>
      <c r="C137" s="220"/>
      <c r="D137" s="216" t="s">
        <v>194</v>
      </c>
      <c r="E137" s="221" t="s">
        <v>22</v>
      </c>
      <c r="F137" s="222" t="s">
        <v>245</v>
      </c>
      <c r="G137" s="220"/>
      <c r="H137" s="223">
        <v>1.08</v>
      </c>
      <c r="I137" s="224"/>
      <c r="J137" s="220"/>
      <c r="K137" s="220"/>
      <c r="L137" s="225"/>
      <c r="M137" s="226"/>
      <c r="N137" s="227"/>
      <c r="O137" s="227"/>
      <c r="P137" s="227"/>
      <c r="Q137" s="227"/>
      <c r="R137" s="227"/>
      <c r="S137" s="227"/>
      <c r="T137" s="228"/>
      <c r="AT137" s="229" t="s">
        <v>194</v>
      </c>
      <c r="AU137" s="229" t="s">
        <v>85</v>
      </c>
      <c r="AV137" s="12" t="s">
        <v>85</v>
      </c>
      <c r="AW137" s="12" t="s">
        <v>41</v>
      </c>
      <c r="AX137" s="12" t="s">
        <v>77</v>
      </c>
      <c r="AY137" s="229" t="s">
        <v>183</v>
      </c>
    </row>
    <row r="138" spans="2:51" s="12" customFormat="1" ht="13.5">
      <c r="B138" s="219"/>
      <c r="C138" s="220"/>
      <c r="D138" s="216" t="s">
        <v>194</v>
      </c>
      <c r="E138" s="221" t="s">
        <v>22</v>
      </c>
      <c r="F138" s="222" t="s">
        <v>246</v>
      </c>
      <c r="G138" s="220"/>
      <c r="H138" s="223">
        <v>1.26</v>
      </c>
      <c r="I138" s="224"/>
      <c r="J138" s="220"/>
      <c r="K138" s="220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194</v>
      </c>
      <c r="AU138" s="229" t="s">
        <v>85</v>
      </c>
      <c r="AV138" s="12" t="s">
        <v>85</v>
      </c>
      <c r="AW138" s="12" t="s">
        <v>41</v>
      </c>
      <c r="AX138" s="12" t="s">
        <v>77</v>
      </c>
      <c r="AY138" s="229" t="s">
        <v>183</v>
      </c>
    </row>
    <row r="139" spans="2:51" s="12" customFormat="1" ht="13.5">
      <c r="B139" s="219"/>
      <c r="C139" s="220"/>
      <c r="D139" s="216" t="s">
        <v>194</v>
      </c>
      <c r="E139" s="221" t="s">
        <v>22</v>
      </c>
      <c r="F139" s="222" t="s">
        <v>247</v>
      </c>
      <c r="G139" s="220"/>
      <c r="H139" s="223">
        <v>2.52</v>
      </c>
      <c r="I139" s="224"/>
      <c r="J139" s="220"/>
      <c r="K139" s="220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194</v>
      </c>
      <c r="AU139" s="229" t="s">
        <v>85</v>
      </c>
      <c r="AV139" s="12" t="s">
        <v>85</v>
      </c>
      <c r="AW139" s="12" t="s">
        <v>41</v>
      </c>
      <c r="AX139" s="12" t="s">
        <v>77</v>
      </c>
      <c r="AY139" s="229" t="s">
        <v>183</v>
      </c>
    </row>
    <row r="140" spans="2:51" s="12" customFormat="1" ht="13.5">
      <c r="B140" s="219"/>
      <c r="C140" s="220"/>
      <c r="D140" s="216" t="s">
        <v>194</v>
      </c>
      <c r="E140" s="221" t="s">
        <v>22</v>
      </c>
      <c r="F140" s="222" t="s">
        <v>248</v>
      </c>
      <c r="G140" s="220"/>
      <c r="H140" s="223">
        <v>5.968</v>
      </c>
      <c r="I140" s="224"/>
      <c r="J140" s="220"/>
      <c r="K140" s="220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194</v>
      </c>
      <c r="AU140" s="229" t="s">
        <v>85</v>
      </c>
      <c r="AV140" s="12" t="s">
        <v>85</v>
      </c>
      <c r="AW140" s="12" t="s">
        <v>41</v>
      </c>
      <c r="AX140" s="12" t="s">
        <v>77</v>
      </c>
      <c r="AY140" s="229" t="s">
        <v>183</v>
      </c>
    </row>
    <row r="141" spans="2:51" s="12" customFormat="1" ht="13.5">
      <c r="B141" s="219"/>
      <c r="C141" s="220"/>
      <c r="D141" s="216" t="s">
        <v>194</v>
      </c>
      <c r="E141" s="221" t="s">
        <v>22</v>
      </c>
      <c r="F141" s="222" t="s">
        <v>249</v>
      </c>
      <c r="G141" s="220"/>
      <c r="H141" s="223">
        <v>2.984</v>
      </c>
      <c r="I141" s="224"/>
      <c r="J141" s="220"/>
      <c r="K141" s="220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194</v>
      </c>
      <c r="AU141" s="229" t="s">
        <v>85</v>
      </c>
      <c r="AV141" s="12" t="s">
        <v>85</v>
      </c>
      <c r="AW141" s="12" t="s">
        <v>41</v>
      </c>
      <c r="AX141" s="12" t="s">
        <v>77</v>
      </c>
      <c r="AY141" s="229" t="s">
        <v>183</v>
      </c>
    </row>
    <row r="142" spans="2:51" s="12" customFormat="1" ht="13.5">
      <c r="B142" s="219"/>
      <c r="C142" s="220"/>
      <c r="D142" s="216" t="s">
        <v>194</v>
      </c>
      <c r="E142" s="221" t="s">
        <v>22</v>
      </c>
      <c r="F142" s="222" t="s">
        <v>250</v>
      </c>
      <c r="G142" s="220"/>
      <c r="H142" s="223">
        <v>7.245</v>
      </c>
      <c r="I142" s="224"/>
      <c r="J142" s="220"/>
      <c r="K142" s="220"/>
      <c r="L142" s="225"/>
      <c r="M142" s="226"/>
      <c r="N142" s="227"/>
      <c r="O142" s="227"/>
      <c r="P142" s="227"/>
      <c r="Q142" s="227"/>
      <c r="R142" s="227"/>
      <c r="S142" s="227"/>
      <c r="T142" s="228"/>
      <c r="AT142" s="229" t="s">
        <v>194</v>
      </c>
      <c r="AU142" s="229" t="s">
        <v>85</v>
      </c>
      <c r="AV142" s="12" t="s">
        <v>85</v>
      </c>
      <c r="AW142" s="12" t="s">
        <v>41</v>
      </c>
      <c r="AX142" s="12" t="s">
        <v>77</v>
      </c>
      <c r="AY142" s="229" t="s">
        <v>183</v>
      </c>
    </row>
    <row r="143" spans="2:51" s="12" customFormat="1" ht="13.5">
      <c r="B143" s="219"/>
      <c r="C143" s="220"/>
      <c r="D143" s="216" t="s">
        <v>194</v>
      </c>
      <c r="E143" s="221" t="s">
        <v>22</v>
      </c>
      <c r="F143" s="222" t="s">
        <v>251</v>
      </c>
      <c r="G143" s="220"/>
      <c r="H143" s="223">
        <v>1.208</v>
      </c>
      <c r="I143" s="224"/>
      <c r="J143" s="220"/>
      <c r="K143" s="220"/>
      <c r="L143" s="225"/>
      <c r="M143" s="226"/>
      <c r="N143" s="227"/>
      <c r="O143" s="227"/>
      <c r="P143" s="227"/>
      <c r="Q143" s="227"/>
      <c r="R143" s="227"/>
      <c r="S143" s="227"/>
      <c r="T143" s="228"/>
      <c r="AT143" s="229" t="s">
        <v>194</v>
      </c>
      <c r="AU143" s="229" t="s">
        <v>85</v>
      </c>
      <c r="AV143" s="12" t="s">
        <v>85</v>
      </c>
      <c r="AW143" s="12" t="s">
        <v>41</v>
      </c>
      <c r="AX143" s="12" t="s">
        <v>77</v>
      </c>
      <c r="AY143" s="229" t="s">
        <v>183</v>
      </c>
    </row>
    <row r="144" spans="2:51" s="13" customFormat="1" ht="13.5">
      <c r="B144" s="230"/>
      <c r="C144" s="231"/>
      <c r="D144" s="232" t="s">
        <v>194</v>
      </c>
      <c r="E144" s="233" t="s">
        <v>22</v>
      </c>
      <c r="F144" s="234" t="s">
        <v>196</v>
      </c>
      <c r="G144" s="231"/>
      <c r="H144" s="235">
        <v>22.265</v>
      </c>
      <c r="I144" s="236"/>
      <c r="J144" s="231"/>
      <c r="K144" s="231"/>
      <c r="L144" s="237"/>
      <c r="M144" s="238"/>
      <c r="N144" s="239"/>
      <c r="O144" s="239"/>
      <c r="P144" s="239"/>
      <c r="Q144" s="239"/>
      <c r="R144" s="239"/>
      <c r="S144" s="239"/>
      <c r="T144" s="240"/>
      <c r="AT144" s="241" t="s">
        <v>194</v>
      </c>
      <c r="AU144" s="241" t="s">
        <v>85</v>
      </c>
      <c r="AV144" s="13" t="s">
        <v>190</v>
      </c>
      <c r="AW144" s="13" t="s">
        <v>41</v>
      </c>
      <c r="AX144" s="13" t="s">
        <v>24</v>
      </c>
      <c r="AY144" s="241" t="s">
        <v>183</v>
      </c>
    </row>
    <row r="145" spans="2:65" s="1" customFormat="1" ht="22.5" customHeight="1">
      <c r="B145" s="41"/>
      <c r="C145" s="204" t="s">
        <v>252</v>
      </c>
      <c r="D145" s="204" t="s">
        <v>185</v>
      </c>
      <c r="E145" s="205" t="s">
        <v>253</v>
      </c>
      <c r="F145" s="206" t="s">
        <v>254</v>
      </c>
      <c r="G145" s="207" t="s">
        <v>224</v>
      </c>
      <c r="H145" s="208">
        <v>0.432</v>
      </c>
      <c r="I145" s="209"/>
      <c r="J145" s="210">
        <f>ROUND(I145*H145,2)</f>
        <v>0</v>
      </c>
      <c r="K145" s="206" t="s">
        <v>199</v>
      </c>
      <c r="L145" s="61"/>
      <c r="M145" s="211" t="s">
        <v>22</v>
      </c>
      <c r="N145" s="212" t="s">
        <v>48</v>
      </c>
      <c r="O145" s="42"/>
      <c r="P145" s="213">
        <f>O145*H145</f>
        <v>0</v>
      </c>
      <c r="Q145" s="213">
        <v>1.06017</v>
      </c>
      <c r="R145" s="213">
        <f>Q145*H145</f>
        <v>0.45799344000000003</v>
      </c>
      <c r="S145" s="213">
        <v>0</v>
      </c>
      <c r="T145" s="214">
        <f>S145*H145</f>
        <v>0</v>
      </c>
      <c r="AR145" s="24" t="s">
        <v>190</v>
      </c>
      <c r="AT145" s="24" t="s">
        <v>185</v>
      </c>
      <c r="AU145" s="24" t="s">
        <v>85</v>
      </c>
      <c r="AY145" s="24" t="s">
        <v>183</v>
      </c>
      <c r="BE145" s="215">
        <f>IF(N145="základní",J145,0)</f>
        <v>0</v>
      </c>
      <c r="BF145" s="215">
        <f>IF(N145="snížená",J145,0)</f>
        <v>0</v>
      </c>
      <c r="BG145" s="215">
        <f>IF(N145="zákl. přenesená",J145,0)</f>
        <v>0</v>
      </c>
      <c r="BH145" s="215">
        <f>IF(N145="sníž. přenesená",J145,0)</f>
        <v>0</v>
      </c>
      <c r="BI145" s="215">
        <f>IF(N145="nulová",J145,0)</f>
        <v>0</v>
      </c>
      <c r="BJ145" s="24" t="s">
        <v>24</v>
      </c>
      <c r="BK145" s="215">
        <f>ROUND(I145*H145,2)</f>
        <v>0</v>
      </c>
      <c r="BL145" s="24" t="s">
        <v>190</v>
      </c>
      <c r="BM145" s="24" t="s">
        <v>255</v>
      </c>
    </row>
    <row r="146" spans="2:47" s="1" customFormat="1" ht="13.5">
      <c r="B146" s="41"/>
      <c r="C146" s="63"/>
      <c r="D146" s="216" t="s">
        <v>192</v>
      </c>
      <c r="E146" s="63"/>
      <c r="F146" s="217" t="s">
        <v>256</v>
      </c>
      <c r="G146" s="63"/>
      <c r="H146" s="63"/>
      <c r="I146" s="172"/>
      <c r="J146" s="63"/>
      <c r="K146" s="63"/>
      <c r="L146" s="61"/>
      <c r="M146" s="218"/>
      <c r="N146" s="42"/>
      <c r="O146" s="42"/>
      <c r="P146" s="42"/>
      <c r="Q146" s="42"/>
      <c r="R146" s="42"/>
      <c r="S146" s="42"/>
      <c r="T146" s="78"/>
      <c r="AT146" s="24" t="s">
        <v>192</v>
      </c>
      <c r="AU146" s="24" t="s">
        <v>85</v>
      </c>
    </row>
    <row r="147" spans="2:51" s="12" customFormat="1" ht="13.5">
      <c r="B147" s="219"/>
      <c r="C147" s="220"/>
      <c r="D147" s="216" t="s">
        <v>194</v>
      </c>
      <c r="E147" s="221" t="s">
        <v>22</v>
      </c>
      <c r="F147" s="222" t="s">
        <v>257</v>
      </c>
      <c r="G147" s="220"/>
      <c r="H147" s="223">
        <v>0.227</v>
      </c>
      <c r="I147" s="224"/>
      <c r="J147" s="220"/>
      <c r="K147" s="220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194</v>
      </c>
      <c r="AU147" s="229" t="s">
        <v>85</v>
      </c>
      <c r="AV147" s="12" t="s">
        <v>85</v>
      </c>
      <c r="AW147" s="12" t="s">
        <v>41</v>
      </c>
      <c r="AX147" s="12" t="s">
        <v>77</v>
      </c>
      <c r="AY147" s="229" t="s">
        <v>183</v>
      </c>
    </row>
    <row r="148" spans="2:51" s="12" customFormat="1" ht="13.5">
      <c r="B148" s="219"/>
      <c r="C148" s="220"/>
      <c r="D148" s="216" t="s">
        <v>194</v>
      </c>
      <c r="E148" s="221" t="s">
        <v>22</v>
      </c>
      <c r="F148" s="222" t="s">
        <v>258</v>
      </c>
      <c r="G148" s="220"/>
      <c r="H148" s="223">
        <v>0.205</v>
      </c>
      <c r="I148" s="224"/>
      <c r="J148" s="220"/>
      <c r="K148" s="220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194</v>
      </c>
      <c r="AU148" s="229" t="s">
        <v>85</v>
      </c>
      <c r="AV148" s="12" t="s">
        <v>85</v>
      </c>
      <c r="AW148" s="12" t="s">
        <v>41</v>
      </c>
      <c r="AX148" s="12" t="s">
        <v>77</v>
      </c>
      <c r="AY148" s="229" t="s">
        <v>183</v>
      </c>
    </row>
    <row r="149" spans="2:51" s="13" customFormat="1" ht="13.5">
      <c r="B149" s="230"/>
      <c r="C149" s="231"/>
      <c r="D149" s="232" t="s">
        <v>194</v>
      </c>
      <c r="E149" s="233" t="s">
        <v>22</v>
      </c>
      <c r="F149" s="234" t="s">
        <v>196</v>
      </c>
      <c r="G149" s="231"/>
      <c r="H149" s="235">
        <v>0.432</v>
      </c>
      <c r="I149" s="236"/>
      <c r="J149" s="231"/>
      <c r="K149" s="231"/>
      <c r="L149" s="237"/>
      <c r="M149" s="238"/>
      <c r="N149" s="239"/>
      <c r="O149" s="239"/>
      <c r="P149" s="239"/>
      <c r="Q149" s="239"/>
      <c r="R149" s="239"/>
      <c r="S149" s="239"/>
      <c r="T149" s="240"/>
      <c r="AT149" s="241" t="s">
        <v>194</v>
      </c>
      <c r="AU149" s="241" t="s">
        <v>85</v>
      </c>
      <c r="AV149" s="13" t="s">
        <v>190</v>
      </c>
      <c r="AW149" s="13" t="s">
        <v>41</v>
      </c>
      <c r="AX149" s="13" t="s">
        <v>24</v>
      </c>
      <c r="AY149" s="241" t="s">
        <v>183</v>
      </c>
    </row>
    <row r="150" spans="2:65" s="1" customFormat="1" ht="22.5" customHeight="1">
      <c r="B150" s="41"/>
      <c r="C150" s="204" t="s">
        <v>259</v>
      </c>
      <c r="D150" s="204" t="s">
        <v>185</v>
      </c>
      <c r="E150" s="205" t="s">
        <v>260</v>
      </c>
      <c r="F150" s="206" t="s">
        <v>261</v>
      </c>
      <c r="G150" s="207" t="s">
        <v>188</v>
      </c>
      <c r="H150" s="208">
        <v>8.05</v>
      </c>
      <c r="I150" s="209"/>
      <c r="J150" s="210">
        <f>ROUND(I150*H150,2)</f>
        <v>0</v>
      </c>
      <c r="K150" s="206" t="s">
        <v>199</v>
      </c>
      <c r="L150" s="61"/>
      <c r="M150" s="211" t="s">
        <v>22</v>
      </c>
      <c r="N150" s="212" t="s">
        <v>48</v>
      </c>
      <c r="O150" s="42"/>
      <c r="P150" s="213">
        <f>O150*H150</f>
        <v>0</v>
      </c>
      <c r="Q150" s="213">
        <v>2.45329</v>
      </c>
      <c r="R150" s="213">
        <f>Q150*H150</f>
        <v>19.748984500000002</v>
      </c>
      <c r="S150" s="213">
        <v>0</v>
      </c>
      <c r="T150" s="214">
        <f>S150*H150</f>
        <v>0</v>
      </c>
      <c r="AR150" s="24" t="s">
        <v>190</v>
      </c>
      <c r="AT150" s="24" t="s">
        <v>185</v>
      </c>
      <c r="AU150" s="24" t="s">
        <v>85</v>
      </c>
      <c r="AY150" s="24" t="s">
        <v>183</v>
      </c>
      <c r="BE150" s="215">
        <f>IF(N150="základní",J150,0)</f>
        <v>0</v>
      </c>
      <c r="BF150" s="215">
        <f>IF(N150="snížená",J150,0)</f>
        <v>0</v>
      </c>
      <c r="BG150" s="215">
        <f>IF(N150="zákl. přenesená",J150,0)</f>
        <v>0</v>
      </c>
      <c r="BH150" s="215">
        <f>IF(N150="sníž. přenesená",J150,0)</f>
        <v>0</v>
      </c>
      <c r="BI150" s="215">
        <f>IF(N150="nulová",J150,0)</f>
        <v>0</v>
      </c>
      <c r="BJ150" s="24" t="s">
        <v>24</v>
      </c>
      <c r="BK150" s="215">
        <f>ROUND(I150*H150,2)</f>
        <v>0</v>
      </c>
      <c r="BL150" s="24" t="s">
        <v>190</v>
      </c>
      <c r="BM150" s="24" t="s">
        <v>262</v>
      </c>
    </row>
    <row r="151" spans="2:47" s="1" customFormat="1" ht="13.5">
      <c r="B151" s="41"/>
      <c r="C151" s="63"/>
      <c r="D151" s="216" t="s">
        <v>192</v>
      </c>
      <c r="E151" s="63"/>
      <c r="F151" s="217" t="s">
        <v>263</v>
      </c>
      <c r="G151" s="63"/>
      <c r="H151" s="63"/>
      <c r="I151" s="172"/>
      <c r="J151" s="63"/>
      <c r="K151" s="63"/>
      <c r="L151" s="61"/>
      <c r="M151" s="218"/>
      <c r="N151" s="42"/>
      <c r="O151" s="42"/>
      <c r="P151" s="42"/>
      <c r="Q151" s="42"/>
      <c r="R151" s="42"/>
      <c r="S151" s="42"/>
      <c r="T151" s="78"/>
      <c r="AT151" s="24" t="s">
        <v>192</v>
      </c>
      <c r="AU151" s="24" t="s">
        <v>85</v>
      </c>
    </row>
    <row r="152" spans="2:51" s="12" customFormat="1" ht="13.5">
      <c r="B152" s="219"/>
      <c r="C152" s="220"/>
      <c r="D152" s="216" t="s">
        <v>194</v>
      </c>
      <c r="E152" s="221" t="s">
        <v>22</v>
      </c>
      <c r="F152" s="222" t="s">
        <v>264</v>
      </c>
      <c r="G152" s="220"/>
      <c r="H152" s="223">
        <v>8.05</v>
      </c>
      <c r="I152" s="224"/>
      <c r="J152" s="220"/>
      <c r="K152" s="220"/>
      <c r="L152" s="225"/>
      <c r="M152" s="226"/>
      <c r="N152" s="227"/>
      <c r="O152" s="227"/>
      <c r="P152" s="227"/>
      <c r="Q152" s="227"/>
      <c r="R152" s="227"/>
      <c r="S152" s="227"/>
      <c r="T152" s="228"/>
      <c r="AT152" s="229" t="s">
        <v>194</v>
      </c>
      <c r="AU152" s="229" t="s">
        <v>85</v>
      </c>
      <c r="AV152" s="12" t="s">
        <v>85</v>
      </c>
      <c r="AW152" s="12" t="s">
        <v>41</v>
      </c>
      <c r="AX152" s="12" t="s">
        <v>77</v>
      </c>
      <c r="AY152" s="229" t="s">
        <v>183</v>
      </c>
    </row>
    <row r="153" spans="2:51" s="13" customFormat="1" ht="13.5">
      <c r="B153" s="230"/>
      <c r="C153" s="231"/>
      <c r="D153" s="232" t="s">
        <v>194</v>
      </c>
      <c r="E153" s="233" t="s">
        <v>22</v>
      </c>
      <c r="F153" s="234" t="s">
        <v>196</v>
      </c>
      <c r="G153" s="231"/>
      <c r="H153" s="235">
        <v>8.05</v>
      </c>
      <c r="I153" s="236"/>
      <c r="J153" s="231"/>
      <c r="K153" s="231"/>
      <c r="L153" s="237"/>
      <c r="M153" s="238"/>
      <c r="N153" s="239"/>
      <c r="O153" s="239"/>
      <c r="P153" s="239"/>
      <c r="Q153" s="239"/>
      <c r="R153" s="239"/>
      <c r="S153" s="239"/>
      <c r="T153" s="240"/>
      <c r="AT153" s="241" t="s">
        <v>194</v>
      </c>
      <c r="AU153" s="241" t="s">
        <v>85</v>
      </c>
      <c r="AV153" s="13" t="s">
        <v>190</v>
      </c>
      <c r="AW153" s="13" t="s">
        <v>41</v>
      </c>
      <c r="AX153" s="13" t="s">
        <v>24</v>
      </c>
      <c r="AY153" s="241" t="s">
        <v>183</v>
      </c>
    </row>
    <row r="154" spans="2:65" s="1" customFormat="1" ht="22.5" customHeight="1">
      <c r="B154" s="41"/>
      <c r="C154" s="204" t="s">
        <v>265</v>
      </c>
      <c r="D154" s="204" t="s">
        <v>185</v>
      </c>
      <c r="E154" s="205" t="s">
        <v>266</v>
      </c>
      <c r="F154" s="206" t="s">
        <v>267</v>
      </c>
      <c r="G154" s="207" t="s">
        <v>268</v>
      </c>
      <c r="H154" s="208">
        <v>1</v>
      </c>
      <c r="I154" s="209"/>
      <c r="J154" s="210">
        <f>ROUND(I154*H154,2)</f>
        <v>0</v>
      </c>
      <c r="K154" s="206" t="s">
        <v>22</v>
      </c>
      <c r="L154" s="61"/>
      <c r="M154" s="211" t="s">
        <v>22</v>
      </c>
      <c r="N154" s="212" t="s">
        <v>48</v>
      </c>
      <c r="O154" s="42"/>
      <c r="P154" s="213">
        <f>O154*H154</f>
        <v>0</v>
      </c>
      <c r="Q154" s="213">
        <v>0</v>
      </c>
      <c r="R154" s="213">
        <f>Q154*H154</f>
        <v>0</v>
      </c>
      <c r="S154" s="213">
        <v>0</v>
      </c>
      <c r="T154" s="214">
        <f>S154*H154</f>
        <v>0</v>
      </c>
      <c r="AR154" s="24" t="s">
        <v>190</v>
      </c>
      <c r="AT154" s="24" t="s">
        <v>185</v>
      </c>
      <c r="AU154" s="24" t="s">
        <v>85</v>
      </c>
      <c r="AY154" s="24" t="s">
        <v>183</v>
      </c>
      <c r="BE154" s="215">
        <f>IF(N154="základní",J154,0)</f>
        <v>0</v>
      </c>
      <c r="BF154" s="215">
        <f>IF(N154="snížená",J154,0)</f>
        <v>0</v>
      </c>
      <c r="BG154" s="215">
        <f>IF(N154="zákl. přenesená",J154,0)</f>
        <v>0</v>
      </c>
      <c r="BH154" s="215">
        <f>IF(N154="sníž. přenesená",J154,0)</f>
        <v>0</v>
      </c>
      <c r="BI154" s="215">
        <f>IF(N154="nulová",J154,0)</f>
        <v>0</v>
      </c>
      <c r="BJ154" s="24" t="s">
        <v>24</v>
      </c>
      <c r="BK154" s="215">
        <f>ROUND(I154*H154,2)</f>
        <v>0</v>
      </c>
      <c r="BL154" s="24" t="s">
        <v>190</v>
      </c>
      <c r="BM154" s="24" t="s">
        <v>269</v>
      </c>
    </row>
    <row r="155" spans="2:63" s="11" customFormat="1" ht="29.85" customHeight="1">
      <c r="B155" s="187"/>
      <c r="C155" s="188"/>
      <c r="D155" s="201" t="s">
        <v>76</v>
      </c>
      <c r="E155" s="202" t="s">
        <v>202</v>
      </c>
      <c r="F155" s="202" t="s">
        <v>270</v>
      </c>
      <c r="G155" s="188"/>
      <c r="H155" s="188"/>
      <c r="I155" s="191"/>
      <c r="J155" s="203">
        <f>BK155</f>
        <v>0</v>
      </c>
      <c r="K155" s="188"/>
      <c r="L155" s="193"/>
      <c r="M155" s="194"/>
      <c r="N155" s="195"/>
      <c r="O155" s="195"/>
      <c r="P155" s="196">
        <f>SUM(P156:P210)</f>
        <v>0</v>
      </c>
      <c r="Q155" s="195"/>
      <c r="R155" s="196">
        <f>SUM(R156:R210)</f>
        <v>35.2399218</v>
      </c>
      <c r="S155" s="195"/>
      <c r="T155" s="197">
        <f>SUM(T156:T210)</f>
        <v>0</v>
      </c>
      <c r="AR155" s="198" t="s">
        <v>24</v>
      </c>
      <c r="AT155" s="199" t="s">
        <v>76</v>
      </c>
      <c r="AU155" s="199" t="s">
        <v>24</v>
      </c>
      <c r="AY155" s="198" t="s">
        <v>183</v>
      </c>
      <c r="BK155" s="200">
        <f>SUM(BK156:BK210)</f>
        <v>0</v>
      </c>
    </row>
    <row r="156" spans="2:65" s="1" customFormat="1" ht="22.5" customHeight="1">
      <c r="B156" s="41"/>
      <c r="C156" s="204" t="s">
        <v>271</v>
      </c>
      <c r="D156" s="204" t="s">
        <v>185</v>
      </c>
      <c r="E156" s="205" t="s">
        <v>272</v>
      </c>
      <c r="F156" s="206" t="s">
        <v>273</v>
      </c>
      <c r="G156" s="207" t="s">
        <v>274</v>
      </c>
      <c r="H156" s="208">
        <v>10.77</v>
      </c>
      <c r="I156" s="209"/>
      <c r="J156" s="210">
        <f>ROUND(I156*H156,2)</f>
        <v>0</v>
      </c>
      <c r="K156" s="206" t="s">
        <v>199</v>
      </c>
      <c r="L156" s="61"/>
      <c r="M156" s="211" t="s">
        <v>22</v>
      </c>
      <c r="N156" s="212" t="s">
        <v>48</v>
      </c>
      <c r="O156" s="42"/>
      <c r="P156" s="213">
        <f>O156*H156</f>
        <v>0</v>
      </c>
      <c r="Q156" s="213">
        <v>0.30381</v>
      </c>
      <c r="R156" s="213">
        <f>Q156*H156</f>
        <v>3.2720337</v>
      </c>
      <c r="S156" s="213">
        <v>0</v>
      </c>
      <c r="T156" s="214">
        <f>S156*H156</f>
        <v>0</v>
      </c>
      <c r="AR156" s="24" t="s">
        <v>190</v>
      </c>
      <c r="AT156" s="24" t="s">
        <v>185</v>
      </c>
      <c r="AU156" s="24" t="s">
        <v>85</v>
      </c>
      <c r="AY156" s="24" t="s">
        <v>183</v>
      </c>
      <c r="BE156" s="215">
        <f>IF(N156="základní",J156,0)</f>
        <v>0</v>
      </c>
      <c r="BF156" s="215">
        <f>IF(N156="snížená",J156,0)</f>
        <v>0</v>
      </c>
      <c r="BG156" s="215">
        <f>IF(N156="zákl. přenesená",J156,0)</f>
        <v>0</v>
      </c>
      <c r="BH156" s="215">
        <f>IF(N156="sníž. přenesená",J156,0)</f>
        <v>0</v>
      </c>
      <c r="BI156" s="215">
        <f>IF(N156="nulová",J156,0)</f>
        <v>0</v>
      </c>
      <c r="BJ156" s="24" t="s">
        <v>24</v>
      </c>
      <c r="BK156" s="215">
        <f>ROUND(I156*H156,2)</f>
        <v>0</v>
      </c>
      <c r="BL156" s="24" t="s">
        <v>190</v>
      </c>
      <c r="BM156" s="24" t="s">
        <v>275</v>
      </c>
    </row>
    <row r="157" spans="2:47" s="1" customFormat="1" ht="27">
      <c r="B157" s="41"/>
      <c r="C157" s="63"/>
      <c r="D157" s="216" t="s">
        <v>192</v>
      </c>
      <c r="E157" s="63"/>
      <c r="F157" s="217" t="s">
        <v>276</v>
      </c>
      <c r="G157" s="63"/>
      <c r="H157" s="63"/>
      <c r="I157" s="172"/>
      <c r="J157" s="63"/>
      <c r="K157" s="63"/>
      <c r="L157" s="61"/>
      <c r="M157" s="218"/>
      <c r="N157" s="42"/>
      <c r="O157" s="42"/>
      <c r="P157" s="42"/>
      <c r="Q157" s="42"/>
      <c r="R157" s="42"/>
      <c r="S157" s="42"/>
      <c r="T157" s="78"/>
      <c r="AT157" s="24" t="s">
        <v>192</v>
      </c>
      <c r="AU157" s="24" t="s">
        <v>85</v>
      </c>
    </row>
    <row r="158" spans="2:51" s="12" customFormat="1" ht="13.5">
      <c r="B158" s="219"/>
      <c r="C158" s="220"/>
      <c r="D158" s="216" t="s">
        <v>194</v>
      </c>
      <c r="E158" s="221" t="s">
        <v>22</v>
      </c>
      <c r="F158" s="222" t="s">
        <v>277</v>
      </c>
      <c r="G158" s="220"/>
      <c r="H158" s="223">
        <v>20.37</v>
      </c>
      <c r="I158" s="224"/>
      <c r="J158" s="220"/>
      <c r="K158" s="220"/>
      <c r="L158" s="225"/>
      <c r="M158" s="226"/>
      <c r="N158" s="227"/>
      <c r="O158" s="227"/>
      <c r="P158" s="227"/>
      <c r="Q158" s="227"/>
      <c r="R158" s="227"/>
      <c r="S158" s="227"/>
      <c r="T158" s="228"/>
      <c r="AT158" s="229" t="s">
        <v>194</v>
      </c>
      <c r="AU158" s="229" t="s">
        <v>85</v>
      </c>
      <c r="AV158" s="12" t="s">
        <v>85</v>
      </c>
      <c r="AW158" s="12" t="s">
        <v>41</v>
      </c>
      <c r="AX158" s="12" t="s">
        <v>77</v>
      </c>
      <c r="AY158" s="229" t="s">
        <v>183</v>
      </c>
    </row>
    <row r="159" spans="2:51" s="12" customFormat="1" ht="13.5">
      <c r="B159" s="219"/>
      <c r="C159" s="220"/>
      <c r="D159" s="216" t="s">
        <v>194</v>
      </c>
      <c r="E159" s="221" t="s">
        <v>22</v>
      </c>
      <c r="F159" s="222" t="s">
        <v>278</v>
      </c>
      <c r="G159" s="220"/>
      <c r="H159" s="223">
        <v>-9.6</v>
      </c>
      <c r="I159" s="224"/>
      <c r="J159" s="220"/>
      <c r="K159" s="220"/>
      <c r="L159" s="225"/>
      <c r="M159" s="226"/>
      <c r="N159" s="227"/>
      <c r="O159" s="227"/>
      <c r="P159" s="227"/>
      <c r="Q159" s="227"/>
      <c r="R159" s="227"/>
      <c r="S159" s="227"/>
      <c r="T159" s="228"/>
      <c r="AT159" s="229" t="s">
        <v>194</v>
      </c>
      <c r="AU159" s="229" t="s">
        <v>85</v>
      </c>
      <c r="AV159" s="12" t="s">
        <v>85</v>
      </c>
      <c r="AW159" s="12" t="s">
        <v>41</v>
      </c>
      <c r="AX159" s="12" t="s">
        <v>77</v>
      </c>
      <c r="AY159" s="229" t="s">
        <v>183</v>
      </c>
    </row>
    <row r="160" spans="2:51" s="13" customFormat="1" ht="13.5">
      <c r="B160" s="230"/>
      <c r="C160" s="231"/>
      <c r="D160" s="232" t="s">
        <v>194</v>
      </c>
      <c r="E160" s="233" t="s">
        <v>22</v>
      </c>
      <c r="F160" s="234" t="s">
        <v>196</v>
      </c>
      <c r="G160" s="231"/>
      <c r="H160" s="235">
        <v>10.77</v>
      </c>
      <c r="I160" s="236"/>
      <c r="J160" s="231"/>
      <c r="K160" s="231"/>
      <c r="L160" s="237"/>
      <c r="M160" s="238"/>
      <c r="N160" s="239"/>
      <c r="O160" s="239"/>
      <c r="P160" s="239"/>
      <c r="Q160" s="239"/>
      <c r="R160" s="239"/>
      <c r="S160" s="239"/>
      <c r="T160" s="240"/>
      <c r="AT160" s="241" t="s">
        <v>194</v>
      </c>
      <c r="AU160" s="241" t="s">
        <v>85</v>
      </c>
      <c r="AV160" s="13" t="s">
        <v>190</v>
      </c>
      <c r="AW160" s="13" t="s">
        <v>41</v>
      </c>
      <c r="AX160" s="13" t="s">
        <v>24</v>
      </c>
      <c r="AY160" s="241" t="s">
        <v>183</v>
      </c>
    </row>
    <row r="161" spans="2:65" s="1" customFormat="1" ht="22.5" customHeight="1">
      <c r="B161" s="41"/>
      <c r="C161" s="204" t="s">
        <v>10</v>
      </c>
      <c r="D161" s="204" t="s">
        <v>185</v>
      </c>
      <c r="E161" s="205" t="s">
        <v>279</v>
      </c>
      <c r="F161" s="206" t="s">
        <v>280</v>
      </c>
      <c r="G161" s="207" t="s">
        <v>274</v>
      </c>
      <c r="H161" s="208">
        <v>58.8</v>
      </c>
      <c r="I161" s="209"/>
      <c r="J161" s="210">
        <f>ROUND(I161*H161,2)</f>
        <v>0</v>
      </c>
      <c r="K161" s="206" t="s">
        <v>199</v>
      </c>
      <c r="L161" s="61"/>
      <c r="M161" s="211" t="s">
        <v>22</v>
      </c>
      <c r="N161" s="212" t="s">
        <v>48</v>
      </c>
      <c r="O161" s="42"/>
      <c r="P161" s="213">
        <f>O161*H161</f>
        <v>0</v>
      </c>
      <c r="Q161" s="213">
        <v>0.1625</v>
      </c>
      <c r="R161" s="213">
        <f>Q161*H161</f>
        <v>9.555</v>
      </c>
      <c r="S161" s="213">
        <v>0</v>
      </c>
      <c r="T161" s="214">
        <f>S161*H161</f>
        <v>0</v>
      </c>
      <c r="AR161" s="24" t="s">
        <v>190</v>
      </c>
      <c r="AT161" s="24" t="s">
        <v>185</v>
      </c>
      <c r="AU161" s="24" t="s">
        <v>85</v>
      </c>
      <c r="AY161" s="24" t="s">
        <v>183</v>
      </c>
      <c r="BE161" s="215">
        <f>IF(N161="základní",J161,0)</f>
        <v>0</v>
      </c>
      <c r="BF161" s="215">
        <f>IF(N161="snížená",J161,0)</f>
        <v>0</v>
      </c>
      <c r="BG161" s="215">
        <f>IF(N161="zákl. přenesená",J161,0)</f>
        <v>0</v>
      </c>
      <c r="BH161" s="215">
        <f>IF(N161="sníž. přenesená",J161,0)</f>
        <v>0</v>
      </c>
      <c r="BI161" s="215">
        <f>IF(N161="nulová",J161,0)</f>
        <v>0</v>
      </c>
      <c r="BJ161" s="24" t="s">
        <v>24</v>
      </c>
      <c r="BK161" s="215">
        <f>ROUND(I161*H161,2)</f>
        <v>0</v>
      </c>
      <c r="BL161" s="24" t="s">
        <v>190</v>
      </c>
      <c r="BM161" s="24" t="s">
        <v>281</v>
      </c>
    </row>
    <row r="162" spans="2:47" s="1" customFormat="1" ht="27">
      <c r="B162" s="41"/>
      <c r="C162" s="63"/>
      <c r="D162" s="216" t="s">
        <v>192</v>
      </c>
      <c r="E162" s="63"/>
      <c r="F162" s="217" t="s">
        <v>282</v>
      </c>
      <c r="G162" s="63"/>
      <c r="H162" s="63"/>
      <c r="I162" s="172"/>
      <c r="J162" s="63"/>
      <c r="K162" s="63"/>
      <c r="L162" s="61"/>
      <c r="M162" s="218"/>
      <c r="N162" s="42"/>
      <c r="O162" s="42"/>
      <c r="P162" s="42"/>
      <c r="Q162" s="42"/>
      <c r="R162" s="42"/>
      <c r="S162" s="42"/>
      <c r="T162" s="78"/>
      <c r="AT162" s="24" t="s">
        <v>192</v>
      </c>
      <c r="AU162" s="24" t="s">
        <v>85</v>
      </c>
    </row>
    <row r="163" spans="2:51" s="12" customFormat="1" ht="13.5">
      <c r="B163" s="219"/>
      <c r="C163" s="220"/>
      <c r="D163" s="232" t="s">
        <v>194</v>
      </c>
      <c r="E163" s="243" t="s">
        <v>22</v>
      </c>
      <c r="F163" s="244" t="s">
        <v>283</v>
      </c>
      <c r="G163" s="220"/>
      <c r="H163" s="245">
        <v>58.8</v>
      </c>
      <c r="I163" s="224"/>
      <c r="J163" s="220"/>
      <c r="K163" s="220"/>
      <c r="L163" s="225"/>
      <c r="M163" s="226"/>
      <c r="N163" s="227"/>
      <c r="O163" s="227"/>
      <c r="P163" s="227"/>
      <c r="Q163" s="227"/>
      <c r="R163" s="227"/>
      <c r="S163" s="227"/>
      <c r="T163" s="228"/>
      <c r="AT163" s="229" t="s">
        <v>194</v>
      </c>
      <c r="AU163" s="229" t="s">
        <v>85</v>
      </c>
      <c r="AV163" s="12" t="s">
        <v>85</v>
      </c>
      <c r="AW163" s="12" t="s">
        <v>41</v>
      </c>
      <c r="AX163" s="12" t="s">
        <v>24</v>
      </c>
      <c r="AY163" s="229" t="s">
        <v>183</v>
      </c>
    </row>
    <row r="164" spans="2:65" s="1" customFormat="1" ht="31.5" customHeight="1">
      <c r="B164" s="41"/>
      <c r="C164" s="204" t="s">
        <v>284</v>
      </c>
      <c r="D164" s="204" t="s">
        <v>185</v>
      </c>
      <c r="E164" s="205" t="s">
        <v>285</v>
      </c>
      <c r="F164" s="206" t="s">
        <v>286</v>
      </c>
      <c r="G164" s="207" t="s">
        <v>188</v>
      </c>
      <c r="H164" s="208">
        <v>2.94</v>
      </c>
      <c r="I164" s="209"/>
      <c r="J164" s="210">
        <f>ROUND(I164*H164,2)</f>
        <v>0</v>
      </c>
      <c r="K164" s="206" t="s">
        <v>199</v>
      </c>
      <c r="L164" s="61"/>
      <c r="M164" s="211" t="s">
        <v>22</v>
      </c>
      <c r="N164" s="212" t="s">
        <v>48</v>
      </c>
      <c r="O164" s="42"/>
      <c r="P164" s="213">
        <f>O164*H164</f>
        <v>0</v>
      </c>
      <c r="Q164" s="213">
        <v>0.7497</v>
      </c>
      <c r="R164" s="213">
        <f>Q164*H164</f>
        <v>2.2041180000000002</v>
      </c>
      <c r="S164" s="213">
        <v>0</v>
      </c>
      <c r="T164" s="214">
        <f>S164*H164</f>
        <v>0</v>
      </c>
      <c r="AR164" s="24" t="s">
        <v>190</v>
      </c>
      <c r="AT164" s="24" t="s">
        <v>185</v>
      </c>
      <c r="AU164" s="24" t="s">
        <v>85</v>
      </c>
      <c r="AY164" s="24" t="s">
        <v>183</v>
      </c>
      <c r="BE164" s="215">
        <f>IF(N164="základní",J164,0)</f>
        <v>0</v>
      </c>
      <c r="BF164" s="215">
        <f>IF(N164="snížená",J164,0)</f>
        <v>0</v>
      </c>
      <c r="BG164" s="215">
        <f>IF(N164="zákl. přenesená",J164,0)</f>
        <v>0</v>
      </c>
      <c r="BH164" s="215">
        <f>IF(N164="sníž. přenesená",J164,0)</f>
        <v>0</v>
      </c>
      <c r="BI164" s="215">
        <f>IF(N164="nulová",J164,0)</f>
        <v>0</v>
      </c>
      <c r="BJ164" s="24" t="s">
        <v>24</v>
      </c>
      <c r="BK164" s="215">
        <f>ROUND(I164*H164,2)</f>
        <v>0</v>
      </c>
      <c r="BL164" s="24" t="s">
        <v>190</v>
      </c>
      <c r="BM164" s="24" t="s">
        <v>287</v>
      </c>
    </row>
    <row r="165" spans="2:47" s="1" customFormat="1" ht="27">
      <c r="B165" s="41"/>
      <c r="C165" s="63"/>
      <c r="D165" s="216" t="s">
        <v>192</v>
      </c>
      <c r="E165" s="63"/>
      <c r="F165" s="217" t="s">
        <v>288</v>
      </c>
      <c r="G165" s="63"/>
      <c r="H165" s="63"/>
      <c r="I165" s="172"/>
      <c r="J165" s="63"/>
      <c r="K165" s="63"/>
      <c r="L165" s="61"/>
      <c r="M165" s="218"/>
      <c r="N165" s="42"/>
      <c r="O165" s="42"/>
      <c r="P165" s="42"/>
      <c r="Q165" s="42"/>
      <c r="R165" s="42"/>
      <c r="S165" s="42"/>
      <c r="T165" s="78"/>
      <c r="AT165" s="24" t="s">
        <v>192</v>
      </c>
      <c r="AU165" s="24" t="s">
        <v>85</v>
      </c>
    </row>
    <row r="166" spans="2:51" s="12" customFormat="1" ht="13.5">
      <c r="B166" s="219"/>
      <c r="C166" s="220"/>
      <c r="D166" s="216" t="s">
        <v>194</v>
      </c>
      <c r="E166" s="221" t="s">
        <v>22</v>
      </c>
      <c r="F166" s="222" t="s">
        <v>289</v>
      </c>
      <c r="G166" s="220"/>
      <c r="H166" s="223">
        <v>2.94</v>
      </c>
      <c r="I166" s="224"/>
      <c r="J166" s="220"/>
      <c r="K166" s="220"/>
      <c r="L166" s="225"/>
      <c r="M166" s="226"/>
      <c r="N166" s="227"/>
      <c r="O166" s="227"/>
      <c r="P166" s="227"/>
      <c r="Q166" s="227"/>
      <c r="R166" s="227"/>
      <c r="S166" s="227"/>
      <c r="T166" s="228"/>
      <c r="AT166" s="229" t="s">
        <v>194</v>
      </c>
      <c r="AU166" s="229" t="s">
        <v>85</v>
      </c>
      <c r="AV166" s="12" t="s">
        <v>85</v>
      </c>
      <c r="AW166" s="12" t="s">
        <v>41</v>
      </c>
      <c r="AX166" s="12" t="s">
        <v>77</v>
      </c>
      <c r="AY166" s="229" t="s">
        <v>183</v>
      </c>
    </row>
    <row r="167" spans="2:51" s="13" customFormat="1" ht="13.5">
      <c r="B167" s="230"/>
      <c r="C167" s="231"/>
      <c r="D167" s="232" t="s">
        <v>194</v>
      </c>
      <c r="E167" s="233" t="s">
        <v>22</v>
      </c>
      <c r="F167" s="234" t="s">
        <v>196</v>
      </c>
      <c r="G167" s="231"/>
      <c r="H167" s="235">
        <v>2.94</v>
      </c>
      <c r="I167" s="236"/>
      <c r="J167" s="231"/>
      <c r="K167" s="231"/>
      <c r="L167" s="237"/>
      <c r="M167" s="238"/>
      <c r="N167" s="239"/>
      <c r="O167" s="239"/>
      <c r="P167" s="239"/>
      <c r="Q167" s="239"/>
      <c r="R167" s="239"/>
      <c r="S167" s="239"/>
      <c r="T167" s="240"/>
      <c r="AT167" s="241" t="s">
        <v>194</v>
      </c>
      <c r="AU167" s="241" t="s">
        <v>85</v>
      </c>
      <c r="AV167" s="13" t="s">
        <v>190</v>
      </c>
      <c r="AW167" s="13" t="s">
        <v>41</v>
      </c>
      <c r="AX167" s="13" t="s">
        <v>24</v>
      </c>
      <c r="AY167" s="241" t="s">
        <v>183</v>
      </c>
    </row>
    <row r="168" spans="2:65" s="1" customFormat="1" ht="31.5" customHeight="1">
      <c r="B168" s="41"/>
      <c r="C168" s="204" t="s">
        <v>290</v>
      </c>
      <c r="D168" s="204" t="s">
        <v>185</v>
      </c>
      <c r="E168" s="205" t="s">
        <v>291</v>
      </c>
      <c r="F168" s="206" t="s">
        <v>292</v>
      </c>
      <c r="G168" s="207" t="s">
        <v>188</v>
      </c>
      <c r="H168" s="208">
        <v>11.96</v>
      </c>
      <c r="I168" s="209"/>
      <c r="J168" s="210">
        <f>ROUND(I168*H168,2)</f>
        <v>0</v>
      </c>
      <c r="K168" s="206" t="s">
        <v>199</v>
      </c>
      <c r="L168" s="61"/>
      <c r="M168" s="211" t="s">
        <v>22</v>
      </c>
      <c r="N168" s="212" t="s">
        <v>48</v>
      </c>
      <c r="O168" s="42"/>
      <c r="P168" s="213">
        <f>O168*H168</f>
        <v>0</v>
      </c>
      <c r="Q168" s="213">
        <v>0.70068</v>
      </c>
      <c r="R168" s="213">
        <f>Q168*H168</f>
        <v>8.3801328</v>
      </c>
      <c r="S168" s="213">
        <v>0</v>
      </c>
      <c r="T168" s="214">
        <f>S168*H168</f>
        <v>0</v>
      </c>
      <c r="AR168" s="24" t="s">
        <v>190</v>
      </c>
      <c r="AT168" s="24" t="s">
        <v>185</v>
      </c>
      <c r="AU168" s="24" t="s">
        <v>85</v>
      </c>
      <c r="AY168" s="24" t="s">
        <v>183</v>
      </c>
      <c r="BE168" s="215">
        <f>IF(N168="základní",J168,0)</f>
        <v>0</v>
      </c>
      <c r="BF168" s="215">
        <f>IF(N168="snížená",J168,0)</f>
        <v>0</v>
      </c>
      <c r="BG168" s="215">
        <f>IF(N168="zákl. přenesená",J168,0)</f>
        <v>0</v>
      </c>
      <c r="BH168" s="215">
        <f>IF(N168="sníž. přenesená",J168,0)</f>
        <v>0</v>
      </c>
      <c r="BI168" s="215">
        <f>IF(N168="nulová",J168,0)</f>
        <v>0</v>
      </c>
      <c r="BJ168" s="24" t="s">
        <v>24</v>
      </c>
      <c r="BK168" s="215">
        <f>ROUND(I168*H168,2)</f>
        <v>0</v>
      </c>
      <c r="BL168" s="24" t="s">
        <v>190</v>
      </c>
      <c r="BM168" s="24" t="s">
        <v>293</v>
      </c>
    </row>
    <row r="169" spans="2:47" s="1" customFormat="1" ht="27">
      <c r="B169" s="41"/>
      <c r="C169" s="63"/>
      <c r="D169" s="216" t="s">
        <v>192</v>
      </c>
      <c r="E169" s="63"/>
      <c r="F169" s="217" t="s">
        <v>294</v>
      </c>
      <c r="G169" s="63"/>
      <c r="H169" s="63"/>
      <c r="I169" s="172"/>
      <c r="J169" s="63"/>
      <c r="K169" s="63"/>
      <c r="L169" s="61"/>
      <c r="M169" s="218"/>
      <c r="N169" s="42"/>
      <c r="O169" s="42"/>
      <c r="P169" s="42"/>
      <c r="Q169" s="42"/>
      <c r="R169" s="42"/>
      <c r="S169" s="42"/>
      <c r="T169" s="78"/>
      <c r="AT169" s="24" t="s">
        <v>192</v>
      </c>
      <c r="AU169" s="24" t="s">
        <v>85</v>
      </c>
    </row>
    <row r="170" spans="2:51" s="12" customFormat="1" ht="27">
      <c r="B170" s="219"/>
      <c r="C170" s="220"/>
      <c r="D170" s="216" t="s">
        <v>194</v>
      </c>
      <c r="E170" s="221" t="s">
        <v>22</v>
      </c>
      <c r="F170" s="222" t="s">
        <v>295</v>
      </c>
      <c r="G170" s="220"/>
      <c r="H170" s="223">
        <v>11.96</v>
      </c>
      <c r="I170" s="224"/>
      <c r="J170" s="220"/>
      <c r="K170" s="220"/>
      <c r="L170" s="225"/>
      <c r="M170" s="226"/>
      <c r="N170" s="227"/>
      <c r="O170" s="227"/>
      <c r="P170" s="227"/>
      <c r="Q170" s="227"/>
      <c r="R170" s="227"/>
      <c r="S170" s="227"/>
      <c r="T170" s="228"/>
      <c r="AT170" s="229" t="s">
        <v>194</v>
      </c>
      <c r="AU170" s="229" t="s">
        <v>85</v>
      </c>
      <c r="AV170" s="12" t="s">
        <v>85</v>
      </c>
      <c r="AW170" s="12" t="s">
        <v>41</v>
      </c>
      <c r="AX170" s="12" t="s">
        <v>77</v>
      </c>
      <c r="AY170" s="229" t="s">
        <v>183</v>
      </c>
    </row>
    <row r="171" spans="2:51" s="13" customFormat="1" ht="13.5">
      <c r="B171" s="230"/>
      <c r="C171" s="231"/>
      <c r="D171" s="232" t="s">
        <v>194</v>
      </c>
      <c r="E171" s="233" t="s">
        <v>22</v>
      </c>
      <c r="F171" s="234" t="s">
        <v>196</v>
      </c>
      <c r="G171" s="231"/>
      <c r="H171" s="235">
        <v>11.96</v>
      </c>
      <c r="I171" s="236"/>
      <c r="J171" s="231"/>
      <c r="K171" s="231"/>
      <c r="L171" s="237"/>
      <c r="M171" s="238"/>
      <c r="N171" s="239"/>
      <c r="O171" s="239"/>
      <c r="P171" s="239"/>
      <c r="Q171" s="239"/>
      <c r="R171" s="239"/>
      <c r="S171" s="239"/>
      <c r="T171" s="240"/>
      <c r="AT171" s="241" t="s">
        <v>194</v>
      </c>
      <c r="AU171" s="241" t="s">
        <v>85</v>
      </c>
      <c r="AV171" s="13" t="s">
        <v>190</v>
      </c>
      <c r="AW171" s="13" t="s">
        <v>41</v>
      </c>
      <c r="AX171" s="13" t="s">
        <v>24</v>
      </c>
      <c r="AY171" s="241" t="s">
        <v>183</v>
      </c>
    </row>
    <row r="172" spans="2:65" s="1" customFormat="1" ht="31.5" customHeight="1">
      <c r="B172" s="41"/>
      <c r="C172" s="204" t="s">
        <v>296</v>
      </c>
      <c r="D172" s="204" t="s">
        <v>185</v>
      </c>
      <c r="E172" s="205" t="s">
        <v>297</v>
      </c>
      <c r="F172" s="206" t="s">
        <v>298</v>
      </c>
      <c r="G172" s="207" t="s">
        <v>188</v>
      </c>
      <c r="H172" s="208">
        <v>1.26</v>
      </c>
      <c r="I172" s="209"/>
      <c r="J172" s="210">
        <f>ROUND(I172*H172,2)</f>
        <v>0</v>
      </c>
      <c r="K172" s="206" t="s">
        <v>199</v>
      </c>
      <c r="L172" s="61"/>
      <c r="M172" s="211" t="s">
        <v>22</v>
      </c>
      <c r="N172" s="212" t="s">
        <v>48</v>
      </c>
      <c r="O172" s="42"/>
      <c r="P172" s="213">
        <f>O172*H172</f>
        <v>0</v>
      </c>
      <c r="Q172" s="213">
        <v>0.46047</v>
      </c>
      <c r="R172" s="213">
        <f>Q172*H172</f>
        <v>0.5801922</v>
      </c>
      <c r="S172" s="213">
        <v>0</v>
      </c>
      <c r="T172" s="214">
        <f>S172*H172</f>
        <v>0</v>
      </c>
      <c r="AR172" s="24" t="s">
        <v>190</v>
      </c>
      <c r="AT172" s="24" t="s">
        <v>185</v>
      </c>
      <c r="AU172" s="24" t="s">
        <v>85</v>
      </c>
      <c r="AY172" s="24" t="s">
        <v>183</v>
      </c>
      <c r="BE172" s="215">
        <f>IF(N172="základní",J172,0)</f>
        <v>0</v>
      </c>
      <c r="BF172" s="215">
        <f>IF(N172="snížená",J172,0)</f>
        <v>0</v>
      </c>
      <c r="BG172" s="215">
        <f>IF(N172="zákl. přenesená",J172,0)</f>
        <v>0</v>
      </c>
      <c r="BH172" s="215">
        <f>IF(N172="sníž. přenesená",J172,0)</f>
        <v>0</v>
      </c>
      <c r="BI172" s="215">
        <f>IF(N172="nulová",J172,0)</f>
        <v>0</v>
      </c>
      <c r="BJ172" s="24" t="s">
        <v>24</v>
      </c>
      <c r="BK172" s="215">
        <f>ROUND(I172*H172,2)</f>
        <v>0</v>
      </c>
      <c r="BL172" s="24" t="s">
        <v>190</v>
      </c>
      <c r="BM172" s="24" t="s">
        <v>299</v>
      </c>
    </row>
    <row r="173" spans="2:47" s="1" customFormat="1" ht="27">
      <c r="B173" s="41"/>
      <c r="C173" s="63"/>
      <c r="D173" s="216" t="s">
        <v>192</v>
      </c>
      <c r="E173" s="63"/>
      <c r="F173" s="217" t="s">
        <v>300</v>
      </c>
      <c r="G173" s="63"/>
      <c r="H173" s="63"/>
      <c r="I173" s="172"/>
      <c r="J173" s="63"/>
      <c r="K173" s="63"/>
      <c r="L173" s="61"/>
      <c r="M173" s="218"/>
      <c r="N173" s="42"/>
      <c r="O173" s="42"/>
      <c r="P173" s="42"/>
      <c r="Q173" s="42"/>
      <c r="R173" s="42"/>
      <c r="S173" s="42"/>
      <c r="T173" s="78"/>
      <c r="AT173" s="24" t="s">
        <v>192</v>
      </c>
      <c r="AU173" s="24" t="s">
        <v>85</v>
      </c>
    </row>
    <row r="174" spans="2:51" s="12" customFormat="1" ht="13.5">
      <c r="B174" s="219"/>
      <c r="C174" s="220"/>
      <c r="D174" s="216" t="s">
        <v>194</v>
      </c>
      <c r="E174" s="221" t="s">
        <v>22</v>
      </c>
      <c r="F174" s="222" t="s">
        <v>301</v>
      </c>
      <c r="G174" s="220"/>
      <c r="H174" s="223">
        <v>1.26</v>
      </c>
      <c r="I174" s="224"/>
      <c r="J174" s="220"/>
      <c r="K174" s="220"/>
      <c r="L174" s="225"/>
      <c r="M174" s="226"/>
      <c r="N174" s="227"/>
      <c r="O174" s="227"/>
      <c r="P174" s="227"/>
      <c r="Q174" s="227"/>
      <c r="R174" s="227"/>
      <c r="S174" s="227"/>
      <c r="T174" s="228"/>
      <c r="AT174" s="229" t="s">
        <v>194</v>
      </c>
      <c r="AU174" s="229" t="s">
        <v>85</v>
      </c>
      <c r="AV174" s="12" t="s">
        <v>85</v>
      </c>
      <c r="AW174" s="12" t="s">
        <v>41</v>
      </c>
      <c r="AX174" s="12" t="s">
        <v>77</v>
      </c>
      <c r="AY174" s="229" t="s">
        <v>183</v>
      </c>
    </row>
    <row r="175" spans="2:51" s="13" customFormat="1" ht="13.5">
      <c r="B175" s="230"/>
      <c r="C175" s="231"/>
      <c r="D175" s="232" t="s">
        <v>194</v>
      </c>
      <c r="E175" s="233" t="s">
        <v>22</v>
      </c>
      <c r="F175" s="234" t="s">
        <v>196</v>
      </c>
      <c r="G175" s="231"/>
      <c r="H175" s="235">
        <v>1.26</v>
      </c>
      <c r="I175" s="236"/>
      <c r="J175" s="231"/>
      <c r="K175" s="231"/>
      <c r="L175" s="237"/>
      <c r="M175" s="238"/>
      <c r="N175" s="239"/>
      <c r="O175" s="239"/>
      <c r="P175" s="239"/>
      <c r="Q175" s="239"/>
      <c r="R175" s="239"/>
      <c r="S175" s="239"/>
      <c r="T175" s="240"/>
      <c r="AT175" s="241" t="s">
        <v>194</v>
      </c>
      <c r="AU175" s="241" t="s">
        <v>85</v>
      </c>
      <c r="AV175" s="13" t="s">
        <v>190</v>
      </c>
      <c r="AW175" s="13" t="s">
        <v>41</v>
      </c>
      <c r="AX175" s="13" t="s">
        <v>24</v>
      </c>
      <c r="AY175" s="241" t="s">
        <v>183</v>
      </c>
    </row>
    <row r="176" spans="2:65" s="1" customFormat="1" ht="22.5" customHeight="1">
      <c r="B176" s="41"/>
      <c r="C176" s="204" t="s">
        <v>302</v>
      </c>
      <c r="D176" s="204" t="s">
        <v>185</v>
      </c>
      <c r="E176" s="205" t="s">
        <v>303</v>
      </c>
      <c r="F176" s="206" t="s">
        <v>304</v>
      </c>
      <c r="G176" s="207" t="s">
        <v>305</v>
      </c>
      <c r="H176" s="208">
        <v>20</v>
      </c>
      <c r="I176" s="209"/>
      <c r="J176" s="210">
        <f>ROUND(I176*H176,2)</f>
        <v>0</v>
      </c>
      <c r="K176" s="206" t="s">
        <v>199</v>
      </c>
      <c r="L176" s="61"/>
      <c r="M176" s="211" t="s">
        <v>22</v>
      </c>
      <c r="N176" s="212" t="s">
        <v>48</v>
      </c>
      <c r="O176" s="42"/>
      <c r="P176" s="213">
        <f>O176*H176</f>
        <v>0</v>
      </c>
      <c r="Q176" s="213">
        <v>0.11121</v>
      </c>
      <c r="R176" s="213">
        <f>Q176*H176</f>
        <v>2.2242</v>
      </c>
      <c r="S176" s="213">
        <v>0</v>
      </c>
      <c r="T176" s="214">
        <f>S176*H176</f>
        <v>0</v>
      </c>
      <c r="AR176" s="24" t="s">
        <v>190</v>
      </c>
      <c r="AT176" s="24" t="s">
        <v>185</v>
      </c>
      <c r="AU176" s="24" t="s">
        <v>85</v>
      </c>
      <c r="AY176" s="24" t="s">
        <v>183</v>
      </c>
      <c r="BE176" s="215">
        <f>IF(N176="základní",J176,0)</f>
        <v>0</v>
      </c>
      <c r="BF176" s="215">
        <f>IF(N176="snížená",J176,0)</f>
        <v>0</v>
      </c>
      <c r="BG176" s="215">
        <f>IF(N176="zákl. přenesená",J176,0)</f>
        <v>0</v>
      </c>
      <c r="BH176" s="215">
        <f>IF(N176="sníž. přenesená",J176,0)</f>
        <v>0</v>
      </c>
      <c r="BI176" s="215">
        <f>IF(N176="nulová",J176,0)</f>
        <v>0</v>
      </c>
      <c r="BJ176" s="24" t="s">
        <v>24</v>
      </c>
      <c r="BK176" s="215">
        <f>ROUND(I176*H176,2)</f>
        <v>0</v>
      </c>
      <c r="BL176" s="24" t="s">
        <v>190</v>
      </c>
      <c r="BM176" s="24" t="s">
        <v>306</v>
      </c>
    </row>
    <row r="177" spans="2:47" s="1" customFormat="1" ht="27">
      <c r="B177" s="41"/>
      <c r="C177" s="63"/>
      <c r="D177" s="216" t="s">
        <v>192</v>
      </c>
      <c r="E177" s="63"/>
      <c r="F177" s="217" t="s">
        <v>307</v>
      </c>
      <c r="G177" s="63"/>
      <c r="H177" s="63"/>
      <c r="I177" s="172"/>
      <c r="J177" s="63"/>
      <c r="K177" s="63"/>
      <c r="L177" s="61"/>
      <c r="M177" s="218"/>
      <c r="N177" s="42"/>
      <c r="O177" s="42"/>
      <c r="P177" s="42"/>
      <c r="Q177" s="42"/>
      <c r="R177" s="42"/>
      <c r="S177" s="42"/>
      <c r="T177" s="78"/>
      <c r="AT177" s="24" t="s">
        <v>192</v>
      </c>
      <c r="AU177" s="24" t="s">
        <v>85</v>
      </c>
    </row>
    <row r="178" spans="2:51" s="12" customFormat="1" ht="13.5">
      <c r="B178" s="219"/>
      <c r="C178" s="220"/>
      <c r="D178" s="216" t="s">
        <v>194</v>
      </c>
      <c r="E178" s="221" t="s">
        <v>22</v>
      </c>
      <c r="F178" s="222" t="s">
        <v>308</v>
      </c>
      <c r="G178" s="220"/>
      <c r="H178" s="223">
        <v>20</v>
      </c>
      <c r="I178" s="224"/>
      <c r="J178" s="220"/>
      <c r="K178" s="220"/>
      <c r="L178" s="225"/>
      <c r="M178" s="226"/>
      <c r="N178" s="227"/>
      <c r="O178" s="227"/>
      <c r="P178" s="227"/>
      <c r="Q178" s="227"/>
      <c r="R178" s="227"/>
      <c r="S178" s="227"/>
      <c r="T178" s="228"/>
      <c r="AT178" s="229" t="s">
        <v>194</v>
      </c>
      <c r="AU178" s="229" t="s">
        <v>85</v>
      </c>
      <c r="AV178" s="12" t="s">
        <v>85</v>
      </c>
      <c r="AW178" s="12" t="s">
        <v>41</v>
      </c>
      <c r="AX178" s="12" t="s">
        <v>77</v>
      </c>
      <c r="AY178" s="229" t="s">
        <v>183</v>
      </c>
    </row>
    <row r="179" spans="2:51" s="13" customFormat="1" ht="13.5">
      <c r="B179" s="230"/>
      <c r="C179" s="231"/>
      <c r="D179" s="232" t="s">
        <v>194</v>
      </c>
      <c r="E179" s="233" t="s">
        <v>22</v>
      </c>
      <c r="F179" s="234" t="s">
        <v>196</v>
      </c>
      <c r="G179" s="231"/>
      <c r="H179" s="235">
        <v>20</v>
      </c>
      <c r="I179" s="236"/>
      <c r="J179" s="231"/>
      <c r="K179" s="231"/>
      <c r="L179" s="237"/>
      <c r="M179" s="238"/>
      <c r="N179" s="239"/>
      <c r="O179" s="239"/>
      <c r="P179" s="239"/>
      <c r="Q179" s="239"/>
      <c r="R179" s="239"/>
      <c r="S179" s="239"/>
      <c r="T179" s="240"/>
      <c r="AT179" s="241" t="s">
        <v>194</v>
      </c>
      <c r="AU179" s="241" t="s">
        <v>85</v>
      </c>
      <c r="AV179" s="13" t="s">
        <v>190</v>
      </c>
      <c r="AW179" s="13" t="s">
        <v>41</v>
      </c>
      <c r="AX179" s="13" t="s">
        <v>24</v>
      </c>
      <c r="AY179" s="241" t="s">
        <v>183</v>
      </c>
    </row>
    <row r="180" spans="2:65" s="1" customFormat="1" ht="22.5" customHeight="1">
      <c r="B180" s="41"/>
      <c r="C180" s="204" t="s">
        <v>309</v>
      </c>
      <c r="D180" s="204" t="s">
        <v>185</v>
      </c>
      <c r="E180" s="205" t="s">
        <v>310</v>
      </c>
      <c r="F180" s="206" t="s">
        <v>311</v>
      </c>
      <c r="G180" s="207" t="s">
        <v>305</v>
      </c>
      <c r="H180" s="208">
        <v>1</v>
      </c>
      <c r="I180" s="209"/>
      <c r="J180" s="210">
        <f>ROUND(I180*H180,2)</f>
        <v>0</v>
      </c>
      <c r="K180" s="206" t="s">
        <v>199</v>
      </c>
      <c r="L180" s="61"/>
      <c r="M180" s="211" t="s">
        <v>22</v>
      </c>
      <c r="N180" s="212" t="s">
        <v>48</v>
      </c>
      <c r="O180" s="42"/>
      <c r="P180" s="213">
        <f>O180*H180</f>
        <v>0</v>
      </c>
      <c r="Q180" s="213">
        <v>0.02192</v>
      </c>
      <c r="R180" s="213">
        <f>Q180*H180</f>
        <v>0.02192</v>
      </c>
      <c r="S180" s="213">
        <v>0</v>
      </c>
      <c r="T180" s="214">
        <f>S180*H180</f>
        <v>0</v>
      </c>
      <c r="AR180" s="24" t="s">
        <v>190</v>
      </c>
      <c r="AT180" s="24" t="s">
        <v>185</v>
      </c>
      <c r="AU180" s="24" t="s">
        <v>85</v>
      </c>
      <c r="AY180" s="24" t="s">
        <v>183</v>
      </c>
      <c r="BE180" s="215">
        <f>IF(N180="základní",J180,0)</f>
        <v>0</v>
      </c>
      <c r="BF180" s="215">
        <f>IF(N180="snížená",J180,0)</f>
        <v>0</v>
      </c>
      <c r="BG180" s="215">
        <f>IF(N180="zákl. přenesená",J180,0)</f>
        <v>0</v>
      </c>
      <c r="BH180" s="215">
        <f>IF(N180="sníž. přenesená",J180,0)</f>
        <v>0</v>
      </c>
      <c r="BI180" s="215">
        <f>IF(N180="nulová",J180,0)</f>
        <v>0</v>
      </c>
      <c r="BJ180" s="24" t="s">
        <v>24</v>
      </c>
      <c r="BK180" s="215">
        <f>ROUND(I180*H180,2)</f>
        <v>0</v>
      </c>
      <c r="BL180" s="24" t="s">
        <v>190</v>
      </c>
      <c r="BM180" s="24" t="s">
        <v>312</v>
      </c>
    </row>
    <row r="181" spans="2:47" s="1" customFormat="1" ht="27">
      <c r="B181" s="41"/>
      <c r="C181" s="63"/>
      <c r="D181" s="232" t="s">
        <v>192</v>
      </c>
      <c r="E181" s="63"/>
      <c r="F181" s="242" t="s">
        <v>313</v>
      </c>
      <c r="G181" s="63"/>
      <c r="H181" s="63"/>
      <c r="I181" s="172"/>
      <c r="J181" s="63"/>
      <c r="K181" s="63"/>
      <c r="L181" s="61"/>
      <c r="M181" s="218"/>
      <c r="N181" s="42"/>
      <c r="O181" s="42"/>
      <c r="P181" s="42"/>
      <c r="Q181" s="42"/>
      <c r="R181" s="42"/>
      <c r="S181" s="42"/>
      <c r="T181" s="78"/>
      <c r="AT181" s="24" t="s">
        <v>192</v>
      </c>
      <c r="AU181" s="24" t="s">
        <v>85</v>
      </c>
    </row>
    <row r="182" spans="2:65" s="1" customFormat="1" ht="22.5" customHeight="1">
      <c r="B182" s="41"/>
      <c r="C182" s="204" t="s">
        <v>9</v>
      </c>
      <c r="D182" s="204" t="s">
        <v>185</v>
      </c>
      <c r="E182" s="205" t="s">
        <v>314</v>
      </c>
      <c r="F182" s="206" t="s">
        <v>315</v>
      </c>
      <c r="G182" s="207" t="s">
        <v>305</v>
      </c>
      <c r="H182" s="208">
        <v>5</v>
      </c>
      <c r="I182" s="209"/>
      <c r="J182" s="210">
        <f>ROUND(I182*H182,2)</f>
        <v>0</v>
      </c>
      <c r="K182" s="206" t="s">
        <v>199</v>
      </c>
      <c r="L182" s="61"/>
      <c r="M182" s="211" t="s">
        <v>22</v>
      </c>
      <c r="N182" s="212" t="s">
        <v>48</v>
      </c>
      <c r="O182" s="42"/>
      <c r="P182" s="213">
        <f>O182*H182</f>
        <v>0</v>
      </c>
      <c r="Q182" s="213">
        <v>0.02771</v>
      </c>
      <c r="R182" s="213">
        <f>Q182*H182</f>
        <v>0.13855</v>
      </c>
      <c r="S182" s="213">
        <v>0</v>
      </c>
      <c r="T182" s="214">
        <f>S182*H182</f>
        <v>0</v>
      </c>
      <c r="AR182" s="24" t="s">
        <v>190</v>
      </c>
      <c r="AT182" s="24" t="s">
        <v>185</v>
      </c>
      <c r="AU182" s="24" t="s">
        <v>85</v>
      </c>
      <c r="AY182" s="24" t="s">
        <v>183</v>
      </c>
      <c r="BE182" s="215">
        <f>IF(N182="základní",J182,0)</f>
        <v>0</v>
      </c>
      <c r="BF182" s="215">
        <f>IF(N182="snížená",J182,0)</f>
        <v>0</v>
      </c>
      <c r="BG182" s="215">
        <f>IF(N182="zákl. přenesená",J182,0)</f>
        <v>0</v>
      </c>
      <c r="BH182" s="215">
        <f>IF(N182="sníž. přenesená",J182,0)</f>
        <v>0</v>
      </c>
      <c r="BI182" s="215">
        <f>IF(N182="nulová",J182,0)</f>
        <v>0</v>
      </c>
      <c r="BJ182" s="24" t="s">
        <v>24</v>
      </c>
      <c r="BK182" s="215">
        <f>ROUND(I182*H182,2)</f>
        <v>0</v>
      </c>
      <c r="BL182" s="24" t="s">
        <v>190</v>
      </c>
      <c r="BM182" s="24" t="s">
        <v>316</v>
      </c>
    </row>
    <row r="183" spans="2:47" s="1" customFormat="1" ht="27">
      <c r="B183" s="41"/>
      <c r="C183" s="63"/>
      <c r="D183" s="232" t="s">
        <v>192</v>
      </c>
      <c r="E183" s="63"/>
      <c r="F183" s="242" t="s">
        <v>317</v>
      </c>
      <c r="G183" s="63"/>
      <c r="H183" s="63"/>
      <c r="I183" s="172"/>
      <c r="J183" s="63"/>
      <c r="K183" s="63"/>
      <c r="L183" s="61"/>
      <c r="M183" s="218"/>
      <c r="N183" s="42"/>
      <c r="O183" s="42"/>
      <c r="P183" s="42"/>
      <c r="Q183" s="42"/>
      <c r="R183" s="42"/>
      <c r="S183" s="42"/>
      <c r="T183" s="78"/>
      <c r="AT183" s="24" t="s">
        <v>192</v>
      </c>
      <c r="AU183" s="24" t="s">
        <v>85</v>
      </c>
    </row>
    <row r="184" spans="2:65" s="1" customFormat="1" ht="22.5" customHeight="1">
      <c r="B184" s="41"/>
      <c r="C184" s="204" t="s">
        <v>318</v>
      </c>
      <c r="D184" s="204" t="s">
        <v>185</v>
      </c>
      <c r="E184" s="205" t="s">
        <v>319</v>
      </c>
      <c r="F184" s="206" t="s">
        <v>320</v>
      </c>
      <c r="G184" s="207" t="s">
        <v>224</v>
      </c>
      <c r="H184" s="208">
        <v>0.99</v>
      </c>
      <c r="I184" s="209"/>
      <c r="J184" s="210">
        <f>ROUND(I184*H184,2)</f>
        <v>0</v>
      </c>
      <c r="K184" s="206" t="s">
        <v>199</v>
      </c>
      <c r="L184" s="61"/>
      <c r="M184" s="211" t="s">
        <v>22</v>
      </c>
      <c r="N184" s="212" t="s">
        <v>48</v>
      </c>
      <c r="O184" s="42"/>
      <c r="P184" s="213">
        <f>O184*H184</f>
        <v>0</v>
      </c>
      <c r="Q184" s="213">
        <v>0.01709</v>
      </c>
      <c r="R184" s="213">
        <f>Q184*H184</f>
        <v>0.0169191</v>
      </c>
      <c r="S184" s="213">
        <v>0</v>
      </c>
      <c r="T184" s="214">
        <f>S184*H184</f>
        <v>0</v>
      </c>
      <c r="AR184" s="24" t="s">
        <v>190</v>
      </c>
      <c r="AT184" s="24" t="s">
        <v>185</v>
      </c>
      <c r="AU184" s="24" t="s">
        <v>85</v>
      </c>
      <c r="AY184" s="24" t="s">
        <v>183</v>
      </c>
      <c r="BE184" s="215">
        <f>IF(N184="základní",J184,0)</f>
        <v>0</v>
      </c>
      <c r="BF184" s="215">
        <f>IF(N184="snížená",J184,0)</f>
        <v>0</v>
      </c>
      <c r="BG184" s="215">
        <f>IF(N184="zákl. přenesená",J184,0)</f>
        <v>0</v>
      </c>
      <c r="BH184" s="215">
        <f>IF(N184="sníž. přenesená",J184,0)</f>
        <v>0</v>
      </c>
      <c r="BI184" s="215">
        <f>IF(N184="nulová",J184,0)</f>
        <v>0</v>
      </c>
      <c r="BJ184" s="24" t="s">
        <v>24</v>
      </c>
      <c r="BK184" s="215">
        <f>ROUND(I184*H184,2)</f>
        <v>0</v>
      </c>
      <c r="BL184" s="24" t="s">
        <v>190</v>
      </c>
      <c r="BM184" s="24" t="s">
        <v>321</v>
      </c>
    </row>
    <row r="185" spans="2:47" s="1" customFormat="1" ht="27">
      <c r="B185" s="41"/>
      <c r="C185" s="63"/>
      <c r="D185" s="216" t="s">
        <v>192</v>
      </c>
      <c r="E185" s="63"/>
      <c r="F185" s="217" t="s">
        <v>322</v>
      </c>
      <c r="G185" s="63"/>
      <c r="H185" s="63"/>
      <c r="I185" s="172"/>
      <c r="J185" s="63"/>
      <c r="K185" s="63"/>
      <c r="L185" s="61"/>
      <c r="M185" s="218"/>
      <c r="N185" s="42"/>
      <c r="O185" s="42"/>
      <c r="P185" s="42"/>
      <c r="Q185" s="42"/>
      <c r="R185" s="42"/>
      <c r="S185" s="42"/>
      <c r="T185" s="78"/>
      <c r="AT185" s="24" t="s">
        <v>192</v>
      </c>
      <c r="AU185" s="24" t="s">
        <v>85</v>
      </c>
    </row>
    <row r="186" spans="2:51" s="14" customFormat="1" ht="13.5">
      <c r="B186" s="246"/>
      <c r="C186" s="247"/>
      <c r="D186" s="216" t="s">
        <v>194</v>
      </c>
      <c r="E186" s="248" t="s">
        <v>22</v>
      </c>
      <c r="F186" s="249" t="s">
        <v>323</v>
      </c>
      <c r="G186" s="247"/>
      <c r="H186" s="250" t="s">
        <v>22</v>
      </c>
      <c r="I186" s="251"/>
      <c r="J186" s="247"/>
      <c r="K186" s="247"/>
      <c r="L186" s="252"/>
      <c r="M186" s="253"/>
      <c r="N186" s="254"/>
      <c r="O186" s="254"/>
      <c r="P186" s="254"/>
      <c r="Q186" s="254"/>
      <c r="R186" s="254"/>
      <c r="S186" s="254"/>
      <c r="T186" s="255"/>
      <c r="AT186" s="256" t="s">
        <v>194</v>
      </c>
      <c r="AU186" s="256" t="s">
        <v>85</v>
      </c>
      <c r="AV186" s="14" t="s">
        <v>24</v>
      </c>
      <c r="AW186" s="14" t="s">
        <v>41</v>
      </c>
      <c r="AX186" s="14" t="s">
        <v>77</v>
      </c>
      <c r="AY186" s="256" t="s">
        <v>183</v>
      </c>
    </row>
    <row r="187" spans="2:51" s="12" customFormat="1" ht="13.5">
      <c r="B187" s="219"/>
      <c r="C187" s="220"/>
      <c r="D187" s="216" t="s">
        <v>194</v>
      </c>
      <c r="E187" s="221" t="s">
        <v>22</v>
      </c>
      <c r="F187" s="222" t="s">
        <v>324</v>
      </c>
      <c r="G187" s="220"/>
      <c r="H187" s="223">
        <v>0.05</v>
      </c>
      <c r="I187" s="224"/>
      <c r="J187" s="220"/>
      <c r="K187" s="220"/>
      <c r="L187" s="225"/>
      <c r="M187" s="226"/>
      <c r="N187" s="227"/>
      <c r="O187" s="227"/>
      <c r="P187" s="227"/>
      <c r="Q187" s="227"/>
      <c r="R187" s="227"/>
      <c r="S187" s="227"/>
      <c r="T187" s="228"/>
      <c r="AT187" s="229" t="s">
        <v>194</v>
      </c>
      <c r="AU187" s="229" t="s">
        <v>85</v>
      </c>
      <c r="AV187" s="12" t="s">
        <v>85</v>
      </c>
      <c r="AW187" s="12" t="s">
        <v>41</v>
      </c>
      <c r="AX187" s="12" t="s">
        <v>77</v>
      </c>
      <c r="AY187" s="229" t="s">
        <v>183</v>
      </c>
    </row>
    <row r="188" spans="2:51" s="14" customFormat="1" ht="13.5">
      <c r="B188" s="246"/>
      <c r="C188" s="247"/>
      <c r="D188" s="216" t="s">
        <v>194</v>
      </c>
      <c r="E188" s="248" t="s">
        <v>22</v>
      </c>
      <c r="F188" s="249" t="s">
        <v>325</v>
      </c>
      <c r="G188" s="247"/>
      <c r="H188" s="250" t="s">
        <v>22</v>
      </c>
      <c r="I188" s="251"/>
      <c r="J188" s="247"/>
      <c r="K188" s="247"/>
      <c r="L188" s="252"/>
      <c r="M188" s="253"/>
      <c r="N188" s="254"/>
      <c r="O188" s="254"/>
      <c r="P188" s="254"/>
      <c r="Q188" s="254"/>
      <c r="R188" s="254"/>
      <c r="S188" s="254"/>
      <c r="T188" s="255"/>
      <c r="AT188" s="256" t="s">
        <v>194</v>
      </c>
      <c r="AU188" s="256" t="s">
        <v>85</v>
      </c>
      <c r="AV188" s="14" t="s">
        <v>24</v>
      </c>
      <c r="AW188" s="14" t="s">
        <v>41</v>
      </c>
      <c r="AX188" s="14" t="s">
        <v>77</v>
      </c>
      <c r="AY188" s="256" t="s">
        <v>183</v>
      </c>
    </row>
    <row r="189" spans="2:51" s="12" customFormat="1" ht="13.5">
      <c r="B189" s="219"/>
      <c r="C189" s="220"/>
      <c r="D189" s="216" t="s">
        <v>194</v>
      </c>
      <c r="E189" s="221" t="s">
        <v>22</v>
      </c>
      <c r="F189" s="222" t="s">
        <v>326</v>
      </c>
      <c r="G189" s="220"/>
      <c r="H189" s="223">
        <v>0.082</v>
      </c>
      <c r="I189" s="224"/>
      <c r="J189" s="220"/>
      <c r="K189" s="220"/>
      <c r="L189" s="225"/>
      <c r="M189" s="226"/>
      <c r="N189" s="227"/>
      <c r="O189" s="227"/>
      <c r="P189" s="227"/>
      <c r="Q189" s="227"/>
      <c r="R189" s="227"/>
      <c r="S189" s="227"/>
      <c r="T189" s="228"/>
      <c r="AT189" s="229" t="s">
        <v>194</v>
      </c>
      <c r="AU189" s="229" t="s">
        <v>85</v>
      </c>
      <c r="AV189" s="12" t="s">
        <v>85</v>
      </c>
      <c r="AW189" s="12" t="s">
        <v>41</v>
      </c>
      <c r="AX189" s="12" t="s">
        <v>77</v>
      </c>
      <c r="AY189" s="229" t="s">
        <v>183</v>
      </c>
    </row>
    <row r="190" spans="2:51" s="14" customFormat="1" ht="13.5">
      <c r="B190" s="246"/>
      <c r="C190" s="247"/>
      <c r="D190" s="216" t="s">
        <v>194</v>
      </c>
      <c r="E190" s="248" t="s">
        <v>22</v>
      </c>
      <c r="F190" s="249" t="s">
        <v>327</v>
      </c>
      <c r="G190" s="247"/>
      <c r="H190" s="250" t="s">
        <v>22</v>
      </c>
      <c r="I190" s="251"/>
      <c r="J190" s="247"/>
      <c r="K190" s="247"/>
      <c r="L190" s="252"/>
      <c r="M190" s="253"/>
      <c r="N190" s="254"/>
      <c r="O190" s="254"/>
      <c r="P190" s="254"/>
      <c r="Q190" s="254"/>
      <c r="R190" s="254"/>
      <c r="S190" s="254"/>
      <c r="T190" s="255"/>
      <c r="AT190" s="256" t="s">
        <v>194</v>
      </c>
      <c r="AU190" s="256" t="s">
        <v>85</v>
      </c>
      <c r="AV190" s="14" t="s">
        <v>24</v>
      </c>
      <c r="AW190" s="14" t="s">
        <v>41</v>
      </c>
      <c r="AX190" s="14" t="s">
        <v>77</v>
      </c>
      <c r="AY190" s="256" t="s">
        <v>183</v>
      </c>
    </row>
    <row r="191" spans="2:51" s="12" customFormat="1" ht="13.5">
      <c r="B191" s="219"/>
      <c r="C191" s="220"/>
      <c r="D191" s="216" t="s">
        <v>194</v>
      </c>
      <c r="E191" s="221" t="s">
        <v>22</v>
      </c>
      <c r="F191" s="222" t="s">
        <v>328</v>
      </c>
      <c r="G191" s="220"/>
      <c r="H191" s="223">
        <v>0.858</v>
      </c>
      <c r="I191" s="224"/>
      <c r="J191" s="220"/>
      <c r="K191" s="220"/>
      <c r="L191" s="225"/>
      <c r="M191" s="226"/>
      <c r="N191" s="227"/>
      <c r="O191" s="227"/>
      <c r="P191" s="227"/>
      <c r="Q191" s="227"/>
      <c r="R191" s="227"/>
      <c r="S191" s="227"/>
      <c r="T191" s="228"/>
      <c r="AT191" s="229" t="s">
        <v>194</v>
      </c>
      <c r="AU191" s="229" t="s">
        <v>85</v>
      </c>
      <c r="AV191" s="12" t="s">
        <v>85</v>
      </c>
      <c r="AW191" s="12" t="s">
        <v>41</v>
      </c>
      <c r="AX191" s="12" t="s">
        <v>77</v>
      </c>
      <c r="AY191" s="229" t="s">
        <v>183</v>
      </c>
    </row>
    <row r="192" spans="2:51" s="13" customFormat="1" ht="13.5">
      <c r="B192" s="230"/>
      <c r="C192" s="231"/>
      <c r="D192" s="232" t="s">
        <v>194</v>
      </c>
      <c r="E192" s="233" t="s">
        <v>22</v>
      </c>
      <c r="F192" s="234" t="s">
        <v>196</v>
      </c>
      <c r="G192" s="231"/>
      <c r="H192" s="235">
        <v>0.99</v>
      </c>
      <c r="I192" s="236"/>
      <c r="J192" s="231"/>
      <c r="K192" s="231"/>
      <c r="L192" s="237"/>
      <c r="M192" s="238"/>
      <c r="N192" s="239"/>
      <c r="O192" s="239"/>
      <c r="P192" s="239"/>
      <c r="Q192" s="239"/>
      <c r="R192" s="239"/>
      <c r="S192" s="239"/>
      <c r="T192" s="240"/>
      <c r="AT192" s="241" t="s">
        <v>194</v>
      </c>
      <c r="AU192" s="241" t="s">
        <v>85</v>
      </c>
      <c r="AV192" s="13" t="s">
        <v>190</v>
      </c>
      <c r="AW192" s="13" t="s">
        <v>41</v>
      </c>
      <c r="AX192" s="13" t="s">
        <v>24</v>
      </c>
      <c r="AY192" s="241" t="s">
        <v>183</v>
      </c>
    </row>
    <row r="193" spans="2:65" s="1" customFormat="1" ht="22.5" customHeight="1">
      <c r="B193" s="41"/>
      <c r="C193" s="257" t="s">
        <v>329</v>
      </c>
      <c r="D193" s="257" t="s">
        <v>330</v>
      </c>
      <c r="E193" s="258" t="s">
        <v>331</v>
      </c>
      <c r="F193" s="259" t="s">
        <v>332</v>
      </c>
      <c r="G193" s="260" t="s">
        <v>224</v>
      </c>
      <c r="H193" s="261">
        <v>0.858</v>
      </c>
      <c r="I193" s="262"/>
      <c r="J193" s="263">
        <f>ROUND(I193*H193,2)</f>
        <v>0</v>
      </c>
      <c r="K193" s="259" t="s">
        <v>199</v>
      </c>
      <c r="L193" s="264"/>
      <c r="M193" s="265" t="s">
        <v>22</v>
      </c>
      <c r="N193" s="266" t="s">
        <v>48</v>
      </c>
      <c r="O193" s="42"/>
      <c r="P193" s="213">
        <f>O193*H193</f>
        <v>0</v>
      </c>
      <c r="Q193" s="213">
        <v>1</v>
      </c>
      <c r="R193" s="213">
        <f>Q193*H193</f>
        <v>0.858</v>
      </c>
      <c r="S193" s="213">
        <v>0</v>
      </c>
      <c r="T193" s="214">
        <f>S193*H193</f>
        <v>0</v>
      </c>
      <c r="AR193" s="24" t="s">
        <v>228</v>
      </c>
      <c r="AT193" s="24" t="s">
        <v>330</v>
      </c>
      <c r="AU193" s="24" t="s">
        <v>85</v>
      </c>
      <c r="AY193" s="24" t="s">
        <v>183</v>
      </c>
      <c r="BE193" s="215">
        <f>IF(N193="základní",J193,0)</f>
        <v>0</v>
      </c>
      <c r="BF193" s="215">
        <f>IF(N193="snížená",J193,0)</f>
        <v>0</v>
      </c>
      <c r="BG193" s="215">
        <f>IF(N193="zákl. přenesená",J193,0)</f>
        <v>0</v>
      </c>
      <c r="BH193" s="215">
        <f>IF(N193="sníž. přenesená",J193,0)</f>
        <v>0</v>
      </c>
      <c r="BI193" s="215">
        <f>IF(N193="nulová",J193,0)</f>
        <v>0</v>
      </c>
      <c r="BJ193" s="24" t="s">
        <v>24</v>
      </c>
      <c r="BK193" s="215">
        <f>ROUND(I193*H193,2)</f>
        <v>0</v>
      </c>
      <c r="BL193" s="24" t="s">
        <v>190</v>
      </c>
      <c r="BM193" s="24" t="s">
        <v>333</v>
      </c>
    </row>
    <row r="194" spans="2:47" s="1" customFormat="1" ht="13.5">
      <c r="B194" s="41"/>
      <c r="C194" s="63"/>
      <c r="D194" s="232" t="s">
        <v>192</v>
      </c>
      <c r="E194" s="63"/>
      <c r="F194" s="242" t="s">
        <v>334</v>
      </c>
      <c r="G194" s="63"/>
      <c r="H194" s="63"/>
      <c r="I194" s="172"/>
      <c r="J194" s="63"/>
      <c r="K194" s="63"/>
      <c r="L194" s="61"/>
      <c r="M194" s="218"/>
      <c r="N194" s="42"/>
      <c r="O194" s="42"/>
      <c r="P194" s="42"/>
      <c r="Q194" s="42"/>
      <c r="R194" s="42"/>
      <c r="S194" s="42"/>
      <c r="T194" s="78"/>
      <c r="AT194" s="24" t="s">
        <v>192</v>
      </c>
      <c r="AU194" s="24" t="s">
        <v>85</v>
      </c>
    </row>
    <row r="195" spans="2:65" s="1" customFormat="1" ht="22.5" customHeight="1">
      <c r="B195" s="41"/>
      <c r="C195" s="257" t="s">
        <v>335</v>
      </c>
      <c r="D195" s="257" t="s">
        <v>330</v>
      </c>
      <c r="E195" s="258" t="s">
        <v>336</v>
      </c>
      <c r="F195" s="259" t="s">
        <v>337</v>
      </c>
      <c r="G195" s="260" t="s">
        <v>224</v>
      </c>
      <c r="H195" s="261">
        <v>0.05</v>
      </c>
      <c r="I195" s="262"/>
      <c r="J195" s="263">
        <f>ROUND(I195*H195,2)</f>
        <v>0</v>
      </c>
      <c r="K195" s="259" t="s">
        <v>199</v>
      </c>
      <c r="L195" s="264"/>
      <c r="M195" s="265" t="s">
        <v>22</v>
      </c>
      <c r="N195" s="266" t="s">
        <v>48</v>
      </c>
      <c r="O195" s="42"/>
      <c r="P195" s="213">
        <f>O195*H195</f>
        <v>0</v>
      </c>
      <c r="Q195" s="213">
        <v>1</v>
      </c>
      <c r="R195" s="213">
        <f>Q195*H195</f>
        <v>0.05</v>
      </c>
      <c r="S195" s="213">
        <v>0</v>
      </c>
      <c r="T195" s="214">
        <f>S195*H195</f>
        <v>0</v>
      </c>
      <c r="AR195" s="24" t="s">
        <v>228</v>
      </c>
      <c r="AT195" s="24" t="s">
        <v>330</v>
      </c>
      <c r="AU195" s="24" t="s">
        <v>85</v>
      </c>
      <c r="AY195" s="24" t="s">
        <v>183</v>
      </c>
      <c r="BE195" s="215">
        <f>IF(N195="základní",J195,0)</f>
        <v>0</v>
      </c>
      <c r="BF195" s="215">
        <f>IF(N195="snížená",J195,0)</f>
        <v>0</v>
      </c>
      <c r="BG195" s="215">
        <f>IF(N195="zákl. přenesená",J195,0)</f>
        <v>0</v>
      </c>
      <c r="BH195" s="215">
        <f>IF(N195="sníž. přenesená",J195,0)</f>
        <v>0</v>
      </c>
      <c r="BI195" s="215">
        <f>IF(N195="nulová",J195,0)</f>
        <v>0</v>
      </c>
      <c r="BJ195" s="24" t="s">
        <v>24</v>
      </c>
      <c r="BK195" s="215">
        <f>ROUND(I195*H195,2)</f>
        <v>0</v>
      </c>
      <c r="BL195" s="24" t="s">
        <v>190</v>
      </c>
      <c r="BM195" s="24" t="s">
        <v>338</v>
      </c>
    </row>
    <row r="196" spans="2:47" s="1" customFormat="1" ht="13.5">
      <c r="B196" s="41"/>
      <c r="C196" s="63"/>
      <c r="D196" s="216" t="s">
        <v>192</v>
      </c>
      <c r="E196" s="63"/>
      <c r="F196" s="217" t="s">
        <v>339</v>
      </c>
      <c r="G196" s="63"/>
      <c r="H196" s="63"/>
      <c r="I196" s="172"/>
      <c r="J196" s="63"/>
      <c r="K196" s="63"/>
      <c r="L196" s="61"/>
      <c r="M196" s="218"/>
      <c r="N196" s="42"/>
      <c r="O196" s="42"/>
      <c r="P196" s="42"/>
      <c r="Q196" s="42"/>
      <c r="R196" s="42"/>
      <c r="S196" s="42"/>
      <c r="T196" s="78"/>
      <c r="AT196" s="24" t="s">
        <v>192</v>
      </c>
      <c r="AU196" s="24" t="s">
        <v>85</v>
      </c>
    </row>
    <row r="197" spans="2:51" s="14" customFormat="1" ht="13.5">
      <c r="B197" s="246"/>
      <c r="C197" s="247"/>
      <c r="D197" s="216" t="s">
        <v>194</v>
      </c>
      <c r="E197" s="248" t="s">
        <v>22</v>
      </c>
      <c r="F197" s="249" t="s">
        <v>323</v>
      </c>
      <c r="G197" s="247"/>
      <c r="H197" s="250" t="s">
        <v>22</v>
      </c>
      <c r="I197" s="251"/>
      <c r="J197" s="247"/>
      <c r="K197" s="247"/>
      <c r="L197" s="252"/>
      <c r="M197" s="253"/>
      <c r="N197" s="254"/>
      <c r="O197" s="254"/>
      <c r="P197" s="254"/>
      <c r="Q197" s="254"/>
      <c r="R197" s="254"/>
      <c r="S197" s="254"/>
      <c r="T197" s="255"/>
      <c r="AT197" s="256" t="s">
        <v>194</v>
      </c>
      <c r="AU197" s="256" t="s">
        <v>85</v>
      </c>
      <c r="AV197" s="14" t="s">
        <v>24</v>
      </c>
      <c r="AW197" s="14" t="s">
        <v>41</v>
      </c>
      <c r="AX197" s="14" t="s">
        <v>77</v>
      </c>
      <c r="AY197" s="256" t="s">
        <v>183</v>
      </c>
    </row>
    <row r="198" spans="2:51" s="12" customFormat="1" ht="13.5">
      <c r="B198" s="219"/>
      <c r="C198" s="220"/>
      <c r="D198" s="216" t="s">
        <v>194</v>
      </c>
      <c r="E198" s="221" t="s">
        <v>22</v>
      </c>
      <c r="F198" s="222" t="s">
        <v>324</v>
      </c>
      <c r="G198" s="220"/>
      <c r="H198" s="223">
        <v>0.05</v>
      </c>
      <c r="I198" s="224"/>
      <c r="J198" s="220"/>
      <c r="K198" s="220"/>
      <c r="L198" s="225"/>
      <c r="M198" s="226"/>
      <c r="N198" s="227"/>
      <c r="O198" s="227"/>
      <c r="P198" s="227"/>
      <c r="Q198" s="227"/>
      <c r="R198" s="227"/>
      <c r="S198" s="227"/>
      <c r="T198" s="228"/>
      <c r="AT198" s="229" t="s">
        <v>194</v>
      </c>
      <c r="AU198" s="229" t="s">
        <v>85</v>
      </c>
      <c r="AV198" s="12" t="s">
        <v>85</v>
      </c>
      <c r="AW198" s="12" t="s">
        <v>41</v>
      </c>
      <c r="AX198" s="12" t="s">
        <v>77</v>
      </c>
      <c r="AY198" s="229" t="s">
        <v>183</v>
      </c>
    </row>
    <row r="199" spans="2:51" s="13" customFormat="1" ht="13.5">
      <c r="B199" s="230"/>
      <c r="C199" s="231"/>
      <c r="D199" s="232" t="s">
        <v>194</v>
      </c>
      <c r="E199" s="233" t="s">
        <v>22</v>
      </c>
      <c r="F199" s="234" t="s">
        <v>196</v>
      </c>
      <c r="G199" s="231"/>
      <c r="H199" s="235">
        <v>0.05</v>
      </c>
      <c r="I199" s="236"/>
      <c r="J199" s="231"/>
      <c r="K199" s="231"/>
      <c r="L199" s="237"/>
      <c r="M199" s="238"/>
      <c r="N199" s="239"/>
      <c r="O199" s="239"/>
      <c r="P199" s="239"/>
      <c r="Q199" s="239"/>
      <c r="R199" s="239"/>
      <c r="S199" s="239"/>
      <c r="T199" s="240"/>
      <c r="AT199" s="241" t="s">
        <v>194</v>
      </c>
      <c r="AU199" s="241" t="s">
        <v>85</v>
      </c>
      <c r="AV199" s="13" t="s">
        <v>190</v>
      </c>
      <c r="AW199" s="13" t="s">
        <v>41</v>
      </c>
      <c r="AX199" s="13" t="s">
        <v>24</v>
      </c>
      <c r="AY199" s="241" t="s">
        <v>183</v>
      </c>
    </row>
    <row r="200" spans="2:65" s="1" customFormat="1" ht="22.5" customHeight="1">
      <c r="B200" s="41"/>
      <c r="C200" s="257" t="s">
        <v>340</v>
      </c>
      <c r="D200" s="257" t="s">
        <v>330</v>
      </c>
      <c r="E200" s="258" t="s">
        <v>341</v>
      </c>
      <c r="F200" s="259" t="s">
        <v>342</v>
      </c>
      <c r="G200" s="260" t="s">
        <v>224</v>
      </c>
      <c r="H200" s="261">
        <v>0.082</v>
      </c>
      <c r="I200" s="262"/>
      <c r="J200" s="263">
        <f>ROUND(I200*H200,2)</f>
        <v>0</v>
      </c>
      <c r="K200" s="259" t="s">
        <v>199</v>
      </c>
      <c r="L200" s="264"/>
      <c r="M200" s="265" t="s">
        <v>22</v>
      </c>
      <c r="N200" s="266" t="s">
        <v>48</v>
      </c>
      <c r="O200" s="42"/>
      <c r="P200" s="213">
        <f>O200*H200</f>
        <v>0</v>
      </c>
      <c r="Q200" s="213">
        <v>1</v>
      </c>
      <c r="R200" s="213">
        <f>Q200*H200</f>
        <v>0.082</v>
      </c>
      <c r="S200" s="213">
        <v>0</v>
      </c>
      <c r="T200" s="214">
        <f>S200*H200</f>
        <v>0</v>
      </c>
      <c r="AR200" s="24" t="s">
        <v>228</v>
      </c>
      <c r="AT200" s="24" t="s">
        <v>330</v>
      </c>
      <c r="AU200" s="24" t="s">
        <v>85</v>
      </c>
      <c r="AY200" s="24" t="s">
        <v>183</v>
      </c>
      <c r="BE200" s="215">
        <f>IF(N200="základní",J200,0)</f>
        <v>0</v>
      </c>
      <c r="BF200" s="215">
        <f>IF(N200="snížená",J200,0)</f>
        <v>0</v>
      </c>
      <c r="BG200" s="215">
        <f>IF(N200="zákl. přenesená",J200,0)</f>
        <v>0</v>
      </c>
      <c r="BH200" s="215">
        <f>IF(N200="sníž. přenesená",J200,0)</f>
        <v>0</v>
      </c>
      <c r="BI200" s="215">
        <f>IF(N200="nulová",J200,0)</f>
        <v>0</v>
      </c>
      <c r="BJ200" s="24" t="s">
        <v>24</v>
      </c>
      <c r="BK200" s="215">
        <f>ROUND(I200*H200,2)</f>
        <v>0</v>
      </c>
      <c r="BL200" s="24" t="s">
        <v>190</v>
      </c>
      <c r="BM200" s="24" t="s">
        <v>343</v>
      </c>
    </row>
    <row r="201" spans="2:47" s="1" customFormat="1" ht="13.5">
      <c r="B201" s="41"/>
      <c r="C201" s="63"/>
      <c r="D201" s="216" t="s">
        <v>192</v>
      </c>
      <c r="E201" s="63"/>
      <c r="F201" s="217" t="s">
        <v>344</v>
      </c>
      <c r="G201" s="63"/>
      <c r="H201" s="63"/>
      <c r="I201" s="172"/>
      <c r="J201" s="63"/>
      <c r="K201" s="63"/>
      <c r="L201" s="61"/>
      <c r="M201" s="218"/>
      <c r="N201" s="42"/>
      <c r="O201" s="42"/>
      <c r="P201" s="42"/>
      <c r="Q201" s="42"/>
      <c r="R201" s="42"/>
      <c r="S201" s="42"/>
      <c r="T201" s="78"/>
      <c r="AT201" s="24" t="s">
        <v>192</v>
      </c>
      <c r="AU201" s="24" t="s">
        <v>85</v>
      </c>
    </row>
    <row r="202" spans="2:51" s="14" customFormat="1" ht="13.5">
      <c r="B202" s="246"/>
      <c r="C202" s="247"/>
      <c r="D202" s="216" t="s">
        <v>194</v>
      </c>
      <c r="E202" s="248" t="s">
        <v>22</v>
      </c>
      <c r="F202" s="249" t="s">
        <v>325</v>
      </c>
      <c r="G202" s="247"/>
      <c r="H202" s="250" t="s">
        <v>22</v>
      </c>
      <c r="I202" s="251"/>
      <c r="J202" s="247"/>
      <c r="K202" s="247"/>
      <c r="L202" s="252"/>
      <c r="M202" s="253"/>
      <c r="N202" s="254"/>
      <c r="O202" s="254"/>
      <c r="P202" s="254"/>
      <c r="Q202" s="254"/>
      <c r="R202" s="254"/>
      <c r="S202" s="254"/>
      <c r="T202" s="255"/>
      <c r="AT202" s="256" t="s">
        <v>194</v>
      </c>
      <c r="AU202" s="256" t="s">
        <v>85</v>
      </c>
      <c r="AV202" s="14" t="s">
        <v>24</v>
      </c>
      <c r="AW202" s="14" t="s">
        <v>41</v>
      </c>
      <c r="AX202" s="14" t="s">
        <v>77</v>
      </c>
      <c r="AY202" s="256" t="s">
        <v>183</v>
      </c>
    </row>
    <row r="203" spans="2:51" s="12" customFormat="1" ht="13.5">
      <c r="B203" s="219"/>
      <c r="C203" s="220"/>
      <c r="D203" s="216" t="s">
        <v>194</v>
      </c>
      <c r="E203" s="221" t="s">
        <v>22</v>
      </c>
      <c r="F203" s="222" t="s">
        <v>326</v>
      </c>
      <c r="G203" s="220"/>
      <c r="H203" s="223">
        <v>0.082</v>
      </c>
      <c r="I203" s="224"/>
      <c r="J203" s="220"/>
      <c r="K203" s="220"/>
      <c r="L203" s="225"/>
      <c r="M203" s="226"/>
      <c r="N203" s="227"/>
      <c r="O203" s="227"/>
      <c r="P203" s="227"/>
      <c r="Q203" s="227"/>
      <c r="R203" s="227"/>
      <c r="S203" s="227"/>
      <c r="T203" s="228"/>
      <c r="AT203" s="229" t="s">
        <v>194</v>
      </c>
      <c r="AU203" s="229" t="s">
        <v>85</v>
      </c>
      <c r="AV203" s="12" t="s">
        <v>85</v>
      </c>
      <c r="AW203" s="12" t="s">
        <v>41</v>
      </c>
      <c r="AX203" s="12" t="s">
        <v>77</v>
      </c>
      <c r="AY203" s="229" t="s">
        <v>183</v>
      </c>
    </row>
    <row r="204" spans="2:51" s="13" customFormat="1" ht="13.5">
      <c r="B204" s="230"/>
      <c r="C204" s="231"/>
      <c r="D204" s="232" t="s">
        <v>194</v>
      </c>
      <c r="E204" s="233" t="s">
        <v>22</v>
      </c>
      <c r="F204" s="234" t="s">
        <v>196</v>
      </c>
      <c r="G204" s="231"/>
      <c r="H204" s="235">
        <v>0.082</v>
      </c>
      <c r="I204" s="236"/>
      <c r="J204" s="231"/>
      <c r="K204" s="231"/>
      <c r="L204" s="237"/>
      <c r="M204" s="238"/>
      <c r="N204" s="239"/>
      <c r="O204" s="239"/>
      <c r="P204" s="239"/>
      <c r="Q204" s="239"/>
      <c r="R204" s="239"/>
      <c r="S204" s="239"/>
      <c r="T204" s="240"/>
      <c r="AT204" s="241" t="s">
        <v>194</v>
      </c>
      <c r="AU204" s="241" t="s">
        <v>85</v>
      </c>
      <c r="AV204" s="13" t="s">
        <v>190</v>
      </c>
      <c r="AW204" s="13" t="s">
        <v>41</v>
      </c>
      <c r="AX204" s="13" t="s">
        <v>24</v>
      </c>
      <c r="AY204" s="241" t="s">
        <v>183</v>
      </c>
    </row>
    <row r="205" spans="2:65" s="1" customFormat="1" ht="31.5" customHeight="1">
      <c r="B205" s="41"/>
      <c r="C205" s="204" t="s">
        <v>345</v>
      </c>
      <c r="D205" s="204" t="s">
        <v>185</v>
      </c>
      <c r="E205" s="205" t="s">
        <v>346</v>
      </c>
      <c r="F205" s="206" t="s">
        <v>347</v>
      </c>
      <c r="G205" s="207" t="s">
        <v>274</v>
      </c>
      <c r="H205" s="208">
        <v>52.4</v>
      </c>
      <c r="I205" s="209"/>
      <c r="J205" s="210">
        <f>ROUND(I205*H205,2)</f>
        <v>0</v>
      </c>
      <c r="K205" s="206" t="s">
        <v>199</v>
      </c>
      <c r="L205" s="61"/>
      <c r="M205" s="211" t="s">
        <v>22</v>
      </c>
      <c r="N205" s="212" t="s">
        <v>48</v>
      </c>
      <c r="O205" s="42"/>
      <c r="P205" s="213">
        <f>O205*H205</f>
        <v>0</v>
      </c>
      <c r="Q205" s="213">
        <v>0.14994</v>
      </c>
      <c r="R205" s="213">
        <f>Q205*H205</f>
        <v>7.856856</v>
      </c>
      <c r="S205" s="213">
        <v>0</v>
      </c>
      <c r="T205" s="214">
        <f>S205*H205</f>
        <v>0</v>
      </c>
      <c r="AR205" s="24" t="s">
        <v>190</v>
      </c>
      <c r="AT205" s="24" t="s">
        <v>185</v>
      </c>
      <c r="AU205" s="24" t="s">
        <v>85</v>
      </c>
      <c r="AY205" s="24" t="s">
        <v>183</v>
      </c>
      <c r="BE205" s="215">
        <f>IF(N205="základní",J205,0)</f>
        <v>0</v>
      </c>
      <c r="BF205" s="215">
        <f>IF(N205="snížená",J205,0)</f>
        <v>0</v>
      </c>
      <c r="BG205" s="215">
        <f>IF(N205="zákl. přenesená",J205,0)</f>
        <v>0</v>
      </c>
      <c r="BH205" s="215">
        <f>IF(N205="sníž. přenesená",J205,0)</f>
        <v>0</v>
      </c>
      <c r="BI205" s="215">
        <f>IF(N205="nulová",J205,0)</f>
        <v>0</v>
      </c>
      <c r="BJ205" s="24" t="s">
        <v>24</v>
      </c>
      <c r="BK205" s="215">
        <f>ROUND(I205*H205,2)</f>
        <v>0</v>
      </c>
      <c r="BL205" s="24" t="s">
        <v>190</v>
      </c>
      <c r="BM205" s="24" t="s">
        <v>348</v>
      </c>
    </row>
    <row r="206" spans="2:47" s="1" customFormat="1" ht="27">
      <c r="B206" s="41"/>
      <c r="C206" s="63"/>
      <c r="D206" s="216" t="s">
        <v>192</v>
      </c>
      <c r="E206" s="63"/>
      <c r="F206" s="217" t="s">
        <v>349</v>
      </c>
      <c r="G206" s="63"/>
      <c r="H206" s="63"/>
      <c r="I206" s="172"/>
      <c r="J206" s="63"/>
      <c r="K206" s="63"/>
      <c r="L206" s="61"/>
      <c r="M206" s="218"/>
      <c r="N206" s="42"/>
      <c r="O206" s="42"/>
      <c r="P206" s="42"/>
      <c r="Q206" s="42"/>
      <c r="R206" s="42"/>
      <c r="S206" s="42"/>
      <c r="T206" s="78"/>
      <c r="AT206" s="24" t="s">
        <v>192</v>
      </c>
      <c r="AU206" s="24" t="s">
        <v>85</v>
      </c>
    </row>
    <row r="207" spans="2:51" s="12" customFormat="1" ht="13.5">
      <c r="B207" s="219"/>
      <c r="C207" s="220"/>
      <c r="D207" s="216" t="s">
        <v>194</v>
      </c>
      <c r="E207" s="221" t="s">
        <v>22</v>
      </c>
      <c r="F207" s="222" t="s">
        <v>350</v>
      </c>
      <c r="G207" s="220"/>
      <c r="H207" s="223">
        <v>27</v>
      </c>
      <c r="I207" s="224"/>
      <c r="J207" s="220"/>
      <c r="K207" s="220"/>
      <c r="L207" s="225"/>
      <c r="M207" s="226"/>
      <c r="N207" s="227"/>
      <c r="O207" s="227"/>
      <c r="P207" s="227"/>
      <c r="Q207" s="227"/>
      <c r="R207" s="227"/>
      <c r="S207" s="227"/>
      <c r="T207" s="228"/>
      <c r="AT207" s="229" t="s">
        <v>194</v>
      </c>
      <c r="AU207" s="229" t="s">
        <v>85</v>
      </c>
      <c r="AV207" s="12" t="s">
        <v>85</v>
      </c>
      <c r="AW207" s="12" t="s">
        <v>41</v>
      </c>
      <c r="AX207" s="12" t="s">
        <v>77</v>
      </c>
      <c r="AY207" s="229" t="s">
        <v>183</v>
      </c>
    </row>
    <row r="208" spans="2:51" s="12" customFormat="1" ht="13.5">
      <c r="B208" s="219"/>
      <c r="C208" s="220"/>
      <c r="D208" s="216" t="s">
        <v>194</v>
      </c>
      <c r="E208" s="221" t="s">
        <v>22</v>
      </c>
      <c r="F208" s="222" t="s">
        <v>351</v>
      </c>
      <c r="G208" s="220"/>
      <c r="H208" s="223">
        <v>-6.4</v>
      </c>
      <c r="I208" s="224"/>
      <c r="J208" s="220"/>
      <c r="K208" s="220"/>
      <c r="L208" s="225"/>
      <c r="M208" s="226"/>
      <c r="N208" s="227"/>
      <c r="O208" s="227"/>
      <c r="P208" s="227"/>
      <c r="Q208" s="227"/>
      <c r="R208" s="227"/>
      <c r="S208" s="227"/>
      <c r="T208" s="228"/>
      <c r="AT208" s="229" t="s">
        <v>194</v>
      </c>
      <c r="AU208" s="229" t="s">
        <v>85</v>
      </c>
      <c r="AV208" s="12" t="s">
        <v>85</v>
      </c>
      <c r="AW208" s="12" t="s">
        <v>41</v>
      </c>
      <c r="AX208" s="12" t="s">
        <v>77</v>
      </c>
      <c r="AY208" s="229" t="s">
        <v>183</v>
      </c>
    </row>
    <row r="209" spans="2:51" s="12" customFormat="1" ht="13.5">
      <c r="B209" s="219"/>
      <c r="C209" s="220"/>
      <c r="D209" s="216" t="s">
        <v>194</v>
      </c>
      <c r="E209" s="221" t="s">
        <v>22</v>
      </c>
      <c r="F209" s="222" t="s">
        <v>352</v>
      </c>
      <c r="G209" s="220"/>
      <c r="H209" s="223">
        <v>31.8</v>
      </c>
      <c r="I209" s="224"/>
      <c r="J209" s="220"/>
      <c r="K209" s="220"/>
      <c r="L209" s="225"/>
      <c r="M209" s="226"/>
      <c r="N209" s="227"/>
      <c r="O209" s="227"/>
      <c r="P209" s="227"/>
      <c r="Q209" s="227"/>
      <c r="R209" s="227"/>
      <c r="S209" s="227"/>
      <c r="T209" s="228"/>
      <c r="AT209" s="229" t="s">
        <v>194</v>
      </c>
      <c r="AU209" s="229" t="s">
        <v>85</v>
      </c>
      <c r="AV209" s="12" t="s">
        <v>85</v>
      </c>
      <c r="AW209" s="12" t="s">
        <v>41</v>
      </c>
      <c r="AX209" s="12" t="s">
        <v>77</v>
      </c>
      <c r="AY209" s="229" t="s">
        <v>183</v>
      </c>
    </row>
    <row r="210" spans="2:51" s="13" customFormat="1" ht="13.5">
      <c r="B210" s="230"/>
      <c r="C210" s="231"/>
      <c r="D210" s="216" t="s">
        <v>194</v>
      </c>
      <c r="E210" s="267" t="s">
        <v>22</v>
      </c>
      <c r="F210" s="268" t="s">
        <v>196</v>
      </c>
      <c r="G210" s="231"/>
      <c r="H210" s="269">
        <v>52.4</v>
      </c>
      <c r="I210" s="236"/>
      <c r="J210" s="231"/>
      <c r="K210" s="231"/>
      <c r="L210" s="237"/>
      <c r="M210" s="238"/>
      <c r="N210" s="239"/>
      <c r="O210" s="239"/>
      <c r="P210" s="239"/>
      <c r="Q210" s="239"/>
      <c r="R210" s="239"/>
      <c r="S210" s="239"/>
      <c r="T210" s="240"/>
      <c r="AT210" s="241" t="s">
        <v>194</v>
      </c>
      <c r="AU210" s="241" t="s">
        <v>85</v>
      </c>
      <c r="AV210" s="13" t="s">
        <v>190</v>
      </c>
      <c r="AW210" s="13" t="s">
        <v>41</v>
      </c>
      <c r="AX210" s="13" t="s">
        <v>24</v>
      </c>
      <c r="AY210" s="241" t="s">
        <v>183</v>
      </c>
    </row>
    <row r="211" spans="2:63" s="11" customFormat="1" ht="29.85" customHeight="1">
      <c r="B211" s="187"/>
      <c r="C211" s="188"/>
      <c r="D211" s="201" t="s">
        <v>76</v>
      </c>
      <c r="E211" s="202" t="s">
        <v>190</v>
      </c>
      <c r="F211" s="202" t="s">
        <v>353</v>
      </c>
      <c r="G211" s="188"/>
      <c r="H211" s="188"/>
      <c r="I211" s="191"/>
      <c r="J211" s="203">
        <f>BK211</f>
        <v>0</v>
      </c>
      <c r="K211" s="188"/>
      <c r="L211" s="193"/>
      <c r="M211" s="194"/>
      <c r="N211" s="195"/>
      <c r="O211" s="195"/>
      <c r="P211" s="196">
        <f>SUM(P212:P266)</f>
        <v>0</v>
      </c>
      <c r="Q211" s="195"/>
      <c r="R211" s="196">
        <f>SUM(R212:R266)</f>
        <v>123.50547687</v>
      </c>
      <c r="S211" s="195"/>
      <c r="T211" s="197">
        <f>SUM(T212:T266)</f>
        <v>0</v>
      </c>
      <c r="AR211" s="198" t="s">
        <v>24</v>
      </c>
      <c r="AT211" s="199" t="s">
        <v>76</v>
      </c>
      <c r="AU211" s="199" t="s">
        <v>24</v>
      </c>
      <c r="AY211" s="198" t="s">
        <v>183</v>
      </c>
      <c r="BK211" s="200">
        <f>SUM(BK212:BK266)</f>
        <v>0</v>
      </c>
    </row>
    <row r="212" spans="2:65" s="1" customFormat="1" ht="22.5" customHeight="1">
      <c r="B212" s="41"/>
      <c r="C212" s="204" t="s">
        <v>354</v>
      </c>
      <c r="D212" s="204" t="s">
        <v>185</v>
      </c>
      <c r="E212" s="205" t="s">
        <v>355</v>
      </c>
      <c r="F212" s="206" t="s">
        <v>356</v>
      </c>
      <c r="G212" s="207" t="s">
        <v>305</v>
      </c>
      <c r="H212" s="208">
        <v>22</v>
      </c>
      <c r="I212" s="209"/>
      <c r="J212" s="210">
        <f>ROUND(I212*H212,2)</f>
        <v>0</v>
      </c>
      <c r="K212" s="206" t="s">
        <v>199</v>
      </c>
      <c r="L212" s="61"/>
      <c r="M212" s="211" t="s">
        <v>22</v>
      </c>
      <c r="N212" s="212" t="s">
        <v>48</v>
      </c>
      <c r="O212" s="42"/>
      <c r="P212" s="213">
        <f>O212*H212</f>
        <v>0</v>
      </c>
      <c r="Q212" s="213">
        <v>0.08642</v>
      </c>
      <c r="R212" s="213">
        <f>Q212*H212</f>
        <v>1.90124</v>
      </c>
      <c r="S212" s="213">
        <v>0</v>
      </c>
      <c r="T212" s="214">
        <f>S212*H212</f>
        <v>0</v>
      </c>
      <c r="AR212" s="24" t="s">
        <v>190</v>
      </c>
      <c r="AT212" s="24" t="s">
        <v>185</v>
      </c>
      <c r="AU212" s="24" t="s">
        <v>85</v>
      </c>
      <c r="AY212" s="24" t="s">
        <v>183</v>
      </c>
      <c r="BE212" s="215">
        <f>IF(N212="základní",J212,0)</f>
        <v>0</v>
      </c>
      <c r="BF212" s="215">
        <f>IF(N212="snížená",J212,0)</f>
        <v>0</v>
      </c>
      <c r="BG212" s="215">
        <f>IF(N212="zákl. přenesená",J212,0)</f>
        <v>0</v>
      </c>
      <c r="BH212" s="215">
        <f>IF(N212="sníž. přenesená",J212,0)</f>
        <v>0</v>
      </c>
      <c r="BI212" s="215">
        <f>IF(N212="nulová",J212,0)</f>
        <v>0</v>
      </c>
      <c r="BJ212" s="24" t="s">
        <v>24</v>
      </c>
      <c r="BK212" s="215">
        <f>ROUND(I212*H212,2)</f>
        <v>0</v>
      </c>
      <c r="BL212" s="24" t="s">
        <v>190</v>
      </c>
      <c r="BM212" s="24" t="s">
        <v>357</v>
      </c>
    </row>
    <row r="213" spans="2:47" s="1" customFormat="1" ht="27">
      <c r="B213" s="41"/>
      <c r="C213" s="63"/>
      <c r="D213" s="232" t="s">
        <v>192</v>
      </c>
      <c r="E213" s="63"/>
      <c r="F213" s="242" t="s">
        <v>358</v>
      </c>
      <c r="G213" s="63"/>
      <c r="H213" s="63"/>
      <c r="I213" s="172"/>
      <c r="J213" s="63"/>
      <c r="K213" s="63"/>
      <c r="L213" s="61"/>
      <c r="M213" s="218"/>
      <c r="N213" s="42"/>
      <c r="O213" s="42"/>
      <c r="P213" s="42"/>
      <c r="Q213" s="42"/>
      <c r="R213" s="42"/>
      <c r="S213" s="42"/>
      <c r="T213" s="78"/>
      <c r="AT213" s="24" t="s">
        <v>192</v>
      </c>
      <c r="AU213" s="24" t="s">
        <v>85</v>
      </c>
    </row>
    <row r="214" spans="2:65" s="1" customFormat="1" ht="22.5" customHeight="1">
      <c r="B214" s="41"/>
      <c r="C214" s="257" t="s">
        <v>359</v>
      </c>
      <c r="D214" s="257" t="s">
        <v>330</v>
      </c>
      <c r="E214" s="258" t="s">
        <v>360</v>
      </c>
      <c r="F214" s="259" t="s">
        <v>361</v>
      </c>
      <c r="G214" s="260" t="s">
        <v>238</v>
      </c>
      <c r="H214" s="261">
        <v>63.6</v>
      </c>
      <c r="I214" s="262"/>
      <c r="J214" s="263">
        <f>ROUND(I214*H214,2)</f>
        <v>0</v>
      </c>
      <c r="K214" s="259" t="s">
        <v>199</v>
      </c>
      <c r="L214" s="264"/>
      <c r="M214" s="265" t="s">
        <v>22</v>
      </c>
      <c r="N214" s="266" t="s">
        <v>48</v>
      </c>
      <c r="O214" s="42"/>
      <c r="P214" s="213">
        <f>O214*H214</f>
        <v>0</v>
      </c>
      <c r="Q214" s="213">
        <v>0.413</v>
      </c>
      <c r="R214" s="213">
        <f>Q214*H214</f>
        <v>26.2668</v>
      </c>
      <c r="S214" s="213">
        <v>0</v>
      </c>
      <c r="T214" s="214">
        <f>S214*H214</f>
        <v>0</v>
      </c>
      <c r="AR214" s="24" t="s">
        <v>228</v>
      </c>
      <c r="AT214" s="24" t="s">
        <v>330</v>
      </c>
      <c r="AU214" s="24" t="s">
        <v>85</v>
      </c>
      <c r="AY214" s="24" t="s">
        <v>183</v>
      </c>
      <c r="BE214" s="215">
        <f>IF(N214="základní",J214,0)</f>
        <v>0</v>
      </c>
      <c r="BF214" s="215">
        <f>IF(N214="snížená",J214,0)</f>
        <v>0</v>
      </c>
      <c r="BG214" s="215">
        <f>IF(N214="zákl. přenesená",J214,0)</f>
        <v>0</v>
      </c>
      <c r="BH214" s="215">
        <f>IF(N214="sníž. přenesená",J214,0)</f>
        <v>0</v>
      </c>
      <c r="BI214" s="215">
        <f>IF(N214="nulová",J214,0)</f>
        <v>0</v>
      </c>
      <c r="BJ214" s="24" t="s">
        <v>24</v>
      </c>
      <c r="BK214" s="215">
        <f>ROUND(I214*H214,2)</f>
        <v>0</v>
      </c>
      <c r="BL214" s="24" t="s">
        <v>190</v>
      </c>
      <c r="BM214" s="24" t="s">
        <v>362</v>
      </c>
    </row>
    <row r="215" spans="2:47" s="1" customFormat="1" ht="40.5">
      <c r="B215" s="41"/>
      <c r="C215" s="63"/>
      <c r="D215" s="232" t="s">
        <v>192</v>
      </c>
      <c r="E215" s="63"/>
      <c r="F215" s="242" t="s">
        <v>363</v>
      </c>
      <c r="G215" s="63"/>
      <c r="H215" s="63"/>
      <c r="I215" s="172"/>
      <c r="J215" s="63"/>
      <c r="K215" s="63"/>
      <c r="L215" s="61"/>
      <c r="M215" s="218"/>
      <c r="N215" s="42"/>
      <c r="O215" s="42"/>
      <c r="P215" s="42"/>
      <c r="Q215" s="42"/>
      <c r="R215" s="42"/>
      <c r="S215" s="42"/>
      <c r="T215" s="78"/>
      <c r="AT215" s="24" t="s">
        <v>192</v>
      </c>
      <c r="AU215" s="24" t="s">
        <v>85</v>
      </c>
    </row>
    <row r="216" spans="2:65" s="1" customFormat="1" ht="22.5" customHeight="1">
      <c r="B216" s="41"/>
      <c r="C216" s="257" t="s">
        <v>364</v>
      </c>
      <c r="D216" s="257" t="s">
        <v>330</v>
      </c>
      <c r="E216" s="258" t="s">
        <v>365</v>
      </c>
      <c r="F216" s="259" t="s">
        <v>366</v>
      </c>
      <c r="G216" s="260" t="s">
        <v>238</v>
      </c>
      <c r="H216" s="261">
        <v>42.9</v>
      </c>
      <c r="I216" s="262"/>
      <c r="J216" s="263">
        <f>ROUND(I216*H216,2)</f>
        <v>0</v>
      </c>
      <c r="K216" s="259" t="s">
        <v>199</v>
      </c>
      <c r="L216" s="264"/>
      <c r="M216" s="265" t="s">
        <v>22</v>
      </c>
      <c r="N216" s="266" t="s">
        <v>48</v>
      </c>
      <c r="O216" s="42"/>
      <c r="P216" s="213">
        <f>O216*H216</f>
        <v>0</v>
      </c>
      <c r="Q216" s="213">
        <v>0.413</v>
      </c>
      <c r="R216" s="213">
        <f>Q216*H216</f>
        <v>17.717699999999997</v>
      </c>
      <c r="S216" s="213">
        <v>0</v>
      </c>
      <c r="T216" s="214">
        <f>S216*H216</f>
        <v>0</v>
      </c>
      <c r="AR216" s="24" t="s">
        <v>228</v>
      </c>
      <c r="AT216" s="24" t="s">
        <v>330</v>
      </c>
      <c r="AU216" s="24" t="s">
        <v>85</v>
      </c>
      <c r="AY216" s="24" t="s">
        <v>183</v>
      </c>
      <c r="BE216" s="215">
        <f>IF(N216="základní",J216,0)</f>
        <v>0</v>
      </c>
      <c r="BF216" s="215">
        <f>IF(N216="snížená",J216,0)</f>
        <v>0</v>
      </c>
      <c r="BG216" s="215">
        <f>IF(N216="zákl. přenesená",J216,0)</f>
        <v>0</v>
      </c>
      <c r="BH216" s="215">
        <f>IF(N216="sníž. přenesená",J216,0)</f>
        <v>0</v>
      </c>
      <c r="BI216" s="215">
        <f>IF(N216="nulová",J216,0)</f>
        <v>0</v>
      </c>
      <c r="BJ216" s="24" t="s">
        <v>24</v>
      </c>
      <c r="BK216" s="215">
        <f>ROUND(I216*H216,2)</f>
        <v>0</v>
      </c>
      <c r="BL216" s="24" t="s">
        <v>190</v>
      </c>
      <c r="BM216" s="24" t="s">
        <v>367</v>
      </c>
    </row>
    <row r="217" spans="2:47" s="1" customFormat="1" ht="40.5">
      <c r="B217" s="41"/>
      <c r="C217" s="63"/>
      <c r="D217" s="232" t="s">
        <v>192</v>
      </c>
      <c r="E217" s="63"/>
      <c r="F217" s="242" t="s">
        <v>368</v>
      </c>
      <c r="G217" s="63"/>
      <c r="H217" s="63"/>
      <c r="I217" s="172"/>
      <c r="J217" s="63"/>
      <c r="K217" s="63"/>
      <c r="L217" s="61"/>
      <c r="M217" s="218"/>
      <c r="N217" s="42"/>
      <c r="O217" s="42"/>
      <c r="P217" s="42"/>
      <c r="Q217" s="42"/>
      <c r="R217" s="42"/>
      <c r="S217" s="42"/>
      <c r="T217" s="78"/>
      <c r="AT217" s="24" t="s">
        <v>192</v>
      </c>
      <c r="AU217" s="24" t="s">
        <v>85</v>
      </c>
    </row>
    <row r="218" spans="2:65" s="1" customFormat="1" ht="22.5" customHeight="1">
      <c r="B218" s="41"/>
      <c r="C218" s="204" t="s">
        <v>369</v>
      </c>
      <c r="D218" s="204" t="s">
        <v>185</v>
      </c>
      <c r="E218" s="205" t="s">
        <v>370</v>
      </c>
      <c r="F218" s="206" t="s">
        <v>371</v>
      </c>
      <c r="G218" s="207" t="s">
        <v>188</v>
      </c>
      <c r="H218" s="208">
        <v>0.551</v>
      </c>
      <c r="I218" s="209"/>
      <c r="J218" s="210">
        <f>ROUND(I218*H218,2)</f>
        <v>0</v>
      </c>
      <c r="K218" s="206" t="s">
        <v>199</v>
      </c>
      <c r="L218" s="61"/>
      <c r="M218" s="211" t="s">
        <v>22</v>
      </c>
      <c r="N218" s="212" t="s">
        <v>48</v>
      </c>
      <c r="O218" s="42"/>
      <c r="P218" s="213">
        <f>O218*H218</f>
        <v>0</v>
      </c>
      <c r="Q218" s="213">
        <v>2.45343</v>
      </c>
      <c r="R218" s="213">
        <f>Q218*H218</f>
        <v>1.3518399300000001</v>
      </c>
      <c r="S218" s="213">
        <v>0</v>
      </c>
      <c r="T218" s="214">
        <f>S218*H218</f>
        <v>0</v>
      </c>
      <c r="AR218" s="24" t="s">
        <v>190</v>
      </c>
      <c r="AT218" s="24" t="s">
        <v>185</v>
      </c>
      <c r="AU218" s="24" t="s">
        <v>85</v>
      </c>
      <c r="AY218" s="24" t="s">
        <v>183</v>
      </c>
      <c r="BE218" s="215">
        <f>IF(N218="základní",J218,0)</f>
        <v>0</v>
      </c>
      <c r="BF218" s="215">
        <f>IF(N218="snížená",J218,0)</f>
        <v>0</v>
      </c>
      <c r="BG218" s="215">
        <f>IF(N218="zákl. přenesená",J218,0)</f>
        <v>0</v>
      </c>
      <c r="BH218" s="215">
        <f>IF(N218="sníž. přenesená",J218,0)</f>
        <v>0</v>
      </c>
      <c r="BI218" s="215">
        <f>IF(N218="nulová",J218,0)</f>
        <v>0</v>
      </c>
      <c r="BJ218" s="24" t="s">
        <v>24</v>
      </c>
      <c r="BK218" s="215">
        <f>ROUND(I218*H218,2)</f>
        <v>0</v>
      </c>
      <c r="BL218" s="24" t="s">
        <v>190</v>
      </c>
      <c r="BM218" s="24" t="s">
        <v>372</v>
      </c>
    </row>
    <row r="219" spans="2:47" s="1" customFormat="1" ht="27">
      <c r="B219" s="41"/>
      <c r="C219" s="63"/>
      <c r="D219" s="216" t="s">
        <v>192</v>
      </c>
      <c r="E219" s="63"/>
      <c r="F219" s="217" t="s">
        <v>373</v>
      </c>
      <c r="G219" s="63"/>
      <c r="H219" s="63"/>
      <c r="I219" s="172"/>
      <c r="J219" s="63"/>
      <c r="K219" s="63"/>
      <c r="L219" s="61"/>
      <c r="M219" s="218"/>
      <c r="N219" s="42"/>
      <c r="O219" s="42"/>
      <c r="P219" s="42"/>
      <c r="Q219" s="42"/>
      <c r="R219" s="42"/>
      <c r="S219" s="42"/>
      <c r="T219" s="78"/>
      <c r="AT219" s="24" t="s">
        <v>192</v>
      </c>
      <c r="AU219" s="24" t="s">
        <v>85</v>
      </c>
    </row>
    <row r="220" spans="2:51" s="12" customFormat="1" ht="13.5">
      <c r="B220" s="219"/>
      <c r="C220" s="220"/>
      <c r="D220" s="216" t="s">
        <v>194</v>
      </c>
      <c r="E220" s="221" t="s">
        <v>22</v>
      </c>
      <c r="F220" s="222" t="s">
        <v>374</v>
      </c>
      <c r="G220" s="220"/>
      <c r="H220" s="223">
        <v>0.265</v>
      </c>
      <c r="I220" s="224"/>
      <c r="J220" s="220"/>
      <c r="K220" s="220"/>
      <c r="L220" s="225"/>
      <c r="M220" s="226"/>
      <c r="N220" s="227"/>
      <c r="O220" s="227"/>
      <c r="P220" s="227"/>
      <c r="Q220" s="227"/>
      <c r="R220" s="227"/>
      <c r="S220" s="227"/>
      <c r="T220" s="228"/>
      <c r="AT220" s="229" t="s">
        <v>194</v>
      </c>
      <c r="AU220" s="229" t="s">
        <v>85</v>
      </c>
      <c r="AV220" s="12" t="s">
        <v>85</v>
      </c>
      <c r="AW220" s="12" t="s">
        <v>41</v>
      </c>
      <c r="AX220" s="12" t="s">
        <v>77</v>
      </c>
      <c r="AY220" s="229" t="s">
        <v>183</v>
      </c>
    </row>
    <row r="221" spans="2:51" s="12" customFormat="1" ht="13.5">
      <c r="B221" s="219"/>
      <c r="C221" s="220"/>
      <c r="D221" s="216" t="s">
        <v>194</v>
      </c>
      <c r="E221" s="221" t="s">
        <v>22</v>
      </c>
      <c r="F221" s="222" t="s">
        <v>375</v>
      </c>
      <c r="G221" s="220"/>
      <c r="H221" s="223">
        <v>0.127</v>
      </c>
      <c r="I221" s="224"/>
      <c r="J221" s="220"/>
      <c r="K221" s="220"/>
      <c r="L221" s="225"/>
      <c r="M221" s="226"/>
      <c r="N221" s="227"/>
      <c r="O221" s="227"/>
      <c r="P221" s="227"/>
      <c r="Q221" s="227"/>
      <c r="R221" s="227"/>
      <c r="S221" s="227"/>
      <c r="T221" s="228"/>
      <c r="AT221" s="229" t="s">
        <v>194</v>
      </c>
      <c r="AU221" s="229" t="s">
        <v>85</v>
      </c>
      <c r="AV221" s="12" t="s">
        <v>85</v>
      </c>
      <c r="AW221" s="12" t="s">
        <v>41</v>
      </c>
      <c r="AX221" s="12" t="s">
        <v>77</v>
      </c>
      <c r="AY221" s="229" t="s">
        <v>183</v>
      </c>
    </row>
    <row r="222" spans="2:51" s="12" customFormat="1" ht="13.5">
      <c r="B222" s="219"/>
      <c r="C222" s="220"/>
      <c r="D222" s="216" t="s">
        <v>194</v>
      </c>
      <c r="E222" s="221" t="s">
        <v>22</v>
      </c>
      <c r="F222" s="222" t="s">
        <v>376</v>
      </c>
      <c r="G222" s="220"/>
      <c r="H222" s="223">
        <v>0.159</v>
      </c>
      <c r="I222" s="224"/>
      <c r="J222" s="220"/>
      <c r="K222" s="220"/>
      <c r="L222" s="225"/>
      <c r="M222" s="226"/>
      <c r="N222" s="227"/>
      <c r="O222" s="227"/>
      <c r="P222" s="227"/>
      <c r="Q222" s="227"/>
      <c r="R222" s="227"/>
      <c r="S222" s="227"/>
      <c r="T222" s="228"/>
      <c r="AT222" s="229" t="s">
        <v>194</v>
      </c>
      <c r="AU222" s="229" t="s">
        <v>85</v>
      </c>
      <c r="AV222" s="12" t="s">
        <v>85</v>
      </c>
      <c r="AW222" s="12" t="s">
        <v>41</v>
      </c>
      <c r="AX222" s="12" t="s">
        <v>77</v>
      </c>
      <c r="AY222" s="229" t="s">
        <v>183</v>
      </c>
    </row>
    <row r="223" spans="2:51" s="13" customFormat="1" ht="13.5">
      <c r="B223" s="230"/>
      <c r="C223" s="231"/>
      <c r="D223" s="232" t="s">
        <v>194</v>
      </c>
      <c r="E223" s="233" t="s">
        <v>22</v>
      </c>
      <c r="F223" s="234" t="s">
        <v>196</v>
      </c>
      <c r="G223" s="231"/>
      <c r="H223" s="235">
        <v>0.551</v>
      </c>
      <c r="I223" s="236"/>
      <c r="J223" s="231"/>
      <c r="K223" s="231"/>
      <c r="L223" s="237"/>
      <c r="M223" s="238"/>
      <c r="N223" s="239"/>
      <c r="O223" s="239"/>
      <c r="P223" s="239"/>
      <c r="Q223" s="239"/>
      <c r="R223" s="239"/>
      <c r="S223" s="239"/>
      <c r="T223" s="240"/>
      <c r="AT223" s="241" t="s">
        <v>194</v>
      </c>
      <c r="AU223" s="241" t="s">
        <v>85</v>
      </c>
      <c r="AV223" s="13" t="s">
        <v>190</v>
      </c>
      <c r="AW223" s="13" t="s">
        <v>41</v>
      </c>
      <c r="AX223" s="13" t="s">
        <v>24</v>
      </c>
      <c r="AY223" s="241" t="s">
        <v>183</v>
      </c>
    </row>
    <row r="224" spans="2:65" s="1" customFormat="1" ht="22.5" customHeight="1">
      <c r="B224" s="41"/>
      <c r="C224" s="204" t="s">
        <v>377</v>
      </c>
      <c r="D224" s="204" t="s">
        <v>185</v>
      </c>
      <c r="E224" s="205" t="s">
        <v>378</v>
      </c>
      <c r="F224" s="206" t="s">
        <v>379</v>
      </c>
      <c r="G224" s="207" t="s">
        <v>224</v>
      </c>
      <c r="H224" s="208">
        <v>0.165</v>
      </c>
      <c r="I224" s="209"/>
      <c r="J224" s="210">
        <f>ROUND(I224*H224,2)</f>
        <v>0</v>
      </c>
      <c r="K224" s="206" t="s">
        <v>199</v>
      </c>
      <c r="L224" s="61"/>
      <c r="M224" s="211" t="s">
        <v>22</v>
      </c>
      <c r="N224" s="212" t="s">
        <v>48</v>
      </c>
      <c r="O224" s="42"/>
      <c r="P224" s="213">
        <f>O224*H224</f>
        <v>0</v>
      </c>
      <c r="Q224" s="213">
        <v>1.05516</v>
      </c>
      <c r="R224" s="213">
        <f>Q224*H224</f>
        <v>0.17410140000000002</v>
      </c>
      <c r="S224" s="213">
        <v>0</v>
      </c>
      <c r="T224" s="214">
        <f>S224*H224</f>
        <v>0</v>
      </c>
      <c r="AR224" s="24" t="s">
        <v>190</v>
      </c>
      <c r="AT224" s="24" t="s">
        <v>185</v>
      </c>
      <c r="AU224" s="24" t="s">
        <v>85</v>
      </c>
      <c r="AY224" s="24" t="s">
        <v>183</v>
      </c>
      <c r="BE224" s="215">
        <f>IF(N224="základní",J224,0)</f>
        <v>0</v>
      </c>
      <c r="BF224" s="215">
        <f>IF(N224="snížená",J224,0)</f>
        <v>0</v>
      </c>
      <c r="BG224" s="215">
        <f>IF(N224="zákl. přenesená",J224,0)</f>
        <v>0</v>
      </c>
      <c r="BH224" s="215">
        <f>IF(N224="sníž. přenesená",J224,0)</f>
        <v>0</v>
      </c>
      <c r="BI224" s="215">
        <f>IF(N224="nulová",J224,0)</f>
        <v>0</v>
      </c>
      <c r="BJ224" s="24" t="s">
        <v>24</v>
      </c>
      <c r="BK224" s="215">
        <f>ROUND(I224*H224,2)</f>
        <v>0</v>
      </c>
      <c r="BL224" s="24" t="s">
        <v>190</v>
      </c>
      <c r="BM224" s="24" t="s">
        <v>380</v>
      </c>
    </row>
    <row r="225" spans="2:47" s="1" customFormat="1" ht="54">
      <c r="B225" s="41"/>
      <c r="C225" s="63"/>
      <c r="D225" s="216" t="s">
        <v>192</v>
      </c>
      <c r="E225" s="63"/>
      <c r="F225" s="217" t="s">
        <v>381</v>
      </c>
      <c r="G225" s="63"/>
      <c r="H225" s="63"/>
      <c r="I225" s="172"/>
      <c r="J225" s="63"/>
      <c r="K225" s="63"/>
      <c r="L225" s="61"/>
      <c r="M225" s="218"/>
      <c r="N225" s="42"/>
      <c r="O225" s="42"/>
      <c r="P225" s="42"/>
      <c r="Q225" s="42"/>
      <c r="R225" s="42"/>
      <c r="S225" s="42"/>
      <c r="T225" s="78"/>
      <c r="AT225" s="24" t="s">
        <v>192</v>
      </c>
      <c r="AU225" s="24" t="s">
        <v>85</v>
      </c>
    </row>
    <row r="226" spans="2:51" s="12" customFormat="1" ht="13.5">
      <c r="B226" s="219"/>
      <c r="C226" s="220"/>
      <c r="D226" s="216" t="s">
        <v>194</v>
      </c>
      <c r="E226" s="221" t="s">
        <v>22</v>
      </c>
      <c r="F226" s="222" t="s">
        <v>382</v>
      </c>
      <c r="G226" s="220"/>
      <c r="H226" s="223">
        <v>0.115</v>
      </c>
      <c r="I226" s="224"/>
      <c r="J226" s="220"/>
      <c r="K226" s="220"/>
      <c r="L226" s="225"/>
      <c r="M226" s="226"/>
      <c r="N226" s="227"/>
      <c r="O226" s="227"/>
      <c r="P226" s="227"/>
      <c r="Q226" s="227"/>
      <c r="R226" s="227"/>
      <c r="S226" s="227"/>
      <c r="T226" s="228"/>
      <c r="AT226" s="229" t="s">
        <v>194</v>
      </c>
      <c r="AU226" s="229" t="s">
        <v>85</v>
      </c>
      <c r="AV226" s="12" t="s">
        <v>85</v>
      </c>
      <c r="AW226" s="12" t="s">
        <v>41</v>
      </c>
      <c r="AX226" s="12" t="s">
        <v>77</v>
      </c>
      <c r="AY226" s="229" t="s">
        <v>183</v>
      </c>
    </row>
    <row r="227" spans="2:51" s="12" customFormat="1" ht="13.5">
      <c r="B227" s="219"/>
      <c r="C227" s="220"/>
      <c r="D227" s="216" t="s">
        <v>194</v>
      </c>
      <c r="E227" s="221" t="s">
        <v>22</v>
      </c>
      <c r="F227" s="222" t="s">
        <v>383</v>
      </c>
      <c r="G227" s="220"/>
      <c r="H227" s="223">
        <v>0.05</v>
      </c>
      <c r="I227" s="224"/>
      <c r="J227" s="220"/>
      <c r="K227" s="220"/>
      <c r="L227" s="225"/>
      <c r="M227" s="226"/>
      <c r="N227" s="227"/>
      <c r="O227" s="227"/>
      <c r="P227" s="227"/>
      <c r="Q227" s="227"/>
      <c r="R227" s="227"/>
      <c r="S227" s="227"/>
      <c r="T227" s="228"/>
      <c r="AT227" s="229" t="s">
        <v>194</v>
      </c>
      <c r="AU227" s="229" t="s">
        <v>85</v>
      </c>
      <c r="AV227" s="12" t="s">
        <v>85</v>
      </c>
      <c r="AW227" s="12" t="s">
        <v>41</v>
      </c>
      <c r="AX227" s="12" t="s">
        <v>77</v>
      </c>
      <c r="AY227" s="229" t="s">
        <v>183</v>
      </c>
    </row>
    <row r="228" spans="2:51" s="13" customFormat="1" ht="13.5">
      <c r="B228" s="230"/>
      <c r="C228" s="231"/>
      <c r="D228" s="232" t="s">
        <v>194</v>
      </c>
      <c r="E228" s="233" t="s">
        <v>22</v>
      </c>
      <c r="F228" s="234" t="s">
        <v>196</v>
      </c>
      <c r="G228" s="231"/>
      <c r="H228" s="235">
        <v>0.165</v>
      </c>
      <c r="I228" s="236"/>
      <c r="J228" s="231"/>
      <c r="K228" s="231"/>
      <c r="L228" s="237"/>
      <c r="M228" s="238"/>
      <c r="N228" s="239"/>
      <c r="O228" s="239"/>
      <c r="P228" s="239"/>
      <c r="Q228" s="239"/>
      <c r="R228" s="239"/>
      <c r="S228" s="239"/>
      <c r="T228" s="240"/>
      <c r="AT228" s="241" t="s">
        <v>194</v>
      </c>
      <c r="AU228" s="241" t="s">
        <v>85</v>
      </c>
      <c r="AV228" s="13" t="s">
        <v>190</v>
      </c>
      <c r="AW228" s="13" t="s">
        <v>41</v>
      </c>
      <c r="AX228" s="13" t="s">
        <v>24</v>
      </c>
      <c r="AY228" s="241" t="s">
        <v>183</v>
      </c>
    </row>
    <row r="229" spans="2:65" s="1" customFormat="1" ht="22.5" customHeight="1">
      <c r="B229" s="41"/>
      <c r="C229" s="204" t="s">
        <v>384</v>
      </c>
      <c r="D229" s="204" t="s">
        <v>185</v>
      </c>
      <c r="E229" s="205" t="s">
        <v>385</v>
      </c>
      <c r="F229" s="206" t="s">
        <v>386</v>
      </c>
      <c r="G229" s="207" t="s">
        <v>188</v>
      </c>
      <c r="H229" s="208">
        <v>29.877</v>
      </c>
      <c r="I229" s="209"/>
      <c r="J229" s="210">
        <f>ROUND(I229*H229,2)</f>
        <v>0</v>
      </c>
      <c r="K229" s="206" t="s">
        <v>199</v>
      </c>
      <c r="L229" s="61"/>
      <c r="M229" s="211" t="s">
        <v>22</v>
      </c>
      <c r="N229" s="212" t="s">
        <v>48</v>
      </c>
      <c r="O229" s="42"/>
      <c r="P229" s="213">
        <f>O229*H229</f>
        <v>0</v>
      </c>
      <c r="Q229" s="213">
        <v>2.4534</v>
      </c>
      <c r="R229" s="213">
        <f>Q229*H229</f>
        <v>73.30023179999999</v>
      </c>
      <c r="S229" s="213">
        <v>0</v>
      </c>
      <c r="T229" s="214">
        <f>S229*H229</f>
        <v>0</v>
      </c>
      <c r="AR229" s="24" t="s">
        <v>190</v>
      </c>
      <c r="AT229" s="24" t="s">
        <v>185</v>
      </c>
      <c r="AU229" s="24" t="s">
        <v>85</v>
      </c>
      <c r="AY229" s="24" t="s">
        <v>183</v>
      </c>
      <c r="BE229" s="215">
        <f>IF(N229="základní",J229,0)</f>
        <v>0</v>
      </c>
      <c r="BF229" s="215">
        <f>IF(N229="snížená",J229,0)</f>
        <v>0</v>
      </c>
      <c r="BG229" s="215">
        <f>IF(N229="zákl. přenesená",J229,0)</f>
        <v>0</v>
      </c>
      <c r="BH229" s="215">
        <f>IF(N229="sníž. přenesená",J229,0)</f>
        <v>0</v>
      </c>
      <c r="BI229" s="215">
        <f>IF(N229="nulová",J229,0)</f>
        <v>0</v>
      </c>
      <c r="BJ229" s="24" t="s">
        <v>24</v>
      </c>
      <c r="BK229" s="215">
        <f>ROUND(I229*H229,2)</f>
        <v>0</v>
      </c>
      <c r="BL229" s="24" t="s">
        <v>190</v>
      </c>
      <c r="BM229" s="24" t="s">
        <v>387</v>
      </c>
    </row>
    <row r="230" spans="2:47" s="1" customFormat="1" ht="13.5">
      <c r="B230" s="41"/>
      <c r="C230" s="63"/>
      <c r="D230" s="216" t="s">
        <v>192</v>
      </c>
      <c r="E230" s="63"/>
      <c r="F230" s="217" t="s">
        <v>388</v>
      </c>
      <c r="G230" s="63"/>
      <c r="H230" s="63"/>
      <c r="I230" s="172"/>
      <c r="J230" s="63"/>
      <c r="K230" s="63"/>
      <c r="L230" s="61"/>
      <c r="M230" s="218"/>
      <c r="N230" s="42"/>
      <c r="O230" s="42"/>
      <c r="P230" s="42"/>
      <c r="Q230" s="42"/>
      <c r="R230" s="42"/>
      <c r="S230" s="42"/>
      <c r="T230" s="78"/>
      <c r="AT230" s="24" t="s">
        <v>192</v>
      </c>
      <c r="AU230" s="24" t="s">
        <v>85</v>
      </c>
    </row>
    <row r="231" spans="2:51" s="12" customFormat="1" ht="13.5">
      <c r="B231" s="219"/>
      <c r="C231" s="220"/>
      <c r="D231" s="216" t="s">
        <v>194</v>
      </c>
      <c r="E231" s="221" t="s">
        <v>22</v>
      </c>
      <c r="F231" s="222" t="s">
        <v>389</v>
      </c>
      <c r="G231" s="220"/>
      <c r="H231" s="223">
        <v>2.35</v>
      </c>
      <c r="I231" s="224"/>
      <c r="J231" s="220"/>
      <c r="K231" s="220"/>
      <c r="L231" s="225"/>
      <c r="M231" s="226"/>
      <c r="N231" s="227"/>
      <c r="O231" s="227"/>
      <c r="P231" s="227"/>
      <c r="Q231" s="227"/>
      <c r="R231" s="227"/>
      <c r="S231" s="227"/>
      <c r="T231" s="228"/>
      <c r="AT231" s="229" t="s">
        <v>194</v>
      </c>
      <c r="AU231" s="229" t="s">
        <v>85</v>
      </c>
      <c r="AV231" s="12" t="s">
        <v>85</v>
      </c>
      <c r="AW231" s="12" t="s">
        <v>41</v>
      </c>
      <c r="AX231" s="12" t="s">
        <v>77</v>
      </c>
      <c r="AY231" s="229" t="s">
        <v>183</v>
      </c>
    </row>
    <row r="232" spans="2:51" s="14" customFormat="1" ht="13.5">
      <c r="B232" s="246"/>
      <c r="C232" s="247"/>
      <c r="D232" s="216" t="s">
        <v>194</v>
      </c>
      <c r="E232" s="248" t="s">
        <v>22</v>
      </c>
      <c r="F232" s="249" t="s">
        <v>390</v>
      </c>
      <c r="G232" s="247"/>
      <c r="H232" s="250" t="s">
        <v>22</v>
      </c>
      <c r="I232" s="251"/>
      <c r="J232" s="247"/>
      <c r="K232" s="247"/>
      <c r="L232" s="252"/>
      <c r="M232" s="253"/>
      <c r="N232" s="254"/>
      <c r="O232" s="254"/>
      <c r="P232" s="254"/>
      <c r="Q232" s="254"/>
      <c r="R232" s="254"/>
      <c r="S232" s="254"/>
      <c r="T232" s="255"/>
      <c r="AT232" s="256" t="s">
        <v>194</v>
      </c>
      <c r="AU232" s="256" t="s">
        <v>85</v>
      </c>
      <c r="AV232" s="14" t="s">
        <v>24</v>
      </c>
      <c r="AW232" s="14" t="s">
        <v>41</v>
      </c>
      <c r="AX232" s="14" t="s">
        <v>77</v>
      </c>
      <c r="AY232" s="256" t="s">
        <v>183</v>
      </c>
    </row>
    <row r="233" spans="2:51" s="12" customFormat="1" ht="13.5">
      <c r="B233" s="219"/>
      <c r="C233" s="220"/>
      <c r="D233" s="216" t="s">
        <v>194</v>
      </c>
      <c r="E233" s="221" t="s">
        <v>22</v>
      </c>
      <c r="F233" s="222" t="s">
        <v>391</v>
      </c>
      <c r="G233" s="220"/>
      <c r="H233" s="223">
        <v>5.91</v>
      </c>
      <c r="I233" s="224"/>
      <c r="J233" s="220"/>
      <c r="K233" s="220"/>
      <c r="L233" s="225"/>
      <c r="M233" s="226"/>
      <c r="N233" s="227"/>
      <c r="O233" s="227"/>
      <c r="P233" s="227"/>
      <c r="Q233" s="227"/>
      <c r="R233" s="227"/>
      <c r="S233" s="227"/>
      <c r="T233" s="228"/>
      <c r="AT233" s="229" t="s">
        <v>194</v>
      </c>
      <c r="AU233" s="229" t="s">
        <v>85</v>
      </c>
      <c r="AV233" s="12" t="s">
        <v>85</v>
      </c>
      <c r="AW233" s="12" t="s">
        <v>41</v>
      </c>
      <c r="AX233" s="12" t="s">
        <v>77</v>
      </c>
      <c r="AY233" s="229" t="s">
        <v>183</v>
      </c>
    </row>
    <row r="234" spans="2:51" s="14" customFormat="1" ht="13.5">
      <c r="B234" s="246"/>
      <c r="C234" s="247"/>
      <c r="D234" s="216" t="s">
        <v>194</v>
      </c>
      <c r="E234" s="248" t="s">
        <v>22</v>
      </c>
      <c r="F234" s="249" t="s">
        <v>392</v>
      </c>
      <c r="G234" s="247"/>
      <c r="H234" s="250" t="s">
        <v>22</v>
      </c>
      <c r="I234" s="251"/>
      <c r="J234" s="247"/>
      <c r="K234" s="247"/>
      <c r="L234" s="252"/>
      <c r="M234" s="253"/>
      <c r="N234" s="254"/>
      <c r="O234" s="254"/>
      <c r="P234" s="254"/>
      <c r="Q234" s="254"/>
      <c r="R234" s="254"/>
      <c r="S234" s="254"/>
      <c r="T234" s="255"/>
      <c r="AT234" s="256" t="s">
        <v>194</v>
      </c>
      <c r="AU234" s="256" t="s">
        <v>85</v>
      </c>
      <c r="AV234" s="14" t="s">
        <v>24</v>
      </c>
      <c r="AW234" s="14" t="s">
        <v>41</v>
      </c>
      <c r="AX234" s="14" t="s">
        <v>77</v>
      </c>
      <c r="AY234" s="256" t="s">
        <v>183</v>
      </c>
    </row>
    <row r="235" spans="2:51" s="12" customFormat="1" ht="13.5">
      <c r="B235" s="219"/>
      <c r="C235" s="220"/>
      <c r="D235" s="216" t="s">
        <v>194</v>
      </c>
      <c r="E235" s="221" t="s">
        <v>22</v>
      </c>
      <c r="F235" s="222" t="s">
        <v>393</v>
      </c>
      <c r="G235" s="220"/>
      <c r="H235" s="223">
        <v>15.957</v>
      </c>
      <c r="I235" s="224"/>
      <c r="J235" s="220"/>
      <c r="K235" s="220"/>
      <c r="L235" s="225"/>
      <c r="M235" s="226"/>
      <c r="N235" s="227"/>
      <c r="O235" s="227"/>
      <c r="P235" s="227"/>
      <c r="Q235" s="227"/>
      <c r="R235" s="227"/>
      <c r="S235" s="227"/>
      <c r="T235" s="228"/>
      <c r="AT235" s="229" t="s">
        <v>194</v>
      </c>
      <c r="AU235" s="229" t="s">
        <v>85</v>
      </c>
      <c r="AV235" s="12" t="s">
        <v>85</v>
      </c>
      <c r="AW235" s="12" t="s">
        <v>41</v>
      </c>
      <c r="AX235" s="12" t="s">
        <v>77</v>
      </c>
      <c r="AY235" s="229" t="s">
        <v>183</v>
      </c>
    </row>
    <row r="236" spans="2:51" s="14" customFormat="1" ht="13.5">
      <c r="B236" s="246"/>
      <c r="C236" s="247"/>
      <c r="D236" s="216" t="s">
        <v>194</v>
      </c>
      <c r="E236" s="248" t="s">
        <v>22</v>
      </c>
      <c r="F236" s="249" t="s">
        <v>394</v>
      </c>
      <c r="G236" s="247"/>
      <c r="H236" s="250" t="s">
        <v>22</v>
      </c>
      <c r="I236" s="251"/>
      <c r="J236" s="247"/>
      <c r="K236" s="247"/>
      <c r="L236" s="252"/>
      <c r="M236" s="253"/>
      <c r="N236" s="254"/>
      <c r="O236" s="254"/>
      <c r="P236" s="254"/>
      <c r="Q236" s="254"/>
      <c r="R236" s="254"/>
      <c r="S236" s="254"/>
      <c r="T236" s="255"/>
      <c r="AT236" s="256" t="s">
        <v>194</v>
      </c>
      <c r="AU236" s="256" t="s">
        <v>85</v>
      </c>
      <c r="AV236" s="14" t="s">
        <v>24</v>
      </c>
      <c r="AW236" s="14" t="s">
        <v>41</v>
      </c>
      <c r="AX236" s="14" t="s">
        <v>77</v>
      </c>
      <c r="AY236" s="256" t="s">
        <v>183</v>
      </c>
    </row>
    <row r="237" spans="2:51" s="12" customFormat="1" ht="13.5">
      <c r="B237" s="219"/>
      <c r="C237" s="220"/>
      <c r="D237" s="216" t="s">
        <v>194</v>
      </c>
      <c r="E237" s="221" t="s">
        <v>22</v>
      </c>
      <c r="F237" s="222" t="s">
        <v>395</v>
      </c>
      <c r="G237" s="220"/>
      <c r="H237" s="223">
        <v>1.38</v>
      </c>
      <c r="I237" s="224"/>
      <c r="J237" s="220"/>
      <c r="K237" s="220"/>
      <c r="L237" s="225"/>
      <c r="M237" s="226"/>
      <c r="N237" s="227"/>
      <c r="O237" s="227"/>
      <c r="P237" s="227"/>
      <c r="Q237" s="227"/>
      <c r="R237" s="227"/>
      <c r="S237" s="227"/>
      <c r="T237" s="228"/>
      <c r="AT237" s="229" t="s">
        <v>194</v>
      </c>
      <c r="AU237" s="229" t="s">
        <v>85</v>
      </c>
      <c r="AV237" s="12" t="s">
        <v>85</v>
      </c>
      <c r="AW237" s="12" t="s">
        <v>41</v>
      </c>
      <c r="AX237" s="12" t="s">
        <v>77</v>
      </c>
      <c r="AY237" s="229" t="s">
        <v>183</v>
      </c>
    </row>
    <row r="238" spans="2:51" s="14" customFormat="1" ht="13.5">
      <c r="B238" s="246"/>
      <c r="C238" s="247"/>
      <c r="D238" s="216" t="s">
        <v>194</v>
      </c>
      <c r="E238" s="248" t="s">
        <v>22</v>
      </c>
      <c r="F238" s="249" t="s">
        <v>396</v>
      </c>
      <c r="G238" s="247"/>
      <c r="H238" s="250" t="s">
        <v>22</v>
      </c>
      <c r="I238" s="251"/>
      <c r="J238" s="247"/>
      <c r="K238" s="247"/>
      <c r="L238" s="252"/>
      <c r="M238" s="253"/>
      <c r="N238" s="254"/>
      <c r="O238" s="254"/>
      <c r="P238" s="254"/>
      <c r="Q238" s="254"/>
      <c r="R238" s="254"/>
      <c r="S238" s="254"/>
      <c r="T238" s="255"/>
      <c r="AT238" s="256" t="s">
        <v>194</v>
      </c>
      <c r="AU238" s="256" t="s">
        <v>85</v>
      </c>
      <c r="AV238" s="14" t="s">
        <v>24</v>
      </c>
      <c r="AW238" s="14" t="s">
        <v>41</v>
      </c>
      <c r="AX238" s="14" t="s">
        <v>77</v>
      </c>
      <c r="AY238" s="256" t="s">
        <v>183</v>
      </c>
    </row>
    <row r="239" spans="2:51" s="12" customFormat="1" ht="13.5">
      <c r="B239" s="219"/>
      <c r="C239" s="220"/>
      <c r="D239" s="216" t="s">
        <v>194</v>
      </c>
      <c r="E239" s="221" t="s">
        <v>22</v>
      </c>
      <c r="F239" s="222" t="s">
        <v>397</v>
      </c>
      <c r="G239" s="220"/>
      <c r="H239" s="223">
        <v>0.45</v>
      </c>
      <c r="I239" s="224"/>
      <c r="J239" s="220"/>
      <c r="K239" s="220"/>
      <c r="L239" s="225"/>
      <c r="M239" s="226"/>
      <c r="N239" s="227"/>
      <c r="O239" s="227"/>
      <c r="P239" s="227"/>
      <c r="Q239" s="227"/>
      <c r="R239" s="227"/>
      <c r="S239" s="227"/>
      <c r="T239" s="228"/>
      <c r="AT239" s="229" t="s">
        <v>194</v>
      </c>
      <c r="AU239" s="229" t="s">
        <v>85</v>
      </c>
      <c r="AV239" s="12" t="s">
        <v>85</v>
      </c>
      <c r="AW239" s="12" t="s">
        <v>41</v>
      </c>
      <c r="AX239" s="12" t="s">
        <v>77</v>
      </c>
      <c r="AY239" s="229" t="s">
        <v>183</v>
      </c>
    </row>
    <row r="240" spans="2:51" s="14" customFormat="1" ht="13.5">
      <c r="B240" s="246"/>
      <c r="C240" s="247"/>
      <c r="D240" s="216" t="s">
        <v>194</v>
      </c>
      <c r="E240" s="248" t="s">
        <v>22</v>
      </c>
      <c r="F240" s="249" t="s">
        <v>398</v>
      </c>
      <c r="G240" s="247"/>
      <c r="H240" s="250" t="s">
        <v>22</v>
      </c>
      <c r="I240" s="251"/>
      <c r="J240" s="247"/>
      <c r="K240" s="247"/>
      <c r="L240" s="252"/>
      <c r="M240" s="253"/>
      <c r="N240" s="254"/>
      <c r="O240" s="254"/>
      <c r="P240" s="254"/>
      <c r="Q240" s="254"/>
      <c r="R240" s="254"/>
      <c r="S240" s="254"/>
      <c r="T240" s="255"/>
      <c r="AT240" s="256" t="s">
        <v>194</v>
      </c>
      <c r="AU240" s="256" t="s">
        <v>85</v>
      </c>
      <c r="AV240" s="14" t="s">
        <v>24</v>
      </c>
      <c r="AW240" s="14" t="s">
        <v>41</v>
      </c>
      <c r="AX240" s="14" t="s">
        <v>77</v>
      </c>
      <c r="AY240" s="256" t="s">
        <v>183</v>
      </c>
    </row>
    <row r="241" spans="2:51" s="12" customFormat="1" ht="13.5">
      <c r="B241" s="219"/>
      <c r="C241" s="220"/>
      <c r="D241" s="216" t="s">
        <v>194</v>
      </c>
      <c r="E241" s="221" t="s">
        <v>22</v>
      </c>
      <c r="F241" s="222" t="s">
        <v>399</v>
      </c>
      <c r="G241" s="220"/>
      <c r="H241" s="223">
        <v>0.3</v>
      </c>
      <c r="I241" s="224"/>
      <c r="J241" s="220"/>
      <c r="K241" s="220"/>
      <c r="L241" s="225"/>
      <c r="M241" s="226"/>
      <c r="N241" s="227"/>
      <c r="O241" s="227"/>
      <c r="P241" s="227"/>
      <c r="Q241" s="227"/>
      <c r="R241" s="227"/>
      <c r="S241" s="227"/>
      <c r="T241" s="228"/>
      <c r="AT241" s="229" t="s">
        <v>194</v>
      </c>
      <c r="AU241" s="229" t="s">
        <v>85</v>
      </c>
      <c r="AV241" s="12" t="s">
        <v>85</v>
      </c>
      <c r="AW241" s="12" t="s">
        <v>41</v>
      </c>
      <c r="AX241" s="12" t="s">
        <v>77</v>
      </c>
      <c r="AY241" s="229" t="s">
        <v>183</v>
      </c>
    </row>
    <row r="242" spans="2:51" s="14" customFormat="1" ht="13.5">
      <c r="B242" s="246"/>
      <c r="C242" s="247"/>
      <c r="D242" s="216" t="s">
        <v>194</v>
      </c>
      <c r="E242" s="248" t="s">
        <v>22</v>
      </c>
      <c r="F242" s="249" t="s">
        <v>400</v>
      </c>
      <c r="G242" s="247"/>
      <c r="H242" s="250" t="s">
        <v>22</v>
      </c>
      <c r="I242" s="251"/>
      <c r="J242" s="247"/>
      <c r="K242" s="247"/>
      <c r="L242" s="252"/>
      <c r="M242" s="253"/>
      <c r="N242" s="254"/>
      <c r="O242" s="254"/>
      <c r="P242" s="254"/>
      <c r="Q242" s="254"/>
      <c r="R242" s="254"/>
      <c r="S242" s="254"/>
      <c r="T242" s="255"/>
      <c r="AT242" s="256" t="s">
        <v>194</v>
      </c>
      <c r="AU242" s="256" t="s">
        <v>85</v>
      </c>
      <c r="AV242" s="14" t="s">
        <v>24</v>
      </c>
      <c r="AW242" s="14" t="s">
        <v>41</v>
      </c>
      <c r="AX242" s="14" t="s">
        <v>77</v>
      </c>
      <c r="AY242" s="256" t="s">
        <v>183</v>
      </c>
    </row>
    <row r="243" spans="2:51" s="12" customFormat="1" ht="13.5">
      <c r="B243" s="219"/>
      <c r="C243" s="220"/>
      <c r="D243" s="216" t="s">
        <v>194</v>
      </c>
      <c r="E243" s="221" t="s">
        <v>22</v>
      </c>
      <c r="F243" s="222" t="s">
        <v>401</v>
      </c>
      <c r="G243" s="220"/>
      <c r="H243" s="223">
        <v>1.4</v>
      </c>
      <c r="I243" s="224"/>
      <c r="J243" s="220"/>
      <c r="K243" s="220"/>
      <c r="L243" s="225"/>
      <c r="M243" s="226"/>
      <c r="N243" s="227"/>
      <c r="O243" s="227"/>
      <c r="P243" s="227"/>
      <c r="Q243" s="227"/>
      <c r="R243" s="227"/>
      <c r="S243" s="227"/>
      <c r="T243" s="228"/>
      <c r="AT243" s="229" t="s">
        <v>194</v>
      </c>
      <c r="AU243" s="229" t="s">
        <v>85</v>
      </c>
      <c r="AV243" s="12" t="s">
        <v>85</v>
      </c>
      <c r="AW243" s="12" t="s">
        <v>41</v>
      </c>
      <c r="AX243" s="12" t="s">
        <v>77</v>
      </c>
      <c r="AY243" s="229" t="s">
        <v>183</v>
      </c>
    </row>
    <row r="244" spans="2:51" s="14" customFormat="1" ht="13.5">
      <c r="B244" s="246"/>
      <c r="C244" s="247"/>
      <c r="D244" s="216" t="s">
        <v>194</v>
      </c>
      <c r="E244" s="248" t="s">
        <v>22</v>
      </c>
      <c r="F244" s="249" t="s">
        <v>402</v>
      </c>
      <c r="G244" s="247"/>
      <c r="H244" s="250" t="s">
        <v>22</v>
      </c>
      <c r="I244" s="251"/>
      <c r="J244" s="247"/>
      <c r="K244" s="247"/>
      <c r="L244" s="252"/>
      <c r="M244" s="253"/>
      <c r="N244" s="254"/>
      <c r="O244" s="254"/>
      <c r="P244" s="254"/>
      <c r="Q244" s="254"/>
      <c r="R244" s="254"/>
      <c r="S244" s="254"/>
      <c r="T244" s="255"/>
      <c r="AT244" s="256" t="s">
        <v>194</v>
      </c>
      <c r="AU244" s="256" t="s">
        <v>85</v>
      </c>
      <c r="AV244" s="14" t="s">
        <v>24</v>
      </c>
      <c r="AW244" s="14" t="s">
        <v>41</v>
      </c>
      <c r="AX244" s="14" t="s">
        <v>77</v>
      </c>
      <c r="AY244" s="256" t="s">
        <v>183</v>
      </c>
    </row>
    <row r="245" spans="2:51" s="12" customFormat="1" ht="13.5">
      <c r="B245" s="219"/>
      <c r="C245" s="220"/>
      <c r="D245" s="216" t="s">
        <v>194</v>
      </c>
      <c r="E245" s="221" t="s">
        <v>22</v>
      </c>
      <c r="F245" s="222" t="s">
        <v>403</v>
      </c>
      <c r="G245" s="220"/>
      <c r="H245" s="223">
        <v>1.75</v>
      </c>
      <c r="I245" s="224"/>
      <c r="J245" s="220"/>
      <c r="K245" s="220"/>
      <c r="L245" s="225"/>
      <c r="M245" s="226"/>
      <c r="N245" s="227"/>
      <c r="O245" s="227"/>
      <c r="P245" s="227"/>
      <c r="Q245" s="227"/>
      <c r="R245" s="227"/>
      <c r="S245" s="227"/>
      <c r="T245" s="228"/>
      <c r="AT245" s="229" t="s">
        <v>194</v>
      </c>
      <c r="AU245" s="229" t="s">
        <v>85</v>
      </c>
      <c r="AV245" s="12" t="s">
        <v>85</v>
      </c>
      <c r="AW245" s="12" t="s">
        <v>41</v>
      </c>
      <c r="AX245" s="12" t="s">
        <v>77</v>
      </c>
      <c r="AY245" s="229" t="s">
        <v>183</v>
      </c>
    </row>
    <row r="246" spans="2:51" s="14" customFormat="1" ht="13.5">
      <c r="B246" s="246"/>
      <c r="C246" s="247"/>
      <c r="D246" s="216" t="s">
        <v>194</v>
      </c>
      <c r="E246" s="248" t="s">
        <v>22</v>
      </c>
      <c r="F246" s="249" t="s">
        <v>404</v>
      </c>
      <c r="G246" s="247"/>
      <c r="H246" s="250" t="s">
        <v>22</v>
      </c>
      <c r="I246" s="251"/>
      <c r="J246" s="247"/>
      <c r="K246" s="247"/>
      <c r="L246" s="252"/>
      <c r="M246" s="253"/>
      <c r="N246" s="254"/>
      <c r="O246" s="254"/>
      <c r="P246" s="254"/>
      <c r="Q246" s="254"/>
      <c r="R246" s="254"/>
      <c r="S246" s="254"/>
      <c r="T246" s="255"/>
      <c r="AT246" s="256" t="s">
        <v>194</v>
      </c>
      <c r="AU246" s="256" t="s">
        <v>85</v>
      </c>
      <c r="AV246" s="14" t="s">
        <v>24</v>
      </c>
      <c r="AW246" s="14" t="s">
        <v>41</v>
      </c>
      <c r="AX246" s="14" t="s">
        <v>77</v>
      </c>
      <c r="AY246" s="256" t="s">
        <v>183</v>
      </c>
    </row>
    <row r="247" spans="2:51" s="12" customFormat="1" ht="13.5">
      <c r="B247" s="219"/>
      <c r="C247" s="220"/>
      <c r="D247" s="216" t="s">
        <v>194</v>
      </c>
      <c r="E247" s="221" t="s">
        <v>22</v>
      </c>
      <c r="F247" s="222" t="s">
        <v>405</v>
      </c>
      <c r="G247" s="220"/>
      <c r="H247" s="223">
        <v>0.38</v>
      </c>
      <c r="I247" s="224"/>
      <c r="J247" s="220"/>
      <c r="K247" s="220"/>
      <c r="L247" s="225"/>
      <c r="M247" s="226"/>
      <c r="N247" s="227"/>
      <c r="O247" s="227"/>
      <c r="P247" s="227"/>
      <c r="Q247" s="227"/>
      <c r="R247" s="227"/>
      <c r="S247" s="227"/>
      <c r="T247" s="228"/>
      <c r="AT247" s="229" t="s">
        <v>194</v>
      </c>
      <c r="AU247" s="229" t="s">
        <v>85</v>
      </c>
      <c r="AV247" s="12" t="s">
        <v>85</v>
      </c>
      <c r="AW247" s="12" t="s">
        <v>41</v>
      </c>
      <c r="AX247" s="12" t="s">
        <v>77</v>
      </c>
      <c r="AY247" s="229" t="s">
        <v>183</v>
      </c>
    </row>
    <row r="248" spans="2:51" s="13" customFormat="1" ht="13.5">
      <c r="B248" s="230"/>
      <c r="C248" s="231"/>
      <c r="D248" s="232" t="s">
        <v>194</v>
      </c>
      <c r="E248" s="233" t="s">
        <v>22</v>
      </c>
      <c r="F248" s="234" t="s">
        <v>196</v>
      </c>
      <c r="G248" s="231"/>
      <c r="H248" s="235">
        <v>29.877</v>
      </c>
      <c r="I248" s="236"/>
      <c r="J248" s="231"/>
      <c r="K248" s="231"/>
      <c r="L248" s="237"/>
      <c r="M248" s="238"/>
      <c r="N248" s="239"/>
      <c r="O248" s="239"/>
      <c r="P248" s="239"/>
      <c r="Q248" s="239"/>
      <c r="R248" s="239"/>
      <c r="S248" s="239"/>
      <c r="T248" s="240"/>
      <c r="AT248" s="241" t="s">
        <v>194</v>
      </c>
      <c r="AU248" s="241" t="s">
        <v>85</v>
      </c>
      <c r="AV248" s="13" t="s">
        <v>190</v>
      </c>
      <c r="AW248" s="13" t="s">
        <v>41</v>
      </c>
      <c r="AX248" s="13" t="s">
        <v>24</v>
      </c>
      <c r="AY248" s="241" t="s">
        <v>183</v>
      </c>
    </row>
    <row r="249" spans="2:65" s="1" customFormat="1" ht="22.5" customHeight="1">
      <c r="B249" s="41"/>
      <c r="C249" s="204" t="s">
        <v>406</v>
      </c>
      <c r="D249" s="204" t="s">
        <v>185</v>
      </c>
      <c r="E249" s="205" t="s">
        <v>407</v>
      </c>
      <c r="F249" s="206" t="s">
        <v>408</v>
      </c>
      <c r="G249" s="207" t="s">
        <v>224</v>
      </c>
      <c r="H249" s="208">
        <v>2.515</v>
      </c>
      <c r="I249" s="209"/>
      <c r="J249" s="210">
        <f>ROUND(I249*H249,2)</f>
        <v>0</v>
      </c>
      <c r="K249" s="206" t="s">
        <v>199</v>
      </c>
      <c r="L249" s="61"/>
      <c r="M249" s="211" t="s">
        <v>22</v>
      </c>
      <c r="N249" s="212" t="s">
        <v>48</v>
      </c>
      <c r="O249" s="42"/>
      <c r="P249" s="213">
        <f>O249*H249</f>
        <v>0</v>
      </c>
      <c r="Q249" s="213">
        <v>1.05256</v>
      </c>
      <c r="R249" s="213">
        <f>Q249*H249</f>
        <v>2.6471884</v>
      </c>
      <c r="S249" s="213">
        <v>0</v>
      </c>
      <c r="T249" s="214">
        <f>S249*H249</f>
        <v>0</v>
      </c>
      <c r="AR249" s="24" t="s">
        <v>190</v>
      </c>
      <c r="AT249" s="24" t="s">
        <v>185</v>
      </c>
      <c r="AU249" s="24" t="s">
        <v>85</v>
      </c>
      <c r="AY249" s="24" t="s">
        <v>183</v>
      </c>
      <c r="BE249" s="215">
        <f>IF(N249="základní",J249,0)</f>
        <v>0</v>
      </c>
      <c r="BF249" s="215">
        <f>IF(N249="snížená",J249,0)</f>
        <v>0</v>
      </c>
      <c r="BG249" s="215">
        <f>IF(N249="zákl. přenesená",J249,0)</f>
        <v>0</v>
      </c>
      <c r="BH249" s="215">
        <f>IF(N249="sníž. přenesená",J249,0)</f>
        <v>0</v>
      </c>
      <c r="BI249" s="215">
        <f>IF(N249="nulová",J249,0)</f>
        <v>0</v>
      </c>
      <c r="BJ249" s="24" t="s">
        <v>24</v>
      </c>
      <c r="BK249" s="215">
        <f>ROUND(I249*H249,2)</f>
        <v>0</v>
      </c>
      <c r="BL249" s="24" t="s">
        <v>190</v>
      </c>
      <c r="BM249" s="24" t="s">
        <v>409</v>
      </c>
    </row>
    <row r="250" spans="2:47" s="1" customFormat="1" ht="13.5">
      <c r="B250" s="41"/>
      <c r="C250" s="63"/>
      <c r="D250" s="216" t="s">
        <v>192</v>
      </c>
      <c r="E250" s="63"/>
      <c r="F250" s="217" t="s">
        <v>410</v>
      </c>
      <c r="G250" s="63"/>
      <c r="H250" s="63"/>
      <c r="I250" s="172"/>
      <c r="J250" s="63"/>
      <c r="K250" s="63"/>
      <c r="L250" s="61"/>
      <c r="M250" s="218"/>
      <c r="N250" s="42"/>
      <c r="O250" s="42"/>
      <c r="P250" s="42"/>
      <c r="Q250" s="42"/>
      <c r="R250" s="42"/>
      <c r="S250" s="42"/>
      <c r="T250" s="78"/>
      <c r="AT250" s="24" t="s">
        <v>192</v>
      </c>
      <c r="AU250" s="24" t="s">
        <v>85</v>
      </c>
    </row>
    <row r="251" spans="2:51" s="12" customFormat="1" ht="13.5">
      <c r="B251" s="219"/>
      <c r="C251" s="220"/>
      <c r="D251" s="216" t="s">
        <v>194</v>
      </c>
      <c r="E251" s="221" t="s">
        <v>22</v>
      </c>
      <c r="F251" s="222" t="s">
        <v>411</v>
      </c>
      <c r="G251" s="220"/>
      <c r="H251" s="223">
        <v>0.048</v>
      </c>
      <c r="I251" s="224"/>
      <c r="J251" s="220"/>
      <c r="K251" s="220"/>
      <c r="L251" s="225"/>
      <c r="M251" s="226"/>
      <c r="N251" s="227"/>
      <c r="O251" s="227"/>
      <c r="P251" s="227"/>
      <c r="Q251" s="227"/>
      <c r="R251" s="227"/>
      <c r="S251" s="227"/>
      <c r="T251" s="228"/>
      <c r="AT251" s="229" t="s">
        <v>194</v>
      </c>
      <c r="AU251" s="229" t="s">
        <v>85</v>
      </c>
      <c r="AV251" s="12" t="s">
        <v>85</v>
      </c>
      <c r="AW251" s="12" t="s">
        <v>41</v>
      </c>
      <c r="AX251" s="12" t="s">
        <v>77</v>
      </c>
      <c r="AY251" s="229" t="s">
        <v>183</v>
      </c>
    </row>
    <row r="252" spans="2:51" s="12" customFormat="1" ht="13.5">
      <c r="B252" s="219"/>
      <c r="C252" s="220"/>
      <c r="D252" s="216" t="s">
        <v>194</v>
      </c>
      <c r="E252" s="221" t="s">
        <v>22</v>
      </c>
      <c r="F252" s="222" t="s">
        <v>412</v>
      </c>
      <c r="G252" s="220"/>
      <c r="H252" s="223">
        <v>0.014</v>
      </c>
      <c r="I252" s="224"/>
      <c r="J252" s="220"/>
      <c r="K252" s="220"/>
      <c r="L252" s="225"/>
      <c r="M252" s="226"/>
      <c r="N252" s="227"/>
      <c r="O252" s="227"/>
      <c r="P252" s="227"/>
      <c r="Q252" s="227"/>
      <c r="R252" s="227"/>
      <c r="S252" s="227"/>
      <c r="T252" s="228"/>
      <c r="AT252" s="229" t="s">
        <v>194</v>
      </c>
      <c r="AU252" s="229" t="s">
        <v>85</v>
      </c>
      <c r="AV252" s="12" t="s">
        <v>85</v>
      </c>
      <c r="AW252" s="12" t="s">
        <v>41</v>
      </c>
      <c r="AX252" s="12" t="s">
        <v>77</v>
      </c>
      <c r="AY252" s="229" t="s">
        <v>183</v>
      </c>
    </row>
    <row r="253" spans="2:51" s="12" customFormat="1" ht="13.5">
      <c r="B253" s="219"/>
      <c r="C253" s="220"/>
      <c r="D253" s="216" t="s">
        <v>194</v>
      </c>
      <c r="E253" s="221" t="s">
        <v>22</v>
      </c>
      <c r="F253" s="222" t="s">
        <v>413</v>
      </c>
      <c r="G253" s="220"/>
      <c r="H253" s="223">
        <v>0.686</v>
      </c>
      <c r="I253" s="224"/>
      <c r="J253" s="220"/>
      <c r="K253" s="220"/>
      <c r="L253" s="225"/>
      <c r="M253" s="226"/>
      <c r="N253" s="227"/>
      <c r="O253" s="227"/>
      <c r="P253" s="227"/>
      <c r="Q253" s="227"/>
      <c r="R253" s="227"/>
      <c r="S253" s="227"/>
      <c r="T253" s="228"/>
      <c r="AT253" s="229" t="s">
        <v>194</v>
      </c>
      <c r="AU253" s="229" t="s">
        <v>85</v>
      </c>
      <c r="AV253" s="12" t="s">
        <v>85</v>
      </c>
      <c r="AW253" s="12" t="s">
        <v>41</v>
      </c>
      <c r="AX253" s="12" t="s">
        <v>77</v>
      </c>
      <c r="AY253" s="229" t="s">
        <v>183</v>
      </c>
    </row>
    <row r="254" spans="2:51" s="12" customFormat="1" ht="13.5">
      <c r="B254" s="219"/>
      <c r="C254" s="220"/>
      <c r="D254" s="216" t="s">
        <v>194</v>
      </c>
      <c r="E254" s="221" t="s">
        <v>22</v>
      </c>
      <c r="F254" s="222" t="s">
        <v>414</v>
      </c>
      <c r="G254" s="220"/>
      <c r="H254" s="223">
        <v>0.847</v>
      </c>
      <c r="I254" s="224"/>
      <c r="J254" s="220"/>
      <c r="K254" s="220"/>
      <c r="L254" s="225"/>
      <c r="M254" s="226"/>
      <c r="N254" s="227"/>
      <c r="O254" s="227"/>
      <c r="P254" s="227"/>
      <c r="Q254" s="227"/>
      <c r="R254" s="227"/>
      <c r="S254" s="227"/>
      <c r="T254" s="228"/>
      <c r="AT254" s="229" t="s">
        <v>194</v>
      </c>
      <c r="AU254" s="229" t="s">
        <v>85</v>
      </c>
      <c r="AV254" s="12" t="s">
        <v>85</v>
      </c>
      <c r="AW254" s="12" t="s">
        <v>41</v>
      </c>
      <c r="AX254" s="12" t="s">
        <v>77</v>
      </c>
      <c r="AY254" s="229" t="s">
        <v>183</v>
      </c>
    </row>
    <row r="255" spans="2:51" s="12" customFormat="1" ht="13.5">
      <c r="B255" s="219"/>
      <c r="C255" s="220"/>
      <c r="D255" s="216" t="s">
        <v>194</v>
      </c>
      <c r="E255" s="221" t="s">
        <v>22</v>
      </c>
      <c r="F255" s="222" t="s">
        <v>415</v>
      </c>
      <c r="G255" s="220"/>
      <c r="H255" s="223">
        <v>0.212</v>
      </c>
      <c r="I255" s="224"/>
      <c r="J255" s="220"/>
      <c r="K255" s="220"/>
      <c r="L255" s="225"/>
      <c r="M255" s="226"/>
      <c r="N255" s="227"/>
      <c r="O255" s="227"/>
      <c r="P255" s="227"/>
      <c r="Q255" s="227"/>
      <c r="R255" s="227"/>
      <c r="S255" s="227"/>
      <c r="T255" s="228"/>
      <c r="AT255" s="229" t="s">
        <v>194</v>
      </c>
      <c r="AU255" s="229" t="s">
        <v>85</v>
      </c>
      <c r="AV255" s="12" t="s">
        <v>85</v>
      </c>
      <c r="AW255" s="12" t="s">
        <v>41</v>
      </c>
      <c r="AX255" s="12" t="s">
        <v>77</v>
      </c>
      <c r="AY255" s="229" t="s">
        <v>183</v>
      </c>
    </row>
    <row r="256" spans="2:51" s="12" customFormat="1" ht="13.5">
      <c r="B256" s="219"/>
      <c r="C256" s="220"/>
      <c r="D256" s="216" t="s">
        <v>194</v>
      </c>
      <c r="E256" s="221" t="s">
        <v>22</v>
      </c>
      <c r="F256" s="222" t="s">
        <v>416</v>
      </c>
      <c r="G256" s="220"/>
      <c r="H256" s="223">
        <v>0.043</v>
      </c>
      <c r="I256" s="224"/>
      <c r="J256" s="220"/>
      <c r="K256" s="220"/>
      <c r="L256" s="225"/>
      <c r="M256" s="226"/>
      <c r="N256" s="227"/>
      <c r="O256" s="227"/>
      <c r="P256" s="227"/>
      <c r="Q256" s="227"/>
      <c r="R256" s="227"/>
      <c r="S256" s="227"/>
      <c r="T256" s="228"/>
      <c r="AT256" s="229" t="s">
        <v>194</v>
      </c>
      <c r="AU256" s="229" t="s">
        <v>85</v>
      </c>
      <c r="AV256" s="12" t="s">
        <v>85</v>
      </c>
      <c r="AW256" s="12" t="s">
        <v>41</v>
      </c>
      <c r="AX256" s="12" t="s">
        <v>77</v>
      </c>
      <c r="AY256" s="229" t="s">
        <v>183</v>
      </c>
    </row>
    <row r="257" spans="2:51" s="12" customFormat="1" ht="13.5">
      <c r="B257" s="219"/>
      <c r="C257" s="220"/>
      <c r="D257" s="216" t="s">
        <v>194</v>
      </c>
      <c r="E257" s="221" t="s">
        <v>22</v>
      </c>
      <c r="F257" s="222" t="s">
        <v>417</v>
      </c>
      <c r="G257" s="220"/>
      <c r="H257" s="223">
        <v>0.411</v>
      </c>
      <c r="I257" s="224"/>
      <c r="J257" s="220"/>
      <c r="K257" s="220"/>
      <c r="L257" s="225"/>
      <c r="M257" s="226"/>
      <c r="N257" s="227"/>
      <c r="O257" s="227"/>
      <c r="P257" s="227"/>
      <c r="Q257" s="227"/>
      <c r="R257" s="227"/>
      <c r="S257" s="227"/>
      <c r="T257" s="228"/>
      <c r="AT257" s="229" t="s">
        <v>194</v>
      </c>
      <c r="AU257" s="229" t="s">
        <v>85</v>
      </c>
      <c r="AV257" s="12" t="s">
        <v>85</v>
      </c>
      <c r="AW257" s="12" t="s">
        <v>41</v>
      </c>
      <c r="AX257" s="12" t="s">
        <v>77</v>
      </c>
      <c r="AY257" s="229" t="s">
        <v>183</v>
      </c>
    </row>
    <row r="258" spans="2:51" s="12" customFormat="1" ht="13.5">
      <c r="B258" s="219"/>
      <c r="C258" s="220"/>
      <c r="D258" s="216" t="s">
        <v>194</v>
      </c>
      <c r="E258" s="221" t="s">
        <v>22</v>
      </c>
      <c r="F258" s="222" t="s">
        <v>418</v>
      </c>
      <c r="G258" s="220"/>
      <c r="H258" s="223">
        <v>0.2</v>
      </c>
      <c r="I258" s="224"/>
      <c r="J258" s="220"/>
      <c r="K258" s="220"/>
      <c r="L258" s="225"/>
      <c r="M258" s="226"/>
      <c r="N258" s="227"/>
      <c r="O258" s="227"/>
      <c r="P258" s="227"/>
      <c r="Q258" s="227"/>
      <c r="R258" s="227"/>
      <c r="S258" s="227"/>
      <c r="T258" s="228"/>
      <c r="AT258" s="229" t="s">
        <v>194</v>
      </c>
      <c r="AU258" s="229" t="s">
        <v>85</v>
      </c>
      <c r="AV258" s="12" t="s">
        <v>85</v>
      </c>
      <c r="AW258" s="12" t="s">
        <v>41</v>
      </c>
      <c r="AX258" s="12" t="s">
        <v>77</v>
      </c>
      <c r="AY258" s="229" t="s">
        <v>183</v>
      </c>
    </row>
    <row r="259" spans="2:51" s="12" customFormat="1" ht="13.5">
      <c r="B259" s="219"/>
      <c r="C259" s="220"/>
      <c r="D259" s="216" t="s">
        <v>194</v>
      </c>
      <c r="E259" s="221" t="s">
        <v>22</v>
      </c>
      <c r="F259" s="222" t="s">
        <v>419</v>
      </c>
      <c r="G259" s="220"/>
      <c r="H259" s="223">
        <v>0.035</v>
      </c>
      <c r="I259" s="224"/>
      <c r="J259" s="220"/>
      <c r="K259" s="220"/>
      <c r="L259" s="225"/>
      <c r="M259" s="226"/>
      <c r="N259" s="227"/>
      <c r="O259" s="227"/>
      <c r="P259" s="227"/>
      <c r="Q259" s="227"/>
      <c r="R259" s="227"/>
      <c r="S259" s="227"/>
      <c r="T259" s="228"/>
      <c r="AT259" s="229" t="s">
        <v>194</v>
      </c>
      <c r="AU259" s="229" t="s">
        <v>85</v>
      </c>
      <c r="AV259" s="12" t="s">
        <v>85</v>
      </c>
      <c r="AW259" s="12" t="s">
        <v>41</v>
      </c>
      <c r="AX259" s="12" t="s">
        <v>77</v>
      </c>
      <c r="AY259" s="229" t="s">
        <v>183</v>
      </c>
    </row>
    <row r="260" spans="2:51" s="12" customFormat="1" ht="13.5">
      <c r="B260" s="219"/>
      <c r="C260" s="220"/>
      <c r="D260" s="216" t="s">
        <v>194</v>
      </c>
      <c r="E260" s="221" t="s">
        <v>22</v>
      </c>
      <c r="F260" s="222" t="s">
        <v>420</v>
      </c>
      <c r="G260" s="220"/>
      <c r="H260" s="223">
        <v>0.019</v>
      </c>
      <c r="I260" s="224"/>
      <c r="J260" s="220"/>
      <c r="K260" s="220"/>
      <c r="L260" s="225"/>
      <c r="M260" s="226"/>
      <c r="N260" s="227"/>
      <c r="O260" s="227"/>
      <c r="P260" s="227"/>
      <c r="Q260" s="227"/>
      <c r="R260" s="227"/>
      <c r="S260" s="227"/>
      <c r="T260" s="228"/>
      <c r="AT260" s="229" t="s">
        <v>194</v>
      </c>
      <c r="AU260" s="229" t="s">
        <v>85</v>
      </c>
      <c r="AV260" s="12" t="s">
        <v>85</v>
      </c>
      <c r="AW260" s="12" t="s">
        <v>41</v>
      </c>
      <c r="AX260" s="12" t="s">
        <v>77</v>
      </c>
      <c r="AY260" s="229" t="s">
        <v>183</v>
      </c>
    </row>
    <row r="261" spans="2:51" s="13" customFormat="1" ht="13.5">
      <c r="B261" s="230"/>
      <c r="C261" s="231"/>
      <c r="D261" s="232" t="s">
        <v>194</v>
      </c>
      <c r="E261" s="233" t="s">
        <v>22</v>
      </c>
      <c r="F261" s="234" t="s">
        <v>196</v>
      </c>
      <c r="G261" s="231"/>
      <c r="H261" s="235">
        <v>2.515</v>
      </c>
      <c r="I261" s="236"/>
      <c r="J261" s="231"/>
      <c r="K261" s="231"/>
      <c r="L261" s="237"/>
      <c r="M261" s="238"/>
      <c r="N261" s="239"/>
      <c r="O261" s="239"/>
      <c r="P261" s="239"/>
      <c r="Q261" s="239"/>
      <c r="R261" s="239"/>
      <c r="S261" s="239"/>
      <c r="T261" s="240"/>
      <c r="AT261" s="241" t="s">
        <v>194</v>
      </c>
      <c r="AU261" s="241" t="s">
        <v>85</v>
      </c>
      <c r="AV261" s="13" t="s">
        <v>190</v>
      </c>
      <c r="AW261" s="13" t="s">
        <v>41</v>
      </c>
      <c r="AX261" s="13" t="s">
        <v>24</v>
      </c>
      <c r="AY261" s="241" t="s">
        <v>183</v>
      </c>
    </row>
    <row r="262" spans="2:65" s="1" customFormat="1" ht="22.5" customHeight="1">
      <c r="B262" s="41"/>
      <c r="C262" s="204" t="s">
        <v>421</v>
      </c>
      <c r="D262" s="204" t="s">
        <v>185</v>
      </c>
      <c r="E262" s="205" t="s">
        <v>422</v>
      </c>
      <c r="F262" s="206" t="s">
        <v>423</v>
      </c>
      <c r="G262" s="207" t="s">
        <v>224</v>
      </c>
      <c r="H262" s="208">
        <v>0.139</v>
      </c>
      <c r="I262" s="209"/>
      <c r="J262" s="210">
        <f>ROUND(I262*H262,2)</f>
        <v>0</v>
      </c>
      <c r="K262" s="206" t="s">
        <v>199</v>
      </c>
      <c r="L262" s="61"/>
      <c r="M262" s="211" t="s">
        <v>22</v>
      </c>
      <c r="N262" s="212" t="s">
        <v>48</v>
      </c>
      <c r="O262" s="42"/>
      <c r="P262" s="213">
        <f>O262*H262</f>
        <v>0</v>
      </c>
      <c r="Q262" s="213">
        <v>1.05306</v>
      </c>
      <c r="R262" s="213">
        <f>Q262*H262</f>
        <v>0.14637534000000002</v>
      </c>
      <c r="S262" s="213">
        <v>0</v>
      </c>
      <c r="T262" s="214">
        <f>S262*H262</f>
        <v>0</v>
      </c>
      <c r="AR262" s="24" t="s">
        <v>190</v>
      </c>
      <c r="AT262" s="24" t="s">
        <v>185</v>
      </c>
      <c r="AU262" s="24" t="s">
        <v>85</v>
      </c>
      <c r="AY262" s="24" t="s">
        <v>183</v>
      </c>
      <c r="BE262" s="215">
        <f>IF(N262="základní",J262,0)</f>
        <v>0</v>
      </c>
      <c r="BF262" s="215">
        <f>IF(N262="snížená",J262,0)</f>
        <v>0</v>
      </c>
      <c r="BG262" s="215">
        <f>IF(N262="zákl. přenesená",J262,0)</f>
        <v>0</v>
      </c>
      <c r="BH262" s="215">
        <f>IF(N262="sníž. přenesená",J262,0)</f>
        <v>0</v>
      </c>
      <c r="BI262" s="215">
        <f>IF(N262="nulová",J262,0)</f>
        <v>0</v>
      </c>
      <c r="BJ262" s="24" t="s">
        <v>24</v>
      </c>
      <c r="BK262" s="215">
        <f>ROUND(I262*H262,2)</f>
        <v>0</v>
      </c>
      <c r="BL262" s="24" t="s">
        <v>190</v>
      </c>
      <c r="BM262" s="24" t="s">
        <v>424</v>
      </c>
    </row>
    <row r="263" spans="2:47" s="1" customFormat="1" ht="13.5">
      <c r="B263" s="41"/>
      <c r="C263" s="63"/>
      <c r="D263" s="216" t="s">
        <v>192</v>
      </c>
      <c r="E263" s="63"/>
      <c r="F263" s="217" t="s">
        <v>425</v>
      </c>
      <c r="G263" s="63"/>
      <c r="H263" s="63"/>
      <c r="I263" s="172"/>
      <c r="J263" s="63"/>
      <c r="K263" s="63"/>
      <c r="L263" s="61"/>
      <c r="M263" s="218"/>
      <c r="N263" s="42"/>
      <c r="O263" s="42"/>
      <c r="P263" s="42"/>
      <c r="Q263" s="42"/>
      <c r="R263" s="42"/>
      <c r="S263" s="42"/>
      <c r="T263" s="78"/>
      <c r="AT263" s="24" t="s">
        <v>192</v>
      </c>
      <c r="AU263" s="24" t="s">
        <v>85</v>
      </c>
    </row>
    <row r="264" spans="2:51" s="12" customFormat="1" ht="13.5">
      <c r="B264" s="219"/>
      <c r="C264" s="220"/>
      <c r="D264" s="216" t="s">
        <v>194</v>
      </c>
      <c r="E264" s="221" t="s">
        <v>22</v>
      </c>
      <c r="F264" s="222" t="s">
        <v>426</v>
      </c>
      <c r="G264" s="220"/>
      <c r="H264" s="223">
        <v>0.139</v>
      </c>
      <c r="I264" s="224"/>
      <c r="J264" s="220"/>
      <c r="K264" s="220"/>
      <c r="L264" s="225"/>
      <c r="M264" s="226"/>
      <c r="N264" s="227"/>
      <c r="O264" s="227"/>
      <c r="P264" s="227"/>
      <c r="Q264" s="227"/>
      <c r="R264" s="227"/>
      <c r="S264" s="227"/>
      <c r="T264" s="228"/>
      <c r="AT264" s="229" t="s">
        <v>194</v>
      </c>
      <c r="AU264" s="229" t="s">
        <v>85</v>
      </c>
      <c r="AV264" s="12" t="s">
        <v>85</v>
      </c>
      <c r="AW264" s="12" t="s">
        <v>41</v>
      </c>
      <c r="AX264" s="12" t="s">
        <v>77</v>
      </c>
      <c r="AY264" s="229" t="s">
        <v>183</v>
      </c>
    </row>
    <row r="265" spans="2:51" s="13" customFormat="1" ht="13.5">
      <c r="B265" s="230"/>
      <c r="C265" s="231"/>
      <c r="D265" s="232" t="s">
        <v>194</v>
      </c>
      <c r="E265" s="233" t="s">
        <v>22</v>
      </c>
      <c r="F265" s="234" t="s">
        <v>196</v>
      </c>
      <c r="G265" s="231"/>
      <c r="H265" s="235">
        <v>0.139</v>
      </c>
      <c r="I265" s="236"/>
      <c r="J265" s="231"/>
      <c r="K265" s="231"/>
      <c r="L265" s="237"/>
      <c r="M265" s="238"/>
      <c r="N265" s="239"/>
      <c r="O265" s="239"/>
      <c r="P265" s="239"/>
      <c r="Q265" s="239"/>
      <c r="R265" s="239"/>
      <c r="S265" s="239"/>
      <c r="T265" s="240"/>
      <c r="AT265" s="241" t="s">
        <v>194</v>
      </c>
      <c r="AU265" s="241" t="s">
        <v>85</v>
      </c>
      <c r="AV265" s="13" t="s">
        <v>190</v>
      </c>
      <c r="AW265" s="13" t="s">
        <v>41</v>
      </c>
      <c r="AX265" s="13" t="s">
        <v>24</v>
      </c>
      <c r="AY265" s="241" t="s">
        <v>183</v>
      </c>
    </row>
    <row r="266" spans="2:65" s="1" customFormat="1" ht="22.5" customHeight="1">
      <c r="B266" s="41"/>
      <c r="C266" s="204" t="s">
        <v>427</v>
      </c>
      <c r="D266" s="204" t="s">
        <v>185</v>
      </c>
      <c r="E266" s="205" t="s">
        <v>428</v>
      </c>
      <c r="F266" s="206" t="s">
        <v>429</v>
      </c>
      <c r="G266" s="207" t="s">
        <v>268</v>
      </c>
      <c r="H266" s="208">
        <v>1</v>
      </c>
      <c r="I266" s="209"/>
      <c r="J266" s="210">
        <f>ROUND(I266*H266,2)</f>
        <v>0</v>
      </c>
      <c r="K266" s="206" t="s">
        <v>22</v>
      </c>
      <c r="L266" s="61"/>
      <c r="M266" s="211" t="s">
        <v>22</v>
      </c>
      <c r="N266" s="212" t="s">
        <v>48</v>
      </c>
      <c r="O266" s="42"/>
      <c r="P266" s="213">
        <f>O266*H266</f>
        <v>0</v>
      </c>
      <c r="Q266" s="213">
        <v>0</v>
      </c>
      <c r="R266" s="213">
        <f>Q266*H266</f>
        <v>0</v>
      </c>
      <c r="S266" s="213">
        <v>0</v>
      </c>
      <c r="T266" s="214">
        <f>S266*H266</f>
        <v>0</v>
      </c>
      <c r="AR266" s="24" t="s">
        <v>190</v>
      </c>
      <c r="AT266" s="24" t="s">
        <v>185</v>
      </c>
      <c r="AU266" s="24" t="s">
        <v>85</v>
      </c>
      <c r="AY266" s="24" t="s">
        <v>183</v>
      </c>
      <c r="BE266" s="215">
        <f>IF(N266="základní",J266,0)</f>
        <v>0</v>
      </c>
      <c r="BF266" s="215">
        <f>IF(N266="snížená",J266,0)</f>
        <v>0</v>
      </c>
      <c r="BG266" s="215">
        <f>IF(N266="zákl. přenesená",J266,0)</f>
        <v>0</v>
      </c>
      <c r="BH266" s="215">
        <f>IF(N266="sníž. přenesená",J266,0)</f>
        <v>0</v>
      </c>
      <c r="BI266" s="215">
        <f>IF(N266="nulová",J266,0)</f>
        <v>0</v>
      </c>
      <c r="BJ266" s="24" t="s">
        <v>24</v>
      </c>
      <c r="BK266" s="215">
        <f>ROUND(I266*H266,2)</f>
        <v>0</v>
      </c>
      <c r="BL266" s="24" t="s">
        <v>190</v>
      </c>
      <c r="BM266" s="24" t="s">
        <v>430</v>
      </c>
    </row>
    <row r="267" spans="2:63" s="11" customFormat="1" ht="29.85" customHeight="1">
      <c r="B267" s="187"/>
      <c r="C267" s="188"/>
      <c r="D267" s="201" t="s">
        <v>76</v>
      </c>
      <c r="E267" s="202" t="s">
        <v>217</v>
      </c>
      <c r="F267" s="202" t="s">
        <v>431</v>
      </c>
      <c r="G267" s="188"/>
      <c r="H267" s="188"/>
      <c r="I267" s="191"/>
      <c r="J267" s="203">
        <f>BK267</f>
        <v>0</v>
      </c>
      <c r="K267" s="188"/>
      <c r="L267" s="193"/>
      <c r="M267" s="194"/>
      <c r="N267" s="195"/>
      <c r="O267" s="195"/>
      <c r="P267" s="196">
        <f>SUM(P268:P365)</f>
        <v>0</v>
      </c>
      <c r="Q267" s="195"/>
      <c r="R267" s="196">
        <f>SUM(R268:R365)</f>
        <v>94.06221564000003</v>
      </c>
      <c r="S267" s="195"/>
      <c r="T267" s="197">
        <f>SUM(T268:T365)</f>
        <v>0</v>
      </c>
      <c r="AR267" s="198" t="s">
        <v>24</v>
      </c>
      <c r="AT267" s="199" t="s">
        <v>76</v>
      </c>
      <c r="AU267" s="199" t="s">
        <v>24</v>
      </c>
      <c r="AY267" s="198" t="s">
        <v>183</v>
      </c>
      <c r="BK267" s="200">
        <f>SUM(BK268:BK365)</f>
        <v>0</v>
      </c>
    </row>
    <row r="268" spans="2:65" s="1" customFormat="1" ht="22.5" customHeight="1">
      <c r="B268" s="41"/>
      <c r="C268" s="204" t="s">
        <v>432</v>
      </c>
      <c r="D268" s="204" t="s">
        <v>185</v>
      </c>
      <c r="E268" s="205" t="s">
        <v>433</v>
      </c>
      <c r="F268" s="206" t="s">
        <v>434</v>
      </c>
      <c r="G268" s="207" t="s">
        <v>274</v>
      </c>
      <c r="H268" s="208">
        <v>544.85</v>
      </c>
      <c r="I268" s="209"/>
      <c r="J268" s="210">
        <f>ROUND(I268*H268,2)</f>
        <v>0</v>
      </c>
      <c r="K268" s="206" t="s">
        <v>199</v>
      </c>
      <c r="L268" s="61"/>
      <c r="M268" s="211" t="s">
        <v>22</v>
      </c>
      <c r="N268" s="212" t="s">
        <v>48</v>
      </c>
      <c r="O268" s="42"/>
      <c r="P268" s="213">
        <f>O268*H268</f>
        <v>0</v>
      </c>
      <c r="Q268" s="213">
        <v>0.01838</v>
      </c>
      <c r="R268" s="213">
        <f>Q268*H268</f>
        <v>10.014343</v>
      </c>
      <c r="S268" s="213">
        <v>0</v>
      </c>
      <c r="T268" s="214">
        <f>S268*H268</f>
        <v>0</v>
      </c>
      <c r="AR268" s="24" t="s">
        <v>190</v>
      </c>
      <c r="AT268" s="24" t="s">
        <v>185</v>
      </c>
      <c r="AU268" s="24" t="s">
        <v>85</v>
      </c>
      <c r="AY268" s="24" t="s">
        <v>183</v>
      </c>
      <c r="BE268" s="215">
        <f>IF(N268="základní",J268,0)</f>
        <v>0</v>
      </c>
      <c r="BF268" s="215">
        <f>IF(N268="snížená",J268,0)</f>
        <v>0</v>
      </c>
      <c r="BG268" s="215">
        <f>IF(N268="zákl. přenesená",J268,0)</f>
        <v>0</v>
      </c>
      <c r="BH268" s="215">
        <f>IF(N268="sníž. přenesená",J268,0)</f>
        <v>0</v>
      </c>
      <c r="BI268" s="215">
        <f>IF(N268="nulová",J268,0)</f>
        <v>0</v>
      </c>
      <c r="BJ268" s="24" t="s">
        <v>24</v>
      </c>
      <c r="BK268" s="215">
        <f>ROUND(I268*H268,2)</f>
        <v>0</v>
      </c>
      <c r="BL268" s="24" t="s">
        <v>190</v>
      </c>
      <c r="BM268" s="24" t="s">
        <v>435</v>
      </c>
    </row>
    <row r="269" spans="2:47" s="1" customFormat="1" ht="27">
      <c r="B269" s="41"/>
      <c r="C269" s="63"/>
      <c r="D269" s="216" t="s">
        <v>192</v>
      </c>
      <c r="E269" s="63"/>
      <c r="F269" s="217" t="s">
        <v>436</v>
      </c>
      <c r="G269" s="63"/>
      <c r="H269" s="63"/>
      <c r="I269" s="172"/>
      <c r="J269" s="63"/>
      <c r="K269" s="63"/>
      <c r="L269" s="61"/>
      <c r="M269" s="218"/>
      <c r="N269" s="42"/>
      <c r="O269" s="42"/>
      <c r="P269" s="42"/>
      <c r="Q269" s="42"/>
      <c r="R269" s="42"/>
      <c r="S269" s="42"/>
      <c r="T269" s="78"/>
      <c r="AT269" s="24" t="s">
        <v>192</v>
      </c>
      <c r="AU269" s="24" t="s">
        <v>85</v>
      </c>
    </row>
    <row r="270" spans="2:51" s="12" customFormat="1" ht="13.5">
      <c r="B270" s="219"/>
      <c r="C270" s="220"/>
      <c r="D270" s="216" t="s">
        <v>194</v>
      </c>
      <c r="E270" s="221" t="s">
        <v>22</v>
      </c>
      <c r="F270" s="222" t="s">
        <v>437</v>
      </c>
      <c r="G270" s="220"/>
      <c r="H270" s="223">
        <v>519.2</v>
      </c>
      <c r="I270" s="224"/>
      <c r="J270" s="220"/>
      <c r="K270" s="220"/>
      <c r="L270" s="225"/>
      <c r="M270" s="226"/>
      <c r="N270" s="227"/>
      <c r="O270" s="227"/>
      <c r="P270" s="227"/>
      <c r="Q270" s="227"/>
      <c r="R270" s="227"/>
      <c r="S270" s="227"/>
      <c r="T270" s="228"/>
      <c r="AT270" s="229" t="s">
        <v>194</v>
      </c>
      <c r="AU270" s="229" t="s">
        <v>85</v>
      </c>
      <c r="AV270" s="12" t="s">
        <v>85</v>
      </c>
      <c r="AW270" s="12" t="s">
        <v>41</v>
      </c>
      <c r="AX270" s="12" t="s">
        <v>77</v>
      </c>
      <c r="AY270" s="229" t="s">
        <v>183</v>
      </c>
    </row>
    <row r="271" spans="2:51" s="12" customFormat="1" ht="13.5">
      <c r="B271" s="219"/>
      <c r="C271" s="220"/>
      <c r="D271" s="216" t="s">
        <v>194</v>
      </c>
      <c r="E271" s="221" t="s">
        <v>22</v>
      </c>
      <c r="F271" s="222" t="s">
        <v>438</v>
      </c>
      <c r="G271" s="220"/>
      <c r="H271" s="223">
        <v>25.65</v>
      </c>
      <c r="I271" s="224"/>
      <c r="J271" s="220"/>
      <c r="K271" s="220"/>
      <c r="L271" s="225"/>
      <c r="M271" s="226"/>
      <c r="N271" s="227"/>
      <c r="O271" s="227"/>
      <c r="P271" s="227"/>
      <c r="Q271" s="227"/>
      <c r="R271" s="227"/>
      <c r="S271" s="227"/>
      <c r="T271" s="228"/>
      <c r="AT271" s="229" t="s">
        <v>194</v>
      </c>
      <c r="AU271" s="229" t="s">
        <v>85</v>
      </c>
      <c r="AV271" s="12" t="s">
        <v>85</v>
      </c>
      <c r="AW271" s="12" t="s">
        <v>41</v>
      </c>
      <c r="AX271" s="12" t="s">
        <v>77</v>
      </c>
      <c r="AY271" s="229" t="s">
        <v>183</v>
      </c>
    </row>
    <row r="272" spans="2:51" s="13" customFormat="1" ht="13.5">
      <c r="B272" s="230"/>
      <c r="C272" s="231"/>
      <c r="D272" s="232" t="s">
        <v>194</v>
      </c>
      <c r="E272" s="233" t="s">
        <v>22</v>
      </c>
      <c r="F272" s="234" t="s">
        <v>196</v>
      </c>
      <c r="G272" s="231"/>
      <c r="H272" s="235">
        <v>544.85</v>
      </c>
      <c r="I272" s="236"/>
      <c r="J272" s="231"/>
      <c r="K272" s="231"/>
      <c r="L272" s="237"/>
      <c r="M272" s="238"/>
      <c r="N272" s="239"/>
      <c r="O272" s="239"/>
      <c r="P272" s="239"/>
      <c r="Q272" s="239"/>
      <c r="R272" s="239"/>
      <c r="S272" s="239"/>
      <c r="T272" s="240"/>
      <c r="AT272" s="241" t="s">
        <v>194</v>
      </c>
      <c r="AU272" s="241" t="s">
        <v>85</v>
      </c>
      <c r="AV272" s="13" t="s">
        <v>190</v>
      </c>
      <c r="AW272" s="13" t="s">
        <v>41</v>
      </c>
      <c r="AX272" s="13" t="s">
        <v>24</v>
      </c>
      <c r="AY272" s="241" t="s">
        <v>183</v>
      </c>
    </row>
    <row r="273" spans="2:65" s="1" customFormat="1" ht="22.5" customHeight="1">
      <c r="B273" s="41"/>
      <c r="C273" s="204" t="s">
        <v>439</v>
      </c>
      <c r="D273" s="204" t="s">
        <v>185</v>
      </c>
      <c r="E273" s="205" t="s">
        <v>440</v>
      </c>
      <c r="F273" s="206" t="s">
        <v>441</v>
      </c>
      <c r="G273" s="207" t="s">
        <v>274</v>
      </c>
      <c r="H273" s="208">
        <v>62</v>
      </c>
      <c r="I273" s="209"/>
      <c r="J273" s="210">
        <f>ROUND(I273*H273,2)</f>
        <v>0</v>
      </c>
      <c r="K273" s="206" t="s">
        <v>199</v>
      </c>
      <c r="L273" s="61"/>
      <c r="M273" s="211" t="s">
        <v>22</v>
      </c>
      <c r="N273" s="212" t="s">
        <v>48</v>
      </c>
      <c r="O273" s="42"/>
      <c r="P273" s="213">
        <f>O273*H273</f>
        <v>0</v>
      </c>
      <c r="Q273" s="213">
        <v>0.00825</v>
      </c>
      <c r="R273" s="213">
        <f>Q273*H273</f>
        <v>0.5115000000000001</v>
      </c>
      <c r="S273" s="213">
        <v>0</v>
      </c>
      <c r="T273" s="214">
        <f>S273*H273</f>
        <v>0</v>
      </c>
      <c r="AR273" s="24" t="s">
        <v>190</v>
      </c>
      <c r="AT273" s="24" t="s">
        <v>185</v>
      </c>
      <c r="AU273" s="24" t="s">
        <v>85</v>
      </c>
      <c r="AY273" s="24" t="s">
        <v>183</v>
      </c>
      <c r="BE273" s="215">
        <f>IF(N273="základní",J273,0)</f>
        <v>0</v>
      </c>
      <c r="BF273" s="215">
        <f>IF(N273="snížená",J273,0)</f>
        <v>0</v>
      </c>
      <c r="BG273" s="215">
        <f>IF(N273="zákl. přenesená",J273,0)</f>
        <v>0</v>
      </c>
      <c r="BH273" s="215">
        <f>IF(N273="sníž. přenesená",J273,0)</f>
        <v>0</v>
      </c>
      <c r="BI273" s="215">
        <f>IF(N273="nulová",J273,0)</f>
        <v>0</v>
      </c>
      <c r="BJ273" s="24" t="s">
        <v>24</v>
      </c>
      <c r="BK273" s="215">
        <f>ROUND(I273*H273,2)</f>
        <v>0</v>
      </c>
      <c r="BL273" s="24" t="s">
        <v>190</v>
      </c>
      <c r="BM273" s="24" t="s">
        <v>442</v>
      </c>
    </row>
    <row r="274" spans="2:47" s="1" customFormat="1" ht="27">
      <c r="B274" s="41"/>
      <c r="C274" s="63"/>
      <c r="D274" s="216" t="s">
        <v>192</v>
      </c>
      <c r="E274" s="63"/>
      <c r="F274" s="217" t="s">
        <v>443</v>
      </c>
      <c r="G274" s="63"/>
      <c r="H274" s="63"/>
      <c r="I274" s="172"/>
      <c r="J274" s="63"/>
      <c r="K274" s="63"/>
      <c r="L274" s="61"/>
      <c r="M274" s="218"/>
      <c r="N274" s="42"/>
      <c r="O274" s="42"/>
      <c r="P274" s="42"/>
      <c r="Q274" s="42"/>
      <c r="R274" s="42"/>
      <c r="S274" s="42"/>
      <c r="T274" s="78"/>
      <c r="AT274" s="24" t="s">
        <v>192</v>
      </c>
      <c r="AU274" s="24" t="s">
        <v>85</v>
      </c>
    </row>
    <row r="275" spans="2:51" s="12" customFormat="1" ht="13.5">
      <c r="B275" s="219"/>
      <c r="C275" s="220"/>
      <c r="D275" s="216" t="s">
        <v>194</v>
      </c>
      <c r="E275" s="221" t="s">
        <v>22</v>
      </c>
      <c r="F275" s="222" t="s">
        <v>444</v>
      </c>
      <c r="G275" s="220"/>
      <c r="H275" s="223">
        <v>62</v>
      </c>
      <c r="I275" s="224"/>
      <c r="J275" s="220"/>
      <c r="K275" s="220"/>
      <c r="L275" s="225"/>
      <c r="M275" s="226"/>
      <c r="N275" s="227"/>
      <c r="O275" s="227"/>
      <c r="P275" s="227"/>
      <c r="Q275" s="227"/>
      <c r="R275" s="227"/>
      <c r="S275" s="227"/>
      <c r="T275" s="228"/>
      <c r="AT275" s="229" t="s">
        <v>194</v>
      </c>
      <c r="AU275" s="229" t="s">
        <v>85</v>
      </c>
      <c r="AV275" s="12" t="s">
        <v>85</v>
      </c>
      <c r="AW275" s="12" t="s">
        <v>41</v>
      </c>
      <c r="AX275" s="12" t="s">
        <v>77</v>
      </c>
      <c r="AY275" s="229" t="s">
        <v>183</v>
      </c>
    </row>
    <row r="276" spans="2:51" s="13" customFormat="1" ht="13.5">
      <c r="B276" s="230"/>
      <c r="C276" s="231"/>
      <c r="D276" s="232" t="s">
        <v>194</v>
      </c>
      <c r="E276" s="233" t="s">
        <v>22</v>
      </c>
      <c r="F276" s="234" t="s">
        <v>196</v>
      </c>
      <c r="G276" s="231"/>
      <c r="H276" s="235">
        <v>62</v>
      </c>
      <c r="I276" s="236"/>
      <c r="J276" s="231"/>
      <c r="K276" s="231"/>
      <c r="L276" s="237"/>
      <c r="M276" s="238"/>
      <c r="N276" s="239"/>
      <c r="O276" s="239"/>
      <c r="P276" s="239"/>
      <c r="Q276" s="239"/>
      <c r="R276" s="239"/>
      <c r="S276" s="239"/>
      <c r="T276" s="240"/>
      <c r="AT276" s="241" t="s">
        <v>194</v>
      </c>
      <c r="AU276" s="241" t="s">
        <v>85</v>
      </c>
      <c r="AV276" s="13" t="s">
        <v>190</v>
      </c>
      <c r="AW276" s="13" t="s">
        <v>41</v>
      </c>
      <c r="AX276" s="13" t="s">
        <v>24</v>
      </c>
      <c r="AY276" s="241" t="s">
        <v>183</v>
      </c>
    </row>
    <row r="277" spans="2:65" s="1" customFormat="1" ht="22.5" customHeight="1">
      <c r="B277" s="41"/>
      <c r="C277" s="257" t="s">
        <v>445</v>
      </c>
      <c r="D277" s="257" t="s">
        <v>330</v>
      </c>
      <c r="E277" s="258" t="s">
        <v>446</v>
      </c>
      <c r="F277" s="259" t="s">
        <v>447</v>
      </c>
      <c r="G277" s="260" t="s">
        <v>274</v>
      </c>
      <c r="H277" s="261">
        <v>63.24</v>
      </c>
      <c r="I277" s="262"/>
      <c r="J277" s="263">
        <f>ROUND(I277*H277,2)</f>
        <v>0</v>
      </c>
      <c r="K277" s="259" t="s">
        <v>199</v>
      </c>
      <c r="L277" s="264"/>
      <c r="M277" s="265" t="s">
        <v>22</v>
      </c>
      <c r="N277" s="266" t="s">
        <v>48</v>
      </c>
      <c r="O277" s="42"/>
      <c r="P277" s="213">
        <f>O277*H277</f>
        <v>0</v>
      </c>
      <c r="Q277" s="213">
        <v>0.00138</v>
      </c>
      <c r="R277" s="213">
        <f>Q277*H277</f>
        <v>0.0872712</v>
      </c>
      <c r="S277" s="213">
        <v>0</v>
      </c>
      <c r="T277" s="214">
        <f>S277*H277</f>
        <v>0</v>
      </c>
      <c r="AR277" s="24" t="s">
        <v>228</v>
      </c>
      <c r="AT277" s="24" t="s">
        <v>330</v>
      </c>
      <c r="AU277" s="24" t="s">
        <v>85</v>
      </c>
      <c r="AY277" s="24" t="s">
        <v>183</v>
      </c>
      <c r="BE277" s="215">
        <f>IF(N277="základní",J277,0)</f>
        <v>0</v>
      </c>
      <c r="BF277" s="215">
        <f>IF(N277="snížená",J277,0)</f>
        <v>0</v>
      </c>
      <c r="BG277" s="215">
        <f>IF(N277="zákl. přenesená",J277,0)</f>
        <v>0</v>
      </c>
      <c r="BH277" s="215">
        <f>IF(N277="sníž. přenesená",J277,0)</f>
        <v>0</v>
      </c>
      <c r="BI277" s="215">
        <f>IF(N277="nulová",J277,0)</f>
        <v>0</v>
      </c>
      <c r="BJ277" s="24" t="s">
        <v>24</v>
      </c>
      <c r="BK277" s="215">
        <f>ROUND(I277*H277,2)</f>
        <v>0</v>
      </c>
      <c r="BL277" s="24" t="s">
        <v>190</v>
      </c>
      <c r="BM277" s="24" t="s">
        <v>448</v>
      </c>
    </row>
    <row r="278" spans="2:47" s="1" customFormat="1" ht="40.5">
      <c r="B278" s="41"/>
      <c r="C278" s="63"/>
      <c r="D278" s="216" t="s">
        <v>192</v>
      </c>
      <c r="E278" s="63"/>
      <c r="F278" s="217" t="s">
        <v>449</v>
      </c>
      <c r="G278" s="63"/>
      <c r="H278" s="63"/>
      <c r="I278" s="172"/>
      <c r="J278" s="63"/>
      <c r="K278" s="63"/>
      <c r="L278" s="61"/>
      <c r="M278" s="218"/>
      <c r="N278" s="42"/>
      <c r="O278" s="42"/>
      <c r="P278" s="42"/>
      <c r="Q278" s="42"/>
      <c r="R278" s="42"/>
      <c r="S278" s="42"/>
      <c r="T278" s="78"/>
      <c r="AT278" s="24" t="s">
        <v>192</v>
      </c>
      <c r="AU278" s="24" t="s">
        <v>85</v>
      </c>
    </row>
    <row r="279" spans="2:51" s="12" customFormat="1" ht="13.5">
      <c r="B279" s="219"/>
      <c r="C279" s="220"/>
      <c r="D279" s="232" t="s">
        <v>194</v>
      </c>
      <c r="E279" s="220"/>
      <c r="F279" s="244" t="s">
        <v>450</v>
      </c>
      <c r="G279" s="220"/>
      <c r="H279" s="245">
        <v>63.24</v>
      </c>
      <c r="I279" s="224"/>
      <c r="J279" s="220"/>
      <c r="K279" s="220"/>
      <c r="L279" s="225"/>
      <c r="M279" s="226"/>
      <c r="N279" s="227"/>
      <c r="O279" s="227"/>
      <c r="P279" s="227"/>
      <c r="Q279" s="227"/>
      <c r="R279" s="227"/>
      <c r="S279" s="227"/>
      <c r="T279" s="228"/>
      <c r="AT279" s="229" t="s">
        <v>194</v>
      </c>
      <c r="AU279" s="229" t="s">
        <v>85</v>
      </c>
      <c r="AV279" s="12" t="s">
        <v>85</v>
      </c>
      <c r="AW279" s="12" t="s">
        <v>6</v>
      </c>
      <c r="AX279" s="12" t="s">
        <v>24</v>
      </c>
      <c r="AY279" s="229" t="s">
        <v>183</v>
      </c>
    </row>
    <row r="280" spans="2:65" s="1" customFormat="1" ht="22.5" customHeight="1">
      <c r="B280" s="41"/>
      <c r="C280" s="204" t="s">
        <v>451</v>
      </c>
      <c r="D280" s="204" t="s">
        <v>185</v>
      </c>
      <c r="E280" s="205" t="s">
        <v>452</v>
      </c>
      <c r="F280" s="206" t="s">
        <v>453</v>
      </c>
      <c r="G280" s="207" t="s">
        <v>274</v>
      </c>
      <c r="H280" s="208">
        <v>410.3</v>
      </c>
      <c r="I280" s="209"/>
      <c r="J280" s="210">
        <f>ROUND(I280*H280,2)</f>
        <v>0</v>
      </c>
      <c r="K280" s="206" t="s">
        <v>199</v>
      </c>
      <c r="L280" s="61"/>
      <c r="M280" s="211" t="s">
        <v>22</v>
      </c>
      <c r="N280" s="212" t="s">
        <v>48</v>
      </c>
      <c r="O280" s="42"/>
      <c r="P280" s="213">
        <f>O280*H280</f>
        <v>0</v>
      </c>
      <c r="Q280" s="213">
        <v>0.00832</v>
      </c>
      <c r="R280" s="213">
        <f>Q280*H280</f>
        <v>3.413696</v>
      </c>
      <c r="S280" s="213">
        <v>0</v>
      </c>
      <c r="T280" s="214">
        <f>S280*H280</f>
        <v>0</v>
      </c>
      <c r="AR280" s="24" t="s">
        <v>190</v>
      </c>
      <c r="AT280" s="24" t="s">
        <v>185</v>
      </c>
      <c r="AU280" s="24" t="s">
        <v>85</v>
      </c>
      <c r="AY280" s="24" t="s">
        <v>183</v>
      </c>
      <c r="BE280" s="215">
        <f>IF(N280="základní",J280,0)</f>
        <v>0</v>
      </c>
      <c r="BF280" s="215">
        <f>IF(N280="snížená",J280,0)</f>
        <v>0</v>
      </c>
      <c r="BG280" s="215">
        <f>IF(N280="zákl. přenesená",J280,0)</f>
        <v>0</v>
      </c>
      <c r="BH280" s="215">
        <f>IF(N280="sníž. přenesená",J280,0)</f>
        <v>0</v>
      </c>
      <c r="BI280" s="215">
        <f>IF(N280="nulová",J280,0)</f>
        <v>0</v>
      </c>
      <c r="BJ280" s="24" t="s">
        <v>24</v>
      </c>
      <c r="BK280" s="215">
        <f>ROUND(I280*H280,2)</f>
        <v>0</v>
      </c>
      <c r="BL280" s="24" t="s">
        <v>190</v>
      </c>
      <c r="BM280" s="24" t="s">
        <v>454</v>
      </c>
    </row>
    <row r="281" spans="2:47" s="1" customFormat="1" ht="27">
      <c r="B281" s="41"/>
      <c r="C281" s="63"/>
      <c r="D281" s="216" t="s">
        <v>192</v>
      </c>
      <c r="E281" s="63"/>
      <c r="F281" s="217" t="s">
        <v>455</v>
      </c>
      <c r="G281" s="63"/>
      <c r="H281" s="63"/>
      <c r="I281" s="172"/>
      <c r="J281" s="63"/>
      <c r="K281" s="63"/>
      <c r="L281" s="61"/>
      <c r="M281" s="218"/>
      <c r="N281" s="42"/>
      <c r="O281" s="42"/>
      <c r="P281" s="42"/>
      <c r="Q281" s="42"/>
      <c r="R281" s="42"/>
      <c r="S281" s="42"/>
      <c r="T281" s="78"/>
      <c r="AT281" s="24" t="s">
        <v>192</v>
      </c>
      <c r="AU281" s="24" t="s">
        <v>85</v>
      </c>
    </row>
    <row r="282" spans="2:51" s="12" customFormat="1" ht="13.5">
      <c r="B282" s="219"/>
      <c r="C282" s="220"/>
      <c r="D282" s="216" t="s">
        <v>194</v>
      </c>
      <c r="E282" s="221" t="s">
        <v>22</v>
      </c>
      <c r="F282" s="222" t="s">
        <v>456</v>
      </c>
      <c r="G282" s="220"/>
      <c r="H282" s="223">
        <v>526.9</v>
      </c>
      <c r="I282" s="224"/>
      <c r="J282" s="220"/>
      <c r="K282" s="220"/>
      <c r="L282" s="225"/>
      <c r="M282" s="226"/>
      <c r="N282" s="227"/>
      <c r="O282" s="227"/>
      <c r="P282" s="227"/>
      <c r="Q282" s="227"/>
      <c r="R282" s="227"/>
      <c r="S282" s="227"/>
      <c r="T282" s="228"/>
      <c r="AT282" s="229" t="s">
        <v>194</v>
      </c>
      <c r="AU282" s="229" t="s">
        <v>85</v>
      </c>
      <c r="AV282" s="12" t="s">
        <v>85</v>
      </c>
      <c r="AW282" s="12" t="s">
        <v>41</v>
      </c>
      <c r="AX282" s="12" t="s">
        <v>77</v>
      </c>
      <c r="AY282" s="229" t="s">
        <v>183</v>
      </c>
    </row>
    <row r="283" spans="2:51" s="12" customFormat="1" ht="13.5">
      <c r="B283" s="219"/>
      <c r="C283" s="220"/>
      <c r="D283" s="216" t="s">
        <v>194</v>
      </c>
      <c r="E283" s="221" t="s">
        <v>22</v>
      </c>
      <c r="F283" s="222" t="s">
        <v>457</v>
      </c>
      <c r="G283" s="220"/>
      <c r="H283" s="223">
        <v>-116.6</v>
      </c>
      <c r="I283" s="224"/>
      <c r="J283" s="220"/>
      <c r="K283" s="220"/>
      <c r="L283" s="225"/>
      <c r="M283" s="226"/>
      <c r="N283" s="227"/>
      <c r="O283" s="227"/>
      <c r="P283" s="227"/>
      <c r="Q283" s="227"/>
      <c r="R283" s="227"/>
      <c r="S283" s="227"/>
      <c r="T283" s="228"/>
      <c r="AT283" s="229" t="s">
        <v>194</v>
      </c>
      <c r="AU283" s="229" t="s">
        <v>85</v>
      </c>
      <c r="AV283" s="12" t="s">
        <v>85</v>
      </c>
      <c r="AW283" s="12" t="s">
        <v>41</v>
      </c>
      <c r="AX283" s="12" t="s">
        <v>77</v>
      </c>
      <c r="AY283" s="229" t="s">
        <v>183</v>
      </c>
    </row>
    <row r="284" spans="2:51" s="13" customFormat="1" ht="13.5">
      <c r="B284" s="230"/>
      <c r="C284" s="231"/>
      <c r="D284" s="232" t="s">
        <v>194</v>
      </c>
      <c r="E284" s="233" t="s">
        <v>22</v>
      </c>
      <c r="F284" s="234" t="s">
        <v>196</v>
      </c>
      <c r="G284" s="231"/>
      <c r="H284" s="235">
        <v>410.3</v>
      </c>
      <c r="I284" s="236"/>
      <c r="J284" s="231"/>
      <c r="K284" s="231"/>
      <c r="L284" s="237"/>
      <c r="M284" s="238"/>
      <c r="N284" s="239"/>
      <c r="O284" s="239"/>
      <c r="P284" s="239"/>
      <c r="Q284" s="239"/>
      <c r="R284" s="239"/>
      <c r="S284" s="239"/>
      <c r="T284" s="240"/>
      <c r="AT284" s="241" t="s">
        <v>194</v>
      </c>
      <c r="AU284" s="241" t="s">
        <v>85</v>
      </c>
      <c r="AV284" s="13" t="s">
        <v>190</v>
      </c>
      <c r="AW284" s="13" t="s">
        <v>41</v>
      </c>
      <c r="AX284" s="13" t="s">
        <v>24</v>
      </c>
      <c r="AY284" s="241" t="s">
        <v>183</v>
      </c>
    </row>
    <row r="285" spans="2:65" s="1" customFormat="1" ht="22.5" customHeight="1">
      <c r="B285" s="41"/>
      <c r="C285" s="257" t="s">
        <v>458</v>
      </c>
      <c r="D285" s="257" t="s">
        <v>330</v>
      </c>
      <c r="E285" s="258" t="s">
        <v>459</v>
      </c>
      <c r="F285" s="259" t="s">
        <v>460</v>
      </c>
      <c r="G285" s="260" t="s">
        <v>274</v>
      </c>
      <c r="H285" s="261">
        <v>346.29</v>
      </c>
      <c r="I285" s="262"/>
      <c r="J285" s="263">
        <f>ROUND(I285*H285,2)</f>
        <v>0</v>
      </c>
      <c r="K285" s="259" t="s">
        <v>199</v>
      </c>
      <c r="L285" s="264"/>
      <c r="M285" s="265" t="s">
        <v>22</v>
      </c>
      <c r="N285" s="266" t="s">
        <v>48</v>
      </c>
      <c r="O285" s="42"/>
      <c r="P285" s="213">
        <f>O285*H285</f>
        <v>0</v>
      </c>
      <c r="Q285" s="213">
        <v>0.00276</v>
      </c>
      <c r="R285" s="213">
        <f>Q285*H285</f>
        <v>0.9557604000000001</v>
      </c>
      <c r="S285" s="213">
        <v>0</v>
      </c>
      <c r="T285" s="214">
        <f>S285*H285</f>
        <v>0</v>
      </c>
      <c r="AR285" s="24" t="s">
        <v>228</v>
      </c>
      <c r="AT285" s="24" t="s">
        <v>330</v>
      </c>
      <c r="AU285" s="24" t="s">
        <v>85</v>
      </c>
      <c r="AY285" s="24" t="s">
        <v>183</v>
      </c>
      <c r="BE285" s="215">
        <f>IF(N285="základní",J285,0)</f>
        <v>0</v>
      </c>
      <c r="BF285" s="215">
        <f>IF(N285="snížená",J285,0)</f>
        <v>0</v>
      </c>
      <c r="BG285" s="215">
        <f>IF(N285="zákl. přenesená",J285,0)</f>
        <v>0</v>
      </c>
      <c r="BH285" s="215">
        <f>IF(N285="sníž. přenesená",J285,0)</f>
        <v>0</v>
      </c>
      <c r="BI285" s="215">
        <f>IF(N285="nulová",J285,0)</f>
        <v>0</v>
      </c>
      <c r="BJ285" s="24" t="s">
        <v>24</v>
      </c>
      <c r="BK285" s="215">
        <f>ROUND(I285*H285,2)</f>
        <v>0</v>
      </c>
      <c r="BL285" s="24" t="s">
        <v>190</v>
      </c>
      <c r="BM285" s="24" t="s">
        <v>461</v>
      </c>
    </row>
    <row r="286" spans="2:47" s="1" customFormat="1" ht="40.5">
      <c r="B286" s="41"/>
      <c r="C286" s="63"/>
      <c r="D286" s="216" t="s">
        <v>192</v>
      </c>
      <c r="E286" s="63"/>
      <c r="F286" s="217" t="s">
        <v>462</v>
      </c>
      <c r="G286" s="63"/>
      <c r="H286" s="63"/>
      <c r="I286" s="172"/>
      <c r="J286" s="63"/>
      <c r="K286" s="63"/>
      <c r="L286" s="61"/>
      <c r="M286" s="218"/>
      <c r="N286" s="42"/>
      <c r="O286" s="42"/>
      <c r="P286" s="42"/>
      <c r="Q286" s="42"/>
      <c r="R286" s="42"/>
      <c r="S286" s="42"/>
      <c r="T286" s="78"/>
      <c r="AT286" s="24" t="s">
        <v>192</v>
      </c>
      <c r="AU286" s="24" t="s">
        <v>85</v>
      </c>
    </row>
    <row r="287" spans="2:51" s="12" customFormat="1" ht="13.5">
      <c r="B287" s="219"/>
      <c r="C287" s="220"/>
      <c r="D287" s="232" t="s">
        <v>194</v>
      </c>
      <c r="E287" s="220"/>
      <c r="F287" s="244" t="s">
        <v>463</v>
      </c>
      <c r="G287" s="220"/>
      <c r="H287" s="245">
        <v>346.29</v>
      </c>
      <c r="I287" s="224"/>
      <c r="J287" s="220"/>
      <c r="K287" s="220"/>
      <c r="L287" s="225"/>
      <c r="M287" s="226"/>
      <c r="N287" s="227"/>
      <c r="O287" s="227"/>
      <c r="P287" s="227"/>
      <c r="Q287" s="227"/>
      <c r="R287" s="227"/>
      <c r="S287" s="227"/>
      <c r="T287" s="228"/>
      <c r="AT287" s="229" t="s">
        <v>194</v>
      </c>
      <c r="AU287" s="229" t="s">
        <v>85</v>
      </c>
      <c r="AV287" s="12" t="s">
        <v>85</v>
      </c>
      <c r="AW287" s="12" t="s">
        <v>6</v>
      </c>
      <c r="AX287" s="12" t="s">
        <v>24</v>
      </c>
      <c r="AY287" s="229" t="s">
        <v>183</v>
      </c>
    </row>
    <row r="288" spans="2:65" s="1" customFormat="1" ht="22.5" customHeight="1">
      <c r="B288" s="41"/>
      <c r="C288" s="257" t="s">
        <v>464</v>
      </c>
      <c r="D288" s="257" t="s">
        <v>330</v>
      </c>
      <c r="E288" s="258" t="s">
        <v>465</v>
      </c>
      <c r="F288" s="259" t="s">
        <v>466</v>
      </c>
      <c r="G288" s="260" t="s">
        <v>188</v>
      </c>
      <c r="H288" s="261">
        <v>11.702</v>
      </c>
      <c r="I288" s="262"/>
      <c r="J288" s="263">
        <f>ROUND(I288*H288,2)</f>
        <v>0</v>
      </c>
      <c r="K288" s="259" t="s">
        <v>22</v>
      </c>
      <c r="L288" s="264"/>
      <c r="M288" s="265" t="s">
        <v>22</v>
      </c>
      <c r="N288" s="266" t="s">
        <v>48</v>
      </c>
      <c r="O288" s="42"/>
      <c r="P288" s="213">
        <f>O288*H288</f>
        <v>0</v>
      </c>
      <c r="Q288" s="213">
        <v>0.032</v>
      </c>
      <c r="R288" s="213">
        <f>Q288*H288</f>
        <v>0.374464</v>
      </c>
      <c r="S288" s="213">
        <v>0</v>
      </c>
      <c r="T288" s="214">
        <f>S288*H288</f>
        <v>0</v>
      </c>
      <c r="AR288" s="24" t="s">
        <v>228</v>
      </c>
      <c r="AT288" s="24" t="s">
        <v>330</v>
      </c>
      <c r="AU288" s="24" t="s">
        <v>85</v>
      </c>
      <c r="AY288" s="24" t="s">
        <v>183</v>
      </c>
      <c r="BE288" s="215">
        <f>IF(N288="základní",J288,0)</f>
        <v>0</v>
      </c>
      <c r="BF288" s="215">
        <f>IF(N288="snížená",J288,0)</f>
        <v>0</v>
      </c>
      <c r="BG288" s="215">
        <f>IF(N288="zákl. přenesená",J288,0)</f>
        <v>0</v>
      </c>
      <c r="BH288" s="215">
        <f>IF(N288="sníž. přenesená",J288,0)</f>
        <v>0</v>
      </c>
      <c r="BI288" s="215">
        <f>IF(N288="nulová",J288,0)</f>
        <v>0</v>
      </c>
      <c r="BJ288" s="24" t="s">
        <v>24</v>
      </c>
      <c r="BK288" s="215">
        <f>ROUND(I288*H288,2)</f>
        <v>0</v>
      </c>
      <c r="BL288" s="24" t="s">
        <v>190</v>
      </c>
      <c r="BM288" s="24" t="s">
        <v>467</v>
      </c>
    </row>
    <row r="289" spans="2:47" s="1" customFormat="1" ht="27">
      <c r="B289" s="41"/>
      <c r="C289" s="63"/>
      <c r="D289" s="216" t="s">
        <v>192</v>
      </c>
      <c r="E289" s="63"/>
      <c r="F289" s="217" t="s">
        <v>468</v>
      </c>
      <c r="G289" s="63"/>
      <c r="H289" s="63"/>
      <c r="I289" s="172"/>
      <c r="J289" s="63"/>
      <c r="K289" s="63"/>
      <c r="L289" s="61"/>
      <c r="M289" s="218"/>
      <c r="N289" s="42"/>
      <c r="O289" s="42"/>
      <c r="P289" s="42"/>
      <c r="Q289" s="42"/>
      <c r="R289" s="42"/>
      <c r="S289" s="42"/>
      <c r="T289" s="78"/>
      <c r="AT289" s="24" t="s">
        <v>192</v>
      </c>
      <c r="AU289" s="24" t="s">
        <v>85</v>
      </c>
    </row>
    <row r="290" spans="2:51" s="12" customFormat="1" ht="13.5">
      <c r="B290" s="219"/>
      <c r="C290" s="220"/>
      <c r="D290" s="216" t="s">
        <v>194</v>
      </c>
      <c r="E290" s="221" t="s">
        <v>22</v>
      </c>
      <c r="F290" s="222" t="s">
        <v>469</v>
      </c>
      <c r="G290" s="220"/>
      <c r="H290" s="223">
        <v>9.752</v>
      </c>
      <c r="I290" s="224"/>
      <c r="J290" s="220"/>
      <c r="K290" s="220"/>
      <c r="L290" s="225"/>
      <c r="M290" s="226"/>
      <c r="N290" s="227"/>
      <c r="O290" s="227"/>
      <c r="P290" s="227"/>
      <c r="Q290" s="227"/>
      <c r="R290" s="227"/>
      <c r="S290" s="227"/>
      <c r="T290" s="228"/>
      <c r="AT290" s="229" t="s">
        <v>194</v>
      </c>
      <c r="AU290" s="229" t="s">
        <v>85</v>
      </c>
      <c r="AV290" s="12" t="s">
        <v>85</v>
      </c>
      <c r="AW290" s="12" t="s">
        <v>41</v>
      </c>
      <c r="AX290" s="12" t="s">
        <v>24</v>
      </c>
      <c r="AY290" s="229" t="s">
        <v>183</v>
      </c>
    </row>
    <row r="291" spans="2:51" s="12" customFormat="1" ht="13.5">
      <c r="B291" s="219"/>
      <c r="C291" s="220"/>
      <c r="D291" s="232" t="s">
        <v>194</v>
      </c>
      <c r="E291" s="220"/>
      <c r="F291" s="244" t="s">
        <v>470</v>
      </c>
      <c r="G291" s="220"/>
      <c r="H291" s="245">
        <v>11.702</v>
      </c>
      <c r="I291" s="224"/>
      <c r="J291" s="220"/>
      <c r="K291" s="220"/>
      <c r="L291" s="225"/>
      <c r="M291" s="226"/>
      <c r="N291" s="227"/>
      <c r="O291" s="227"/>
      <c r="P291" s="227"/>
      <c r="Q291" s="227"/>
      <c r="R291" s="227"/>
      <c r="S291" s="227"/>
      <c r="T291" s="228"/>
      <c r="AT291" s="229" t="s">
        <v>194</v>
      </c>
      <c r="AU291" s="229" t="s">
        <v>85</v>
      </c>
      <c r="AV291" s="12" t="s">
        <v>85</v>
      </c>
      <c r="AW291" s="12" t="s">
        <v>6</v>
      </c>
      <c r="AX291" s="12" t="s">
        <v>24</v>
      </c>
      <c r="AY291" s="229" t="s">
        <v>183</v>
      </c>
    </row>
    <row r="292" spans="2:65" s="1" customFormat="1" ht="31.5" customHeight="1">
      <c r="B292" s="41"/>
      <c r="C292" s="204" t="s">
        <v>471</v>
      </c>
      <c r="D292" s="204" t="s">
        <v>185</v>
      </c>
      <c r="E292" s="205" t="s">
        <v>472</v>
      </c>
      <c r="F292" s="206" t="s">
        <v>473</v>
      </c>
      <c r="G292" s="207" t="s">
        <v>238</v>
      </c>
      <c r="H292" s="208">
        <v>440</v>
      </c>
      <c r="I292" s="209"/>
      <c r="J292" s="210">
        <f>ROUND(I292*H292,2)</f>
        <v>0</v>
      </c>
      <c r="K292" s="206" t="s">
        <v>199</v>
      </c>
      <c r="L292" s="61"/>
      <c r="M292" s="211" t="s">
        <v>22</v>
      </c>
      <c r="N292" s="212" t="s">
        <v>48</v>
      </c>
      <c r="O292" s="42"/>
      <c r="P292" s="213">
        <f>O292*H292</f>
        <v>0</v>
      </c>
      <c r="Q292" s="213">
        <v>0.00168</v>
      </c>
      <c r="R292" s="213">
        <f>Q292*H292</f>
        <v>0.7392000000000001</v>
      </c>
      <c r="S292" s="213">
        <v>0</v>
      </c>
      <c r="T292" s="214">
        <f>S292*H292</f>
        <v>0</v>
      </c>
      <c r="AR292" s="24" t="s">
        <v>190</v>
      </c>
      <c r="AT292" s="24" t="s">
        <v>185</v>
      </c>
      <c r="AU292" s="24" t="s">
        <v>85</v>
      </c>
      <c r="AY292" s="24" t="s">
        <v>183</v>
      </c>
      <c r="BE292" s="215">
        <f>IF(N292="základní",J292,0)</f>
        <v>0</v>
      </c>
      <c r="BF292" s="215">
        <f>IF(N292="snížená",J292,0)</f>
        <v>0</v>
      </c>
      <c r="BG292" s="215">
        <f>IF(N292="zákl. přenesená",J292,0)</f>
        <v>0</v>
      </c>
      <c r="BH292" s="215">
        <f>IF(N292="sníž. přenesená",J292,0)</f>
        <v>0</v>
      </c>
      <c r="BI292" s="215">
        <f>IF(N292="nulová",J292,0)</f>
        <v>0</v>
      </c>
      <c r="BJ292" s="24" t="s">
        <v>24</v>
      </c>
      <c r="BK292" s="215">
        <f>ROUND(I292*H292,2)</f>
        <v>0</v>
      </c>
      <c r="BL292" s="24" t="s">
        <v>190</v>
      </c>
      <c r="BM292" s="24" t="s">
        <v>474</v>
      </c>
    </row>
    <row r="293" spans="2:47" s="1" customFormat="1" ht="27">
      <c r="B293" s="41"/>
      <c r="C293" s="63"/>
      <c r="D293" s="216" t="s">
        <v>192</v>
      </c>
      <c r="E293" s="63"/>
      <c r="F293" s="217" t="s">
        <v>475</v>
      </c>
      <c r="G293" s="63"/>
      <c r="H293" s="63"/>
      <c r="I293" s="172"/>
      <c r="J293" s="63"/>
      <c r="K293" s="63"/>
      <c r="L293" s="61"/>
      <c r="M293" s="218"/>
      <c r="N293" s="42"/>
      <c r="O293" s="42"/>
      <c r="P293" s="42"/>
      <c r="Q293" s="42"/>
      <c r="R293" s="42"/>
      <c r="S293" s="42"/>
      <c r="T293" s="78"/>
      <c r="AT293" s="24" t="s">
        <v>192</v>
      </c>
      <c r="AU293" s="24" t="s">
        <v>85</v>
      </c>
    </row>
    <row r="294" spans="2:51" s="12" customFormat="1" ht="13.5">
      <c r="B294" s="219"/>
      <c r="C294" s="220"/>
      <c r="D294" s="216" t="s">
        <v>194</v>
      </c>
      <c r="E294" s="221" t="s">
        <v>22</v>
      </c>
      <c r="F294" s="222" t="s">
        <v>476</v>
      </c>
      <c r="G294" s="220"/>
      <c r="H294" s="223">
        <v>440</v>
      </c>
      <c r="I294" s="224"/>
      <c r="J294" s="220"/>
      <c r="K294" s="220"/>
      <c r="L294" s="225"/>
      <c r="M294" s="226"/>
      <c r="N294" s="227"/>
      <c r="O294" s="227"/>
      <c r="P294" s="227"/>
      <c r="Q294" s="227"/>
      <c r="R294" s="227"/>
      <c r="S294" s="227"/>
      <c r="T294" s="228"/>
      <c r="AT294" s="229" t="s">
        <v>194</v>
      </c>
      <c r="AU294" s="229" t="s">
        <v>85</v>
      </c>
      <c r="AV294" s="12" t="s">
        <v>85</v>
      </c>
      <c r="AW294" s="12" t="s">
        <v>41</v>
      </c>
      <c r="AX294" s="12" t="s">
        <v>77</v>
      </c>
      <c r="AY294" s="229" t="s">
        <v>183</v>
      </c>
    </row>
    <row r="295" spans="2:51" s="13" customFormat="1" ht="13.5">
      <c r="B295" s="230"/>
      <c r="C295" s="231"/>
      <c r="D295" s="232" t="s">
        <v>194</v>
      </c>
      <c r="E295" s="233" t="s">
        <v>22</v>
      </c>
      <c r="F295" s="234" t="s">
        <v>196</v>
      </c>
      <c r="G295" s="231"/>
      <c r="H295" s="235">
        <v>440</v>
      </c>
      <c r="I295" s="236"/>
      <c r="J295" s="231"/>
      <c r="K295" s="231"/>
      <c r="L295" s="237"/>
      <c r="M295" s="238"/>
      <c r="N295" s="239"/>
      <c r="O295" s="239"/>
      <c r="P295" s="239"/>
      <c r="Q295" s="239"/>
      <c r="R295" s="239"/>
      <c r="S295" s="239"/>
      <c r="T295" s="240"/>
      <c r="AT295" s="241" t="s">
        <v>194</v>
      </c>
      <c r="AU295" s="241" t="s">
        <v>85</v>
      </c>
      <c r="AV295" s="13" t="s">
        <v>190</v>
      </c>
      <c r="AW295" s="13" t="s">
        <v>41</v>
      </c>
      <c r="AX295" s="13" t="s">
        <v>24</v>
      </c>
      <c r="AY295" s="241" t="s">
        <v>183</v>
      </c>
    </row>
    <row r="296" spans="2:65" s="1" customFormat="1" ht="22.5" customHeight="1">
      <c r="B296" s="41"/>
      <c r="C296" s="257" t="s">
        <v>477</v>
      </c>
      <c r="D296" s="257" t="s">
        <v>330</v>
      </c>
      <c r="E296" s="258" t="s">
        <v>478</v>
      </c>
      <c r="F296" s="259" t="s">
        <v>479</v>
      </c>
      <c r="G296" s="260" t="s">
        <v>274</v>
      </c>
      <c r="H296" s="261">
        <v>96.8</v>
      </c>
      <c r="I296" s="262"/>
      <c r="J296" s="263">
        <f>ROUND(I296*H296,2)</f>
        <v>0</v>
      </c>
      <c r="K296" s="259" t="s">
        <v>199</v>
      </c>
      <c r="L296" s="264"/>
      <c r="M296" s="265" t="s">
        <v>22</v>
      </c>
      <c r="N296" s="266" t="s">
        <v>48</v>
      </c>
      <c r="O296" s="42"/>
      <c r="P296" s="213">
        <f>O296*H296</f>
        <v>0</v>
      </c>
      <c r="Q296" s="213">
        <v>0.00092</v>
      </c>
      <c r="R296" s="213">
        <f>Q296*H296</f>
        <v>0.089056</v>
      </c>
      <c r="S296" s="213">
        <v>0</v>
      </c>
      <c r="T296" s="214">
        <f>S296*H296</f>
        <v>0</v>
      </c>
      <c r="AR296" s="24" t="s">
        <v>228</v>
      </c>
      <c r="AT296" s="24" t="s">
        <v>330</v>
      </c>
      <c r="AU296" s="24" t="s">
        <v>85</v>
      </c>
      <c r="AY296" s="24" t="s">
        <v>183</v>
      </c>
      <c r="BE296" s="215">
        <f>IF(N296="základní",J296,0)</f>
        <v>0</v>
      </c>
      <c r="BF296" s="215">
        <f>IF(N296="snížená",J296,0)</f>
        <v>0</v>
      </c>
      <c r="BG296" s="215">
        <f>IF(N296="zákl. přenesená",J296,0)</f>
        <v>0</v>
      </c>
      <c r="BH296" s="215">
        <f>IF(N296="sníž. přenesená",J296,0)</f>
        <v>0</v>
      </c>
      <c r="BI296" s="215">
        <f>IF(N296="nulová",J296,0)</f>
        <v>0</v>
      </c>
      <c r="BJ296" s="24" t="s">
        <v>24</v>
      </c>
      <c r="BK296" s="215">
        <f>ROUND(I296*H296,2)</f>
        <v>0</v>
      </c>
      <c r="BL296" s="24" t="s">
        <v>190</v>
      </c>
      <c r="BM296" s="24" t="s">
        <v>480</v>
      </c>
    </row>
    <row r="297" spans="2:47" s="1" customFormat="1" ht="40.5">
      <c r="B297" s="41"/>
      <c r="C297" s="63"/>
      <c r="D297" s="216" t="s">
        <v>192</v>
      </c>
      <c r="E297" s="63"/>
      <c r="F297" s="217" t="s">
        <v>481</v>
      </c>
      <c r="G297" s="63"/>
      <c r="H297" s="63"/>
      <c r="I297" s="172"/>
      <c r="J297" s="63"/>
      <c r="K297" s="63"/>
      <c r="L297" s="61"/>
      <c r="M297" s="218"/>
      <c r="N297" s="42"/>
      <c r="O297" s="42"/>
      <c r="P297" s="42"/>
      <c r="Q297" s="42"/>
      <c r="R297" s="42"/>
      <c r="S297" s="42"/>
      <c r="T297" s="78"/>
      <c r="AT297" s="24" t="s">
        <v>192</v>
      </c>
      <c r="AU297" s="24" t="s">
        <v>85</v>
      </c>
    </row>
    <row r="298" spans="2:51" s="12" customFormat="1" ht="13.5">
      <c r="B298" s="219"/>
      <c r="C298" s="220"/>
      <c r="D298" s="232" t="s">
        <v>194</v>
      </c>
      <c r="E298" s="243" t="s">
        <v>22</v>
      </c>
      <c r="F298" s="244" t="s">
        <v>482</v>
      </c>
      <c r="G298" s="220"/>
      <c r="H298" s="245">
        <v>96.8</v>
      </c>
      <c r="I298" s="224"/>
      <c r="J298" s="220"/>
      <c r="K298" s="220"/>
      <c r="L298" s="225"/>
      <c r="M298" s="226"/>
      <c r="N298" s="227"/>
      <c r="O298" s="227"/>
      <c r="P298" s="227"/>
      <c r="Q298" s="227"/>
      <c r="R298" s="227"/>
      <c r="S298" s="227"/>
      <c r="T298" s="228"/>
      <c r="AT298" s="229" t="s">
        <v>194</v>
      </c>
      <c r="AU298" s="229" t="s">
        <v>85</v>
      </c>
      <c r="AV298" s="12" t="s">
        <v>85</v>
      </c>
      <c r="AW298" s="12" t="s">
        <v>41</v>
      </c>
      <c r="AX298" s="12" t="s">
        <v>24</v>
      </c>
      <c r="AY298" s="229" t="s">
        <v>183</v>
      </c>
    </row>
    <row r="299" spans="2:65" s="1" customFormat="1" ht="22.5" customHeight="1">
      <c r="B299" s="41"/>
      <c r="C299" s="204" t="s">
        <v>483</v>
      </c>
      <c r="D299" s="204" t="s">
        <v>185</v>
      </c>
      <c r="E299" s="205" t="s">
        <v>484</v>
      </c>
      <c r="F299" s="206" t="s">
        <v>485</v>
      </c>
      <c r="G299" s="207" t="s">
        <v>238</v>
      </c>
      <c r="H299" s="208">
        <v>130</v>
      </c>
      <c r="I299" s="209"/>
      <c r="J299" s="210">
        <f>ROUND(I299*H299,2)</f>
        <v>0</v>
      </c>
      <c r="K299" s="206" t="s">
        <v>486</v>
      </c>
      <c r="L299" s="61"/>
      <c r="M299" s="211" t="s">
        <v>22</v>
      </c>
      <c r="N299" s="212" t="s">
        <v>48</v>
      </c>
      <c r="O299" s="42"/>
      <c r="P299" s="213">
        <f>O299*H299</f>
        <v>0</v>
      </c>
      <c r="Q299" s="213">
        <v>6E-05</v>
      </c>
      <c r="R299" s="213">
        <f>Q299*H299</f>
        <v>0.0078000000000000005</v>
      </c>
      <c r="S299" s="213">
        <v>0</v>
      </c>
      <c r="T299" s="214">
        <f>S299*H299</f>
        <v>0</v>
      </c>
      <c r="AR299" s="24" t="s">
        <v>190</v>
      </c>
      <c r="AT299" s="24" t="s">
        <v>185</v>
      </c>
      <c r="AU299" s="24" t="s">
        <v>85</v>
      </c>
      <c r="AY299" s="24" t="s">
        <v>183</v>
      </c>
      <c r="BE299" s="215">
        <f>IF(N299="základní",J299,0)</f>
        <v>0</v>
      </c>
      <c r="BF299" s="215">
        <f>IF(N299="snížená",J299,0)</f>
        <v>0</v>
      </c>
      <c r="BG299" s="215">
        <f>IF(N299="zákl. přenesená",J299,0)</f>
        <v>0</v>
      </c>
      <c r="BH299" s="215">
        <f>IF(N299="sníž. přenesená",J299,0)</f>
        <v>0</v>
      </c>
      <c r="BI299" s="215">
        <f>IF(N299="nulová",J299,0)</f>
        <v>0</v>
      </c>
      <c r="BJ299" s="24" t="s">
        <v>24</v>
      </c>
      <c r="BK299" s="215">
        <f>ROUND(I299*H299,2)</f>
        <v>0</v>
      </c>
      <c r="BL299" s="24" t="s">
        <v>190</v>
      </c>
      <c r="BM299" s="24" t="s">
        <v>487</v>
      </c>
    </row>
    <row r="300" spans="2:47" s="1" customFormat="1" ht="13.5">
      <c r="B300" s="41"/>
      <c r="C300" s="63"/>
      <c r="D300" s="232" t="s">
        <v>192</v>
      </c>
      <c r="E300" s="63"/>
      <c r="F300" s="242" t="s">
        <v>488</v>
      </c>
      <c r="G300" s="63"/>
      <c r="H300" s="63"/>
      <c r="I300" s="172"/>
      <c r="J300" s="63"/>
      <c r="K300" s="63"/>
      <c r="L300" s="61"/>
      <c r="M300" s="218"/>
      <c r="N300" s="42"/>
      <c r="O300" s="42"/>
      <c r="P300" s="42"/>
      <c r="Q300" s="42"/>
      <c r="R300" s="42"/>
      <c r="S300" s="42"/>
      <c r="T300" s="78"/>
      <c r="AT300" s="24" t="s">
        <v>192</v>
      </c>
      <c r="AU300" s="24" t="s">
        <v>85</v>
      </c>
    </row>
    <row r="301" spans="2:65" s="1" customFormat="1" ht="22.5" customHeight="1">
      <c r="B301" s="41"/>
      <c r="C301" s="257" t="s">
        <v>489</v>
      </c>
      <c r="D301" s="257" t="s">
        <v>330</v>
      </c>
      <c r="E301" s="258" t="s">
        <v>490</v>
      </c>
      <c r="F301" s="259" t="s">
        <v>491</v>
      </c>
      <c r="G301" s="260" t="s">
        <v>238</v>
      </c>
      <c r="H301" s="261">
        <v>23</v>
      </c>
      <c r="I301" s="262"/>
      <c r="J301" s="263">
        <f>ROUND(I301*H301,2)</f>
        <v>0</v>
      </c>
      <c r="K301" s="259" t="s">
        <v>486</v>
      </c>
      <c r="L301" s="264"/>
      <c r="M301" s="265" t="s">
        <v>22</v>
      </c>
      <c r="N301" s="266" t="s">
        <v>48</v>
      </c>
      <c r="O301" s="42"/>
      <c r="P301" s="213">
        <f>O301*H301</f>
        <v>0</v>
      </c>
      <c r="Q301" s="213">
        <v>0.00024</v>
      </c>
      <c r="R301" s="213">
        <f>Q301*H301</f>
        <v>0.00552</v>
      </c>
      <c r="S301" s="213">
        <v>0</v>
      </c>
      <c r="T301" s="214">
        <f>S301*H301</f>
        <v>0</v>
      </c>
      <c r="AR301" s="24" t="s">
        <v>228</v>
      </c>
      <c r="AT301" s="24" t="s">
        <v>330</v>
      </c>
      <c r="AU301" s="24" t="s">
        <v>85</v>
      </c>
      <c r="AY301" s="24" t="s">
        <v>183</v>
      </c>
      <c r="BE301" s="215">
        <f>IF(N301="základní",J301,0)</f>
        <v>0</v>
      </c>
      <c r="BF301" s="215">
        <f>IF(N301="snížená",J301,0)</f>
        <v>0</v>
      </c>
      <c r="BG301" s="215">
        <f>IF(N301="zákl. přenesená",J301,0)</f>
        <v>0</v>
      </c>
      <c r="BH301" s="215">
        <f>IF(N301="sníž. přenesená",J301,0)</f>
        <v>0</v>
      </c>
      <c r="BI301" s="215">
        <f>IF(N301="nulová",J301,0)</f>
        <v>0</v>
      </c>
      <c r="BJ301" s="24" t="s">
        <v>24</v>
      </c>
      <c r="BK301" s="215">
        <f>ROUND(I301*H301,2)</f>
        <v>0</v>
      </c>
      <c r="BL301" s="24" t="s">
        <v>190</v>
      </c>
      <c r="BM301" s="24" t="s">
        <v>492</v>
      </c>
    </row>
    <row r="302" spans="2:47" s="1" customFormat="1" ht="13.5">
      <c r="B302" s="41"/>
      <c r="C302" s="63"/>
      <c r="D302" s="216" t="s">
        <v>192</v>
      </c>
      <c r="E302" s="63"/>
      <c r="F302" s="217" t="s">
        <v>491</v>
      </c>
      <c r="G302" s="63"/>
      <c r="H302" s="63"/>
      <c r="I302" s="172"/>
      <c r="J302" s="63"/>
      <c r="K302" s="63"/>
      <c r="L302" s="61"/>
      <c r="M302" s="218"/>
      <c r="N302" s="42"/>
      <c r="O302" s="42"/>
      <c r="P302" s="42"/>
      <c r="Q302" s="42"/>
      <c r="R302" s="42"/>
      <c r="S302" s="42"/>
      <c r="T302" s="78"/>
      <c r="AT302" s="24" t="s">
        <v>192</v>
      </c>
      <c r="AU302" s="24" t="s">
        <v>85</v>
      </c>
    </row>
    <row r="303" spans="2:51" s="12" customFormat="1" ht="13.5">
      <c r="B303" s="219"/>
      <c r="C303" s="220"/>
      <c r="D303" s="232" t="s">
        <v>194</v>
      </c>
      <c r="E303" s="220"/>
      <c r="F303" s="244" t="s">
        <v>493</v>
      </c>
      <c r="G303" s="220"/>
      <c r="H303" s="245">
        <v>23</v>
      </c>
      <c r="I303" s="224"/>
      <c r="J303" s="220"/>
      <c r="K303" s="220"/>
      <c r="L303" s="225"/>
      <c r="M303" s="226"/>
      <c r="N303" s="227"/>
      <c r="O303" s="227"/>
      <c r="P303" s="227"/>
      <c r="Q303" s="227"/>
      <c r="R303" s="227"/>
      <c r="S303" s="227"/>
      <c r="T303" s="228"/>
      <c r="AT303" s="229" t="s">
        <v>194</v>
      </c>
      <c r="AU303" s="229" t="s">
        <v>85</v>
      </c>
      <c r="AV303" s="12" t="s">
        <v>85</v>
      </c>
      <c r="AW303" s="12" t="s">
        <v>6</v>
      </c>
      <c r="AX303" s="12" t="s">
        <v>24</v>
      </c>
      <c r="AY303" s="229" t="s">
        <v>183</v>
      </c>
    </row>
    <row r="304" spans="2:65" s="1" customFormat="1" ht="22.5" customHeight="1">
      <c r="B304" s="41"/>
      <c r="C304" s="257" t="s">
        <v>494</v>
      </c>
      <c r="D304" s="257" t="s">
        <v>330</v>
      </c>
      <c r="E304" s="258" t="s">
        <v>495</v>
      </c>
      <c r="F304" s="259" t="s">
        <v>496</v>
      </c>
      <c r="G304" s="260" t="s">
        <v>238</v>
      </c>
      <c r="H304" s="261">
        <v>125</v>
      </c>
      <c r="I304" s="262"/>
      <c r="J304" s="263">
        <f>ROUND(I304*H304,2)</f>
        <v>0</v>
      </c>
      <c r="K304" s="259" t="s">
        <v>486</v>
      </c>
      <c r="L304" s="264"/>
      <c r="M304" s="265" t="s">
        <v>22</v>
      </c>
      <c r="N304" s="266" t="s">
        <v>48</v>
      </c>
      <c r="O304" s="42"/>
      <c r="P304" s="213">
        <f>O304*H304</f>
        <v>0</v>
      </c>
      <c r="Q304" s="213">
        <v>0.00042</v>
      </c>
      <c r="R304" s="213">
        <f>Q304*H304</f>
        <v>0.052500000000000005</v>
      </c>
      <c r="S304" s="213">
        <v>0</v>
      </c>
      <c r="T304" s="214">
        <f>S304*H304</f>
        <v>0</v>
      </c>
      <c r="AR304" s="24" t="s">
        <v>228</v>
      </c>
      <c r="AT304" s="24" t="s">
        <v>330</v>
      </c>
      <c r="AU304" s="24" t="s">
        <v>85</v>
      </c>
      <c r="AY304" s="24" t="s">
        <v>183</v>
      </c>
      <c r="BE304" s="215">
        <f>IF(N304="základní",J304,0)</f>
        <v>0</v>
      </c>
      <c r="BF304" s="215">
        <f>IF(N304="snížená",J304,0)</f>
        <v>0</v>
      </c>
      <c r="BG304" s="215">
        <f>IF(N304="zákl. přenesená",J304,0)</f>
        <v>0</v>
      </c>
      <c r="BH304" s="215">
        <f>IF(N304="sníž. přenesená",J304,0)</f>
        <v>0</v>
      </c>
      <c r="BI304" s="215">
        <f>IF(N304="nulová",J304,0)</f>
        <v>0</v>
      </c>
      <c r="BJ304" s="24" t="s">
        <v>24</v>
      </c>
      <c r="BK304" s="215">
        <f>ROUND(I304*H304,2)</f>
        <v>0</v>
      </c>
      <c r="BL304" s="24" t="s">
        <v>190</v>
      </c>
      <c r="BM304" s="24" t="s">
        <v>497</v>
      </c>
    </row>
    <row r="305" spans="2:47" s="1" customFormat="1" ht="13.5">
      <c r="B305" s="41"/>
      <c r="C305" s="63"/>
      <c r="D305" s="216" t="s">
        <v>192</v>
      </c>
      <c r="E305" s="63"/>
      <c r="F305" s="217" t="s">
        <v>496</v>
      </c>
      <c r="G305" s="63"/>
      <c r="H305" s="63"/>
      <c r="I305" s="172"/>
      <c r="J305" s="63"/>
      <c r="K305" s="63"/>
      <c r="L305" s="61"/>
      <c r="M305" s="218"/>
      <c r="N305" s="42"/>
      <c r="O305" s="42"/>
      <c r="P305" s="42"/>
      <c r="Q305" s="42"/>
      <c r="R305" s="42"/>
      <c r="S305" s="42"/>
      <c r="T305" s="78"/>
      <c r="AT305" s="24" t="s">
        <v>192</v>
      </c>
      <c r="AU305" s="24" t="s">
        <v>85</v>
      </c>
    </row>
    <row r="306" spans="2:51" s="12" customFormat="1" ht="13.5">
      <c r="B306" s="219"/>
      <c r="C306" s="220"/>
      <c r="D306" s="232" t="s">
        <v>194</v>
      </c>
      <c r="E306" s="220"/>
      <c r="F306" s="244" t="s">
        <v>498</v>
      </c>
      <c r="G306" s="220"/>
      <c r="H306" s="245">
        <v>125</v>
      </c>
      <c r="I306" s="224"/>
      <c r="J306" s="220"/>
      <c r="K306" s="220"/>
      <c r="L306" s="225"/>
      <c r="M306" s="226"/>
      <c r="N306" s="227"/>
      <c r="O306" s="227"/>
      <c r="P306" s="227"/>
      <c r="Q306" s="227"/>
      <c r="R306" s="227"/>
      <c r="S306" s="227"/>
      <c r="T306" s="228"/>
      <c r="AT306" s="229" t="s">
        <v>194</v>
      </c>
      <c r="AU306" s="229" t="s">
        <v>85</v>
      </c>
      <c r="AV306" s="12" t="s">
        <v>85</v>
      </c>
      <c r="AW306" s="12" t="s">
        <v>6</v>
      </c>
      <c r="AX306" s="12" t="s">
        <v>24</v>
      </c>
      <c r="AY306" s="229" t="s">
        <v>183</v>
      </c>
    </row>
    <row r="307" spans="2:65" s="1" customFormat="1" ht="22.5" customHeight="1">
      <c r="B307" s="41"/>
      <c r="C307" s="204" t="s">
        <v>499</v>
      </c>
      <c r="D307" s="204" t="s">
        <v>185</v>
      </c>
      <c r="E307" s="205" t="s">
        <v>500</v>
      </c>
      <c r="F307" s="206" t="s">
        <v>501</v>
      </c>
      <c r="G307" s="207" t="s">
        <v>238</v>
      </c>
      <c r="H307" s="208">
        <v>390.1</v>
      </c>
      <c r="I307" s="209"/>
      <c r="J307" s="210">
        <f>ROUND(I307*H307,2)</f>
        <v>0</v>
      </c>
      <c r="K307" s="206" t="s">
        <v>486</v>
      </c>
      <c r="L307" s="61"/>
      <c r="M307" s="211" t="s">
        <v>22</v>
      </c>
      <c r="N307" s="212" t="s">
        <v>48</v>
      </c>
      <c r="O307" s="42"/>
      <c r="P307" s="213">
        <f>O307*H307</f>
        <v>0</v>
      </c>
      <c r="Q307" s="213">
        <v>0.00025</v>
      </c>
      <c r="R307" s="213">
        <f>Q307*H307</f>
        <v>0.09752500000000001</v>
      </c>
      <c r="S307" s="213">
        <v>0</v>
      </c>
      <c r="T307" s="214">
        <f>S307*H307</f>
        <v>0</v>
      </c>
      <c r="AR307" s="24" t="s">
        <v>190</v>
      </c>
      <c r="AT307" s="24" t="s">
        <v>185</v>
      </c>
      <c r="AU307" s="24" t="s">
        <v>85</v>
      </c>
      <c r="AY307" s="24" t="s">
        <v>183</v>
      </c>
      <c r="BE307" s="215">
        <f>IF(N307="základní",J307,0)</f>
        <v>0</v>
      </c>
      <c r="BF307" s="215">
        <f>IF(N307="snížená",J307,0)</f>
        <v>0</v>
      </c>
      <c r="BG307" s="215">
        <f>IF(N307="zákl. přenesená",J307,0)</f>
        <v>0</v>
      </c>
      <c r="BH307" s="215">
        <f>IF(N307="sníž. přenesená",J307,0)</f>
        <v>0</v>
      </c>
      <c r="BI307" s="215">
        <f>IF(N307="nulová",J307,0)</f>
        <v>0</v>
      </c>
      <c r="BJ307" s="24" t="s">
        <v>24</v>
      </c>
      <c r="BK307" s="215">
        <f>ROUND(I307*H307,2)</f>
        <v>0</v>
      </c>
      <c r="BL307" s="24" t="s">
        <v>190</v>
      </c>
      <c r="BM307" s="24" t="s">
        <v>502</v>
      </c>
    </row>
    <row r="308" spans="2:47" s="1" customFormat="1" ht="13.5">
      <c r="B308" s="41"/>
      <c r="C308" s="63"/>
      <c r="D308" s="216" t="s">
        <v>192</v>
      </c>
      <c r="E308" s="63"/>
      <c r="F308" s="217" t="s">
        <v>503</v>
      </c>
      <c r="G308" s="63"/>
      <c r="H308" s="63"/>
      <c r="I308" s="172"/>
      <c r="J308" s="63"/>
      <c r="K308" s="63"/>
      <c r="L308" s="61"/>
      <c r="M308" s="218"/>
      <c r="N308" s="42"/>
      <c r="O308" s="42"/>
      <c r="P308" s="42"/>
      <c r="Q308" s="42"/>
      <c r="R308" s="42"/>
      <c r="S308" s="42"/>
      <c r="T308" s="78"/>
      <c r="AT308" s="24" t="s">
        <v>192</v>
      </c>
      <c r="AU308" s="24" t="s">
        <v>85</v>
      </c>
    </row>
    <row r="309" spans="2:51" s="12" customFormat="1" ht="13.5">
      <c r="B309" s="219"/>
      <c r="C309" s="220"/>
      <c r="D309" s="216" t="s">
        <v>194</v>
      </c>
      <c r="E309" s="221" t="s">
        <v>22</v>
      </c>
      <c r="F309" s="222" t="s">
        <v>504</v>
      </c>
      <c r="G309" s="220"/>
      <c r="H309" s="223">
        <v>25.2</v>
      </c>
      <c r="I309" s="224"/>
      <c r="J309" s="220"/>
      <c r="K309" s="220"/>
      <c r="L309" s="225"/>
      <c r="M309" s="226"/>
      <c r="N309" s="227"/>
      <c r="O309" s="227"/>
      <c r="P309" s="227"/>
      <c r="Q309" s="227"/>
      <c r="R309" s="227"/>
      <c r="S309" s="227"/>
      <c r="T309" s="228"/>
      <c r="AT309" s="229" t="s">
        <v>194</v>
      </c>
      <c r="AU309" s="229" t="s">
        <v>85</v>
      </c>
      <c r="AV309" s="12" t="s">
        <v>85</v>
      </c>
      <c r="AW309" s="12" t="s">
        <v>41</v>
      </c>
      <c r="AX309" s="12" t="s">
        <v>77</v>
      </c>
      <c r="AY309" s="229" t="s">
        <v>183</v>
      </c>
    </row>
    <row r="310" spans="2:51" s="12" customFormat="1" ht="13.5">
      <c r="B310" s="219"/>
      <c r="C310" s="220"/>
      <c r="D310" s="216" t="s">
        <v>194</v>
      </c>
      <c r="E310" s="221" t="s">
        <v>22</v>
      </c>
      <c r="F310" s="222" t="s">
        <v>505</v>
      </c>
      <c r="G310" s="220"/>
      <c r="H310" s="223">
        <v>131.4</v>
      </c>
      <c r="I310" s="224"/>
      <c r="J310" s="220"/>
      <c r="K310" s="220"/>
      <c r="L310" s="225"/>
      <c r="M310" s="226"/>
      <c r="N310" s="227"/>
      <c r="O310" s="227"/>
      <c r="P310" s="227"/>
      <c r="Q310" s="227"/>
      <c r="R310" s="227"/>
      <c r="S310" s="227"/>
      <c r="T310" s="228"/>
      <c r="AT310" s="229" t="s">
        <v>194</v>
      </c>
      <c r="AU310" s="229" t="s">
        <v>85</v>
      </c>
      <c r="AV310" s="12" t="s">
        <v>85</v>
      </c>
      <c r="AW310" s="12" t="s">
        <v>41</v>
      </c>
      <c r="AX310" s="12" t="s">
        <v>77</v>
      </c>
      <c r="AY310" s="229" t="s">
        <v>183</v>
      </c>
    </row>
    <row r="311" spans="2:51" s="12" customFormat="1" ht="13.5">
      <c r="B311" s="219"/>
      <c r="C311" s="220"/>
      <c r="D311" s="216" t="s">
        <v>194</v>
      </c>
      <c r="E311" s="221" t="s">
        <v>22</v>
      </c>
      <c r="F311" s="222" t="s">
        <v>506</v>
      </c>
      <c r="G311" s="220"/>
      <c r="H311" s="223">
        <v>17.5</v>
      </c>
      <c r="I311" s="224"/>
      <c r="J311" s="220"/>
      <c r="K311" s="220"/>
      <c r="L311" s="225"/>
      <c r="M311" s="226"/>
      <c r="N311" s="227"/>
      <c r="O311" s="227"/>
      <c r="P311" s="227"/>
      <c r="Q311" s="227"/>
      <c r="R311" s="227"/>
      <c r="S311" s="227"/>
      <c r="T311" s="228"/>
      <c r="AT311" s="229" t="s">
        <v>194</v>
      </c>
      <c r="AU311" s="229" t="s">
        <v>85</v>
      </c>
      <c r="AV311" s="12" t="s">
        <v>85</v>
      </c>
      <c r="AW311" s="12" t="s">
        <v>41</v>
      </c>
      <c r="AX311" s="12" t="s">
        <v>77</v>
      </c>
      <c r="AY311" s="229" t="s">
        <v>183</v>
      </c>
    </row>
    <row r="312" spans="2:51" s="12" customFormat="1" ht="13.5">
      <c r="B312" s="219"/>
      <c r="C312" s="220"/>
      <c r="D312" s="216" t="s">
        <v>194</v>
      </c>
      <c r="E312" s="221" t="s">
        <v>22</v>
      </c>
      <c r="F312" s="222" t="s">
        <v>507</v>
      </c>
      <c r="G312" s="220"/>
      <c r="H312" s="223">
        <v>216</v>
      </c>
      <c r="I312" s="224"/>
      <c r="J312" s="220"/>
      <c r="K312" s="220"/>
      <c r="L312" s="225"/>
      <c r="M312" s="226"/>
      <c r="N312" s="227"/>
      <c r="O312" s="227"/>
      <c r="P312" s="227"/>
      <c r="Q312" s="227"/>
      <c r="R312" s="227"/>
      <c r="S312" s="227"/>
      <c r="T312" s="228"/>
      <c r="AT312" s="229" t="s">
        <v>194</v>
      </c>
      <c r="AU312" s="229" t="s">
        <v>85</v>
      </c>
      <c r="AV312" s="12" t="s">
        <v>85</v>
      </c>
      <c r="AW312" s="12" t="s">
        <v>41</v>
      </c>
      <c r="AX312" s="12" t="s">
        <v>77</v>
      </c>
      <c r="AY312" s="229" t="s">
        <v>183</v>
      </c>
    </row>
    <row r="313" spans="2:51" s="13" customFormat="1" ht="13.5">
      <c r="B313" s="230"/>
      <c r="C313" s="231"/>
      <c r="D313" s="232" t="s">
        <v>194</v>
      </c>
      <c r="E313" s="233" t="s">
        <v>22</v>
      </c>
      <c r="F313" s="234" t="s">
        <v>196</v>
      </c>
      <c r="G313" s="231"/>
      <c r="H313" s="235">
        <v>390.1</v>
      </c>
      <c r="I313" s="236"/>
      <c r="J313" s="231"/>
      <c r="K313" s="231"/>
      <c r="L313" s="237"/>
      <c r="M313" s="238"/>
      <c r="N313" s="239"/>
      <c r="O313" s="239"/>
      <c r="P313" s="239"/>
      <c r="Q313" s="239"/>
      <c r="R313" s="239"/>
      <c r="S313" s="239"/>
      <c r="T313" s="240"/>
      <c r="AT313" s="241" t="s">
        <v>194</v>
      </c>
      <c r="AU313" s="241" t="s">
        <v>85</v>
      </c>
      <c r="AV313" s="13" t="s">
        <v>190</v>
      </c>
      <c r="AW313" s="13" t="s">
        <v>41</v>
      </c>
      <c r="AX313" s="13" t="s">
        <v>24</v>
      </c>
      <c r="AY313" s="241" t="s">
        <v>183</v>
      </c>
    </row>
    <row r="314" spans="2:65" s="1" customFormat="1" ht="22.5" customHeight="1">
      <c r="B314" s="41"/>
      <c r="C314" s="257" t="s">
        <v>508</v>
      </c>
      <c r="D314" s="257" t="s">
        <v>330</v>
      </c>
      <c r="E314" s="258" t="s">
        <v>509</v>
      </c>
      <c r="F314" s="259" t="s">
        <v>510</v>
      </c>
      <c r="G314" s="260" t="s">
        <v>238</v>
      </c>
      <c r="H314" s="261">
        <v>269</v>
      </c>
      <c r="I314" s="262"/>
      <c r="J314" s="263">
        <f>ROUND(I314*H314,2)</f>
        <v>0</v>
      </c>
      <c r="K314" s="259" t="s">
        <v>199</v>
      </c>
      <c r="L314" s="264"/>
      <c r="M314" s="265" t="s">
        <v>22</v>
      </c>
      <c r="N314" s="266" t="s">
        <v>48</v>
      </c>
      <c r="O314" s="42"/>
      <c r="P314" s="213">
        <f>O314*H314</f>
        <v>0</v>
      </c>
      <c r="Q314" s="213">
        <v>3E-05</v>
      </c>
      <c r="R314" s="213">
        <f>Q314*H314</f>
        <v>0.00807</v>
      </c>
      <c r="S314" s="213">
        <v>0</v>
      </c>
      <c r="T314" s="214">
        <f>S314*H314</f>
        <v>0</v>
      </c>
      <c r="AR314" s="24" t="s">
        <v>228</v>
      </c>
      <c r="AT314" s="24" t="s">
        <v>330</v>
      </c>
      <c r="AU314" s="24" t="s">
        <v>85</v>
      </c>
      <c r="AY314" s="24" t="s">
        <v>183</v>
      </c>
      <c r="BE314" s="215">
        <f>IF(N314="základní",J314,0)</f>
        <v>0</v>
      </c>
      <c r="BF314" s="215">
        <f>IF(N314="snížená",J314,0)</f>
        <v>0</v>
      </c>
      <c r="BG314" s="215">
        <f>IF(N314="zákl. přenesená",J314,0)</f>
        <v>0</v>
      </c>
      <c r="BH314" s="215">
        <f>IF(N314="sníž. přenesená",J314,0)</f>
        <v>0</v>
      </c>
      <c r="BI314" s="215">
        <f>IF(N314="nulová",J314,0)</f>
        <v>0</v>
      </c>
      <c r="BJ314" s="24" t="s">
        <v>24</v>
      </c>
      <c r="BK314" s="215">
        <f>ROUND(I314*H314,2)</f>
        <v>0</v>
      </c>
      <c r="BL314" s="24" t="s">
        <v>190</v>
      </c>
      <c r="BM314" s="24" t="s">
        <v>511</v>
      </c>
    </row>
    <row r="315" spans="2:51" s="12" customFormat="1" ht="13.5">
      <c r="B315" s="219"/>
      <c r="C315" s="220"/>
      <c r="D315" s="232" t="s">
        <v>194</v>
      </c>
      <c r="E315" s="220"/>
      <c r="F315" s="244" t="s">
        <v>512</v>
      </c>
      <c r="G315" s="220"/>
      <c r="H315" s="245">
        <v>269</v>
      </c>
      <c r="I315" s="224"/>
      <c r="J315" s="220"/>
      <c r="K315" s="220"/>
      <c r="L315" s="225"/>
      <c r="M315" s="226"/>
      <c r="N315" s="227"/>
      <c r="O315" s="227"/>
      <c r="P315" s="227"/>
      <c r="Q315" s="227"/>
      <c r="R315" s="227"/>
      <c r="S315" s="227"/>
      <c r="T315" s="228"/>
      <c r="AT315" s="229" t="s">
        <v>194</v>
      </c>
      <c r="AU315" s="229" t="s">
        <v>85</v>
      </c>
      <c r="AV315" s="12" t="s">
        <v>85</v>
      </c>
      <c r="AW315" s="12" t="s">
        <v>6</v>
      </c>
      <c r="AX315" s="12" t="s">
        <v>24</v>
      </c>
      <c r="AY315" s="229" t="s">
        <v>183</v>
      </c>
    </row>
    <row r="316" spans="2:65" s="1" customFormat="1" ht="22.5" customHeight="1">
      <c r="B316" s="41"/>
      <c r="C316" s="257" t="s">
        <v>513</v>
      </c>
      <c r="D316" s="257" t="s">
        <v>330</v>
      </c>
      <c r="E316" s="258" t="s">
        <v>514</v>
      </c>
      <c r="F316" s="259" t="s">
        <v>515</v>
      </c>
      <c r="G316" s="260" t="s">
        <v>238</v>
      </c>
      <c r="H316" s="261">
        <v>75</v>
      </c>
      <c r="I316" s="262"/>
      <c r="J316" s="263">
        <f>ROUND(I316*H316,2)</f>
        <v>0</v>
      </c>
      <c r="K316" s="259" t="s">
        <v>486</v>
      </c>
      <c r="L316" s="264"/>
      <c r="M316" s="265" t="s">
        <v>22</v>
      </c>
      <c r="N316" s="266" t="s">
        <v>48</v>
      </c>
      <c r="O316" s="42"/>
      <c r="P316" s="213">
        <f>O316*H316</f>
        <v>0</v>
      </c>
      <c r="Q316" s="213">
        <v>0.0002</v>
      </c>
      <c r="R316" s="213">
        <f>Q316*H316</f>
        <v>0.015000000000000001</v>
      </c>
      <c r="S316" s="213">
        <v>0</v>
      </c>
      <c r="T316" s="214">
        <f>S316*H316</f>
        <v>0</v>
      </c>
      <c r="AR316" s="24" t="s">
        <v>228</v>
      </c>
      <c r="AT316" s="24" t="s">
        <v>330</v>
      </c>
      <c r="AU316" s="24" t="s">
        <v>85</v>
      </c>
      <c r="AY316" s="24" t="s">
        <v>183</v>
      </c>
      <c r="BE316" s="215">
        <f>IF(N316="základní",J316,0)</f>
        <v>0</v>
      </c>
      <c r="BF316" s="215">
        <f>IF(N316="snížená",J316,0)</f>
        <v>0</v>
      </c>
      <c r="BG316" s="215">
        <f>IF(N316="zákl. přenesená",J316,0)</f>
        <v>0</v>
      </c>
      <c r="BH316" s="215">
        <f>IF(N316="sníž. přenesená",J316,0)</f>
        <v>0</v>
      </c>
      <c r="BI316" s="215">
        <f>IF(N316="nulová",J316,0)</f>
        <v>0</v>
      </c>
      <c r="BJ316" s="24" t="s">
        <v>24</v>
      </c>
      <c r="BK316" s="215">
        <f>ROUND(I316*H316,2)</f>
        <v>0</v>
      </c>
      <c r="BL316" s="24" t="s">
        <v>190</v>
      </c>
      <c r="BM316" s="24" t="s">
        <v>516</v>
      </c>
    </row>
    <row r="317" spans="2:47" s="1" customFormat="1" ht="13.5">
      <c r="B317" s="41"/>
      <c r="C317" s="63"/>
      <c r="D317" s="216" t="s">
        <v>192</v>
      </c>
      <c r="E317" s="63"/>
      <c r="F317" s="217" t="s">
        <v>517</v>
      </c>
      <c r="G317" s="63"/>
      <c r="H317" s="63"/>
      <c r="I317" s="172"/>
      <c r="J317" s="63"/>
      <c r="K317" s="63"/>
      <c r="L317" s="61"/>
      <c r="M317" s="218"/>
      <c r="N317" s="42"/>
      <c r="O317" s="42"/>
      <c r="P317" s="42"/>
      <c r="Q317" s="42"/>
      <c r="R317" s="42"/>
      <c r="S317" s="42"/>
      <c r="T317" s="78"/>
      <c r="AT317" s="24" t="s">
        <v>192</v>
      </c>
      <c r="AU317" s="24" t="s">
        <v>85</v>
      </c>
    </row>
    <row r="318" spans="2:51" s="12" customFormat="1" ht="13.5">
      <c r="B318" s="219"/>
      <c r="C318" s="220"/>
      <c r="D318" s="232" t="s">
        <v>194</v>
      </c>
      <c r="E318" s="220"/>
      <c r="F318" s="244" t="s">
        <v>518</v>
      </c>
      <c r="G318" s="220"/>
      <c r="H318" s="245">
        <v>75</v>
      </c>
      <c r="I318" s="224"/>
      <c r="J318" s="220"/>
      <c r="K318" s="220"/>
      <c r="L318" s="225"/>
      <c r="M318" s="226"/>
      <c r="N318" s="227"/>
      <c r="O318" s="227"/>
      <c r="P318" s="227"/>
      <c r="Q318" s="227"/>
      <c r="R318" s="227"/>
      <c r="S318" s="227"/>
      <c r="T318" s="228"/>
      <c r="AT318" s="229" t="s">
        <v>194</v>
      </c>
      <c r="AU318" s="229" t="s">
        <v>85</v>
      </c>
      <c r="AV318" s="12" t="s">
        <v>85</v>
      </c>
      <c r="AW318" s="12" t="s">
        <v>6</v>
      </c>
      <c r="AX318" s="12" t="s">
        <v>24</v>
      </c>
      <c r="AY318" s="229" t="s">
        <v>183</v>
      </c>
    </row>
    <row r="319" spans="2:65" s="1" customFormat="1" ht="22.5" customHeight="1">
      <c r="B319" s="41"/>
      <c r="C319" s="257" t="s">
        <v>519</v>
      </c>
      <c r="D319" s="257" t="s">
        <v>330</v>
      </c>
      <c r="E319" s="258" t="s">
        <v>520</v>
      </c>
      <c r="F319" s="259" t="s">
        <v>521</v>
      </c>
      <c r="G319" s="260" t="s">
        <v>238</v>
      </c>
      <c r="H319" s="261">
        <v>75</v>
      </c>
      <c r="I319" s="262"/>
      <c r="J319" s="263">
        <f>ROUND(I319*H319,2)</f>
        <v>0</v>
      </c>
      <c r="K319" s="259" t="s">
        <v>486</v>
      </c>
      <c r="L319" s="264"/>
      <c r="M319" s="265" t="s">
        <v>22</v>
      </c>
      <c r="N319" s="266" t="s">
        <v>48</v>
      </c>
      <c r="O319" s="42"/>
      <c r="P319" s="213">
        <f>O319*H319</f>
        <v>0</v>
      </c>
      <c r="Q319" s="213">
        <v>0.0003</v>
      </c>
      <c r="R319" s="213">
        <f>Q319*H319</f>
        <v>0.0225</v>
      </c>
      <c r="S319" s="213">
        <v>0</v>
      </c>
      <c r="T319" s="214">
        <f>S319*H319</f>
        <v>0</v>
      </c>
      <c r="AR319" s="24" t="s">
        <v>228</v>
      </c>
      <c r="AT319" s="24" t="s">
        <v>330</v>
      </c>
      <c r="AU319" s="24" t="s">
        <v>85</v>
      </c>
      <c r="AY319" s="24" t="s">
        <v>183</v>
      </c>
      <c r="BE319" s="215">
        <f>IF(N319="základní",J319,0)</f>
        <v>0</v>
      </c>
      <c r="BF319" s="215">
        <f>IF(N319="snížená",J319,0)</f>
        <v>0</v>
      </c>
      <c r="BG319" s="215">
        <f>IF(N319="zákl. přenesená",J319,0)</f>
        <v>0</v>
      </c>
      <c r="BH319" s="215">
        <f>IF(N319="sníž. přenesená",J319,0)</f>
        <v>0</v>
      </c>
      <c r="BI319" s="215">
        <f>IF(N319="nulová",J319,0)</f>
        <v>0</v>
      </c>
      <c r="BJ319" s="24" t="s">
        <v>24</v>
      </c>
      <c r="BK319" s="215">
        <f>ROUND(I319*H319,2)</f>
        <v>0</v>
      </c>
      <c r="BL319" s="24" t="s">
        <v>190</v>
      </c>
      <c r="BM319" s="24" t="s">
        <v>522</v>
      </c>
    </row>
    <row r="320" spans="2:47" s="1" customFormat="1" ht="13.5">
      <c r="B320" s="41"/>
      <c r="C320" s="63"/>
      <c r="D320" s="216" t="s">
        <v>192</v>
      </c>
      <c r="E320" s="63"/>
      <c r="F320" s="217" t="s">
        <v>523</v>
      </c>
      <c r="G320" s="63"/>
      <c r="H320" s="63"/>
      <c r="I320" s="172"/>
      <c r="J320" s="63"/>
      <c r="K320" s="63"/>
      <c r="L320" s="61"/>
      <c r="M320" s="218"/>
      <c r="N320" s="42"/>
      <c r="O320" s="42"/>
      <c r="P320" s="42"/>
      <c r="Q320" s="42"/>
      <c r="R320" s="42"/>
      <c r="S320" s="42"/>
      <c r="T320" s="78"/>
      <c r="AT320" s="24" t="s">
        <v>192</v>
      </c>
      <c r="AU320" s="24" t="s">
        <v>85</v>
      </c>
    </row>
    <row r="321" spans="2:51" s="12" customFormat="1" ht="13.5">
      <c r="B321" s="219"/>
      <c r="C321" s="220"/>
      <c r="D321" s="232" t="s">
        <v>194</v>
      </c>
      <c r="E321" s="220"/>
      <c r="F321" s="244" t="s">
        <v>518</v>
      </c>
      <c r="G321" s="220"/>
      <c r="H321" s="245">
        <v>75</v>
      </c>
      <c r="I321" s="224"/>
      <c r="J321" s="220"/>
      <c r="K321" s="220"/>
      <c r="L321" s="225"/>
      <c r="M321" s="226"/>
      <c r="N321" s="227"/>
      <c r="O321" s="227"/>
      <c r="P321" s="227"/>
      <c r="Q321" s="227"/>
      <c r="R321" s="227"/>
      <c r="S321" s="227"/>
      <c r="T321" s="228"/>
      <c r="AT321" s="229" t="s">
        <v>194</v>
      </c>
      <c r="AU321" s="229" t="s">
        <v>85</v>
      </c>
      <c r="AV321" s="12" t="s">
        <v>85</v>
      </c>
      <c r="AW321" s="12" t="s">
        <v>6</v>
      </c>
      <c r="AX321" s="12" t="s">
        <v>24</v>
      </c>
      <c r="AY321" s="229" t="s">
        <v>183</v>
      </c>
    </row>
    <row r="322" spans="2:65" s="1" customFormat="1" ht="22.5" customHeight="1">
      <c r="B322" s="41"/>
      <c r="C322" s="204" t="s">
        <v>524</v>
      </c>
      <c r="D322" s="204" t="s">
        <v>185</v>
      </c>
      <c r="E322" s="205" t="s">
        <v>525</v>
      </c>
      <c r="F322" s="206" t="s">
        <v>526</v>
      </c>
      <c r="G322" s="207" t="s">
        <v>274</v>
      </c>
      <c r="H322" s="208">
        <v>503</v>
      </c>
      <c r="I322" s="209"/>
      <c r="J322" s="210">
        <f>ROUND(I322*H322,2)</f>
        <v>0</v>
      </c>
      <c r="K322" s="206" t="s">
        <v>199</v>
      </c>
      <c r="L322" s="61"/>
      <c r="M322" s="211" t="s">
        <v>22</v>
      </c>
      <c r="N322" s="212" t="s">
        <v>48</v>
      </c>
      <c r="O322" s="42"/>
      <c r="P322" s="213">
        <f>O322*H322</f>
        <v>0</v>
      </c>
      <c r="Q322" s="213">
        <v>0.00348</v>
      </c>
      <c r="R322" s="213">
        <f>Q322*H322</f>
        <v>1.75044</v>
      </c>
      <c r="S322" s="213">
        <v>0</v>
      </c>
      <c r="T322" s="214">
        <f>S322*H322</f>
        <v>0</v>
      </c>
      <c r="AR322" s="24" t="s">
        <v>190</v>
      </c>
      <c r="AT322" s="24" t="s">
        <v>185</v>
      </c>
      <c r="AU322" s="24" t="s">
        <v>85</v>
      </c>
      <c r="AY322" s="24" t="s">
        <v>183</v>
      </c>
      <c r="BE322" s="215">
        <f>IF(N322="základní",J322,0)</f>
        <v>0</v>
      </c>
      <c r="BF322" s="215">
        <f>IF(N322="snížená",J322,0)</f>
        <v>0</v>
      </c>
      <c r="BG322" s="215">
        <f>IF(N322="zákl. přenesená",J322,0)</f>
        <v>0</v>
      </c>
      <c r="BH322" s="215">
        <f>IF(N322="sníž. přenesená",J322,0)</f>
        <v>0</v>
      </c>
      <c r="BI322" s="215">
        <f>IF(N322="nulová",J322,0)</f>
        <v>0</v>
      </c>
      <c r="BJ322" s="24" t="s">
        <v>24</v>
      </c>
      <c r="BK322" s="215">
        <f>ROUND(I322*H322,2)</f>
        <v>0</v>
      </c>
      <c r="BL322" s="24" t="s">
        <v>190</v>
      </c>
      <c r="BM322" s="24" t="s">
        <v>527</v>
      </c>
    </row>
    <row r="323" spans="2:47" s="1" customFormat="1" ht="27">
      <c r="B323" s="41"/>
      <c r="C323" s="63"/>
      <c r="D323" s="216" t="s">
        <v>192</v>
      </c>
      <c r="E323" s="63"/>
      <c r="F323" s="217" t="s">
        <v>528</v>
      </c>
      <c r="G323" s="63"/>
      <c r="H323" s="63"/>
      <c r="I323" s="172"/>
      <c r="J323" s="63"/>
      <c r="K323" s="63"/>
      <c r="L323" s="61"/>
      <c r="M323" s="218"/>
      <c r="N323" s="42"/>
      <c r="O323" s="42"/>
      <c r="P323" s="42"/>
      <c r="Q323" s="42"/>
      <c r="R323" s="42"/>
      <c r="S323" s="42"/>
      <c r="T323" s="78"/>
      <c r="AT323" s="24" t="s">
        <v>192</v>
      </c>
      <c r="AU323" s="24" t="s">
        <v>85</v>
      </c>
    </row>
    <row r="324" spans="2:51" s="14" customFormat="1" ht="13.5">
      <c r="B324" s="246"/>
      <c r="C324" s="247"/>
      <c r="D324" s="216" t="s">
        <v>194</v>
      </c>
      <c r="E324" s="248" t="s">
        <v>22</v>
      </c>
      <c r="F324" s="249" t="s">
        <v>529</v>
      </c>
      <c r="G324" s="247"/>
      <c r="H324" s="250" t="s">
        <v>22</v>
      </c>
      <c r="I324" s="251"/>
      <c r="J324" s="247"/>
      <c r="K324" s="247"/>
      <c r="L324" s="252"/>
      <c r="M324" s="253"/>
      <c r="N324" s="254"/>
      <c r="O324" s="254"/>
      <c r="P324" s="254"/>
      <c r="Q324" s="254"/>
      <c r="R324" s="254"/>
      <c r="S324" s="254"/>
      <c r="T324" s="255"/>
      <c r="AT324" s="256" t="s">
        <v>194</v>
      </c>
      <c r="AU324" s="256" t="s">
        <v>85</v>
      </c>
      <c r="AV324" s="14" t="s">
        <v>24</v>
      </c>
      <c r="AW324" s="14" t="s">
        <v>41</v>
      </c>
      <c r="AX324" s="14" t="s">
        <v>77</v>
      </c>
      <c r="AY324" s="256" t="s">
        <v>183</v>
      </c>
    </row>
    <row r="325" spans="2:51" s="12" customFormat="1" ht="13.5">
      <c r="B325" s="219"/>
      <c r="C325" s="220"/>
      <c r="D325" s="216" t="s">
        <v>194</v>
      </c>
      <c r="E325" s="221" t="s">
        <v>22</v>
      </c>
      <c r="F325" s="222" t="s">
        <v>530</v>
      </c>
      <c r="G325" s="220"/>
      <c r="H325" s="223">
        <v>468.2</v>
      </c>
      <c r="I325" s="224"/>
      <c r="J325" s="220"/>
      <c r="K325" s="220"/>
      <c r="L325" s="225"/>
      <c r="M325" s="226"/>
      <c r="N325" s="227"/>
      <c r="O325" s="227"/>
      <c r="P325" s="227"/>
      <c r="Q325" s="227"/>
      <c r="R325" s="227"/>
      <c r="S325" s="227"/>
      <c r="T325" s="228"/>
      <c r="AT325" s="229" t="s">
        <v>194</v>
      </c>
      <c r="AU325" s="229" t="s">
        <v>85</v>
      </c>
      <c r="AV325" s="12" t="s">
        <v>85</v>
      </c>
      <c r="AW325" s="12" t="s">
        <v>41</v>
      </c>
      <c r="AX325" s="12" t="s">
        <v>77</v>
      </c>
      <c r="AY325" s="229" t="s">
        <v>183</v>
      </c>
    </row>
    <row r="326" spans="2:51" s="14" customFormat="1" ht="13.5">
      <c r="B326" s="246"/>
      <c r="C326" s="247"/>
      <c r="D326" s="216" t="s">
        <v>194</v>
      </c>
      <c r="E326" s="248" t="s">
        <v>22</v>
      </c>
      <c r="F326" s="249" t="s">
        <v>531</v>
      </c>
      <c r="G326" s="247"/>
      <c r="H326" s="250" t="s">
        <v>22</v>
      </c>
      <c r="I326" s="251"/>
      <c r="J326" s="247"/>
      <c r="K326" s="247"/>
      <c r="L326" s="252"/>
      <c r="M326" s="253"/>
      <c r="N326" s="254"/>
      <c r="O326" s="254"/>
      <c r="P326" s="254"/>
      <c r="Q326" s="254"/>
      <c r="R326" s="254"/>
      <c r="S326" s="254"/>
      <c r="T326" s="255"/>
      <c r="AT326" s="256" t="s">
        <v>194</v>
      </c>
      <c r="AU326" s="256" t="s">
        <v>85</v>
      </c>
      <c r="AV326" s="14" t="s">
        <v>24</v>
      </c>
      <c r="AW326" s="14" t="s">
        <v>41</v>
      </c>
      <c r="AX326" s="14" t="s">
        <v>77</v>
      </c>
      <c r="AY326" s="256" t="s">
        <v>183</v>
      </c>
    </row>
    <row r="327" spans="2:51" s="12" customFormat="1" ht="13.5">
      <c r="B327" s="219"/>
      <c r="C327" s="220"/>
      <c r="D327" s="216" t="s">
        <v>194</v>
      </c>
      <c r="E327" s="221" t="s">
        <v>22</v>
      </c>
      <c r="F327" s="222" t="s">
        <v>532</v>
      </c>
      <c r="G327" s="220"/>
      <c r="H327" s="223">
        <v>34.8</v>
      </c>
      <c r="I327" s="224"/>
      <c r="J327" s="220"/>
      <c r="K327" s="220"/>
      <c r="L327" s="225"/>
      <c r="M327" s="226"/>
      <c r="N327" s="227"/>
      <c r="O327" s="227"/>
      <c r="P327" s="227"/>
      <c r="Q327" s="227"/>
      <c r="R327" s="227"/>
      <c r="S327" s="227"/>
      <c r="T327" s="228"/>
      <c r="AT327" s="229" t="s">
        <v>194</v>
      </c>
      <c r="AU327" s="229" t="s">
        <v>85</v>
      </c>
      <c r="AV327" s="12" t="s">
        <v>85</v>
      </c>
      <c r="AW327" s="12" t="s">
        <v>41</v>
      </c>
      <c r="AX327" s="12" t="s">
        <v>77</v>
      </c>
      <c r="AY327" s="229" t="s">
        <v>183</v>
      </c>
    </row>
    <row r="328" spans="2:51" s="13" customFormat="1" ht="13.5">
      <c r="B328" s="230"/>
      <c r="C328" s="231"/>
      <c r="D328" s="232" t="s">
        <v>194</v>
      </c>
      <c r="E328" s="233" t="s">
        <v>22</v>
      </c>
      <c r="F328" s="234" t="s">
        <v>196</v>
      </c>
      <c r="G328" s="231"/>
      <c r="H328" s="235">
        <v>503</v>
      </c>
      <c r="I328" s="236"/>
      <c r="J328" s="231"/>
      <c r="K328" s="231"/>
      <c r="L328" s="237"/>
      <c r="M328" s="238"/>
      <c r="N328" s="239"/>
      <c r="O328" s="239"/>
      <c r="P328" s="239"/>
      <c r="Q328" s="239"/>
      <c r="R328" s="239"/>
      <c r="S328" s="239"/>
      <c r="T328" s="240"/>
      <c r="AT328" s="241" t="s">
        <v>194</v>
      </c>
      <c r="AU328" s="241" t="s">
        <v>85</v>
      </c>
      <c r="AV328" s="13" t="s">
        <v>190</v>
      </c>
      <c r="AW328" s="13" t="s">
        <v>41</v>
      </c>
      <c r="AX328" s="13" t="s">
        <v>24</v>
      </c>
      <c r="AY328" s="241" t="s">
        <v>183</v>
      </c>
    </row>
    <row r="329" spans="2:65" s="1" customFormat="1" ht="22.5" customHeight="1">
      <c r="B329" s="41"/>
      <c r="C329" s="204" t="s">
        <v>533</v>
      </c>
      <c r="D329" s="204" t="s">
        <v>185</v>
      </c>
      <c r="E329" s="205" t="s">
        <v>534</v>
      </c>
      <c r="F329" s="206" t="s">
        <v>535</v>
      </c>
      <c r="G329" s="207" t="s">
        <v>188</v>
      </c>
      <c r="H329" s="208">
        <v>3.236</v>
      </c>
      <c r="I329" s="209"/>
      <c r="J329" s="210">
        <f>ROUND(I329*H329,2)</f>
        <v>0</v>
      </c>
      <c r="K329" s="206" t="s">
        <v>199</v>
      </c>
      <c r="L329" s="61"/>
      <c r="M329" s="211" t="s">
        <v>22</v>
      </c>
      <c r="N329" s="212" t="s">
        <v>48</v>
      </c>
      <c r="O329" s="42"/>
      <c r="P329" s="213">
        <f>O329*H329</f>
        <v>0</v>
      </c>
      <c r="Q329" s="213">
        <v>2.45329</v>
      </c>
      <c r="R329" s="213">
        <f>Q329*H329</f>
        <v>7.938846440000001</v>
      </c>
      <c r="S329" s="213">
        <v>0</v>
      </c>
      <c r="T329" s="214">
        <f>S329*H329</f>
        <v>0</v>
      </c>
      <c r="AR329" s="24" t="s">
        <v>190</v>
      </c>
      <c r="AT329" s="24" t="s">
        <v>185</v>
      </c>
      <c r="AU329" s="24" t="s">
        <v>85</v>
      </c>
      <c r="AY329" s="24" t="s">
        <v>183</v>
      </c>
      <c r="BE329" s="215">
        <f>IF(N329="základní",J329,0)</f>
        <v>0</v>
      </c>
      <c r="BF329" s="215">
        <f>IF(N329="snížená",J329,0)</f>
        <v>0</v>
      </c>
      <c r="BG329" s="215">
        <f>IF(N329="zákl. přenesená",J329,0)</f>
        <v>0</v>
      </c>
      <c r="BH329" s="215">
        <f>IF(N329="sníž. přenesená",J329,0)</f>
        <v>0</v>
      </c>
      <c r="BI329" s="215">
        <f>IF(N329="nulová",J329,0)</f>
        <v>0</v>
      </c>
      <c r="BJ329" s="24" t="s">
        <v>24</v>
      </c>
      <c r="BK329" s="215">
        <f>ROUND(I329*H329,2)</f>
        <v>0</v>
      </c>
      <c r="BL329" s="24" t="s">
        <v>190</v>
      </c>
      <c r="BM329" s="24" t="s">
        <v>536</v>
      </c>
    </row>
    <row r="330" spans="2:47" s="1" customFormat="1" ht="13.5">
      <c r="B330" s="41"/>
      <c r="C330" s="63"/>
      <c r="D330" s="216" t="s">
        <v>192</v>
      </c>
      <c r="E330" s="63"/>
      <c r="F330" s="217" t="s">
        <v>537</v>
      </c>
      <c r="G330" s="63"/>
      <c r="H330" s="63"/>
      <c r="I330" s="172"/>
      <c r="J330" s="63"/>
      <c r="K330" s="63"/>
      <c r="L330" s="61"/>
      <c r="M330" s="218"/>
      <c r="N330" s="42"/>
      <c r="O330" s="42"/>
      <c r="P330" s="42"/>
      <c r="Q330" s="42"/>
      <c r="R330" s="42"/>
      <c r="S330" s="42"/>
      <c r="T330" s="78"/>
      <c r="AT330" s="24" t="s">
        <v>192</v>
      </c>
      <c r="AU330" s="24" t="s">
        <v>85</v>
      </c>
    </row>
    <row r="331" spans="2:51" s="12" customFormat="1" ht="13.5">
      <c r="B331" s="219"/>
      <c r="C331" s="220"/>
      <c r="D331" s="216" t="s">
        <v>194</v>
      </c>
      <c r="E331" s="221" t="s">
        <v>22</v>
      </c>
      <c r="F331" s="222" t="s">
        <v>538</v>
      </c>
      <c r="G331" s="220"/>
      <c r="H331" s="223">
        <v>3.236</v>
      </c>
      <c r="I331" s="224"/>
      <c r="J331" s="220"/>
      <c r="K331" s="220"/>
      <c r="L331" s="225"/>
      <c r="M331" s="226"/>
      <c r="N331" s="227"/>
      <c r="O331" s="227"/>
      <c r="P331" s="227"/>
      <c r="Q331" s="227"/>
      <c r="R331" s="227"/>
      <c r="S331" s="227"/>
      <c r="T331" s="228"/>
      <c r="AT331" s="229" t="s">
        <v>194</v>
      </c>
      <c r="AU331" s="229" t="s">
        <v>85</v>
      </c>
      <c r="AV331" s="12" t="s">
        <v>85</v>
      </c>
      <c r="AW331" s="12" t="s">
        <v>41</v>
      </c>
      <c r="AX331" s="12" t="s">
        <v>77</v>
      </c>
      <c r="AY331" s="229" t="s">
        <v>183</v>
      </c>
    </row>
    <row r="332" spans="2:51" s="13" customFormat="1" ht="13.5">
      <c r="B332" s="230"/>
      <c r="C332" s="231"/>
      <c r="D332" s="232" t="s">
        <v>194</v>
      </c>
      <c r="E332" s="233" t="s">
        <v>22</v>
      </c>
      <c r="F332" s="234" t="s">
        <v>196</v>
      </c>
      <c r="G332" s="231"/>
      <c r="H332" s="235">
        <v>3.236</v>
      </c>
      <c r="I332" s="236"/>
      <c r="J332" s="231"/>
      <c r="K332" s="231"/>
      <c r="L332" s="237"/>
      <c r="M332" s="238"/>
      <c r="N332" s="239"/>
      <c r="O332" s="239"/>
      <c r="P332" s="239"/>
      <c r="Q332" s="239"/>
      <c r="R332" s="239"/>
      <c r="S332" s="239"/>
      <c r="T332" s="240"/>
      <c r="AT332" s="241" t="s">
        <v>194</v>
      </c>
      <c r="AU332" s="241" t="s">
        <v>85</v>
      </c>
      <c r="AV332" s="13" t="s">
        <v>190</v>
      </c>
      <c r="AW332" s="13" t="s">
        <v>41</v>
      </c>
      <c r="AX332" s="13" t="s">
        <v>24</v>
      </c>
      <c r="AY332" s="241" t="s">
        <v>183</v>
      </c>
    </row>
    <row r="333" spans="2:65" s="1" customFormat="1" ht="22.5" customHeight="1">
      <c r="B333" s="41"/>
      <c r="C333" s="204" t="s">
        <v>539</v>
      </c>
      <c r="D333" s="204" t="s">
        <v>185</v>
      </c>
      <c r="E333" s="205" t="s">
        <v>540</v>
      </c>
      <c r="F333" s="206" t="s">
        <v>541</v>
      </c>
      <c r="G333" s="207" t="s">
        <v>274</v>
      </c>
      <c r="H333" s="208">
        <v>602</v>
      </c>
      <c r="I333" s="209"/>
      <c r="J333" s="210">
        <f>ROUND(I333*H333,2)</f>
        <v>0</v>
      </c>
      <c r="K333" s="206" t="s">
        <v>199</v>
      </c>
      <c r="L333" s="61"/>
      <c r="M333" s="211" t="s">
        <v>22</v>
      </c>
      <c r="N333" s="212" t="s">
        <v>48</v>
      </c>
      <c r="O333" s="42"/>
      <c r="P333" s="213">
        <f>O333*H333</f>
        <v>0</v>
      </c>
      <c r="Q333" s="213">
        <v>0.042</v>
      </c>
      <c r="R333" s="213">
        <f>Q333*H333</f>
        <v>25.284000000000002</v>
      </c>
      <c r="S333" s="213">
        <v>0</v>
      </c>
      <c r="T333" s="214">
        <f>S333*H333</f>
        <v>0</v>
      </c>
      <c r="AR333" s="24" t="s">
        <v>190</v>
      </c>
      <c r="AT333" s="24" t="s">
        <v>185</v>
      </c>
      <c r="AU333" s="24" t="s">
        <v>85</v>
      </c>
      <c r="AY333" s="24" t="s">
        <v>183</v>
      </c>
      <c r="BE333" s="215">
        <f>IF(N333="základní",J333,0)</f>
        <v>0</v>
      </c>
      <c r="BF333" s="215">
        <f>IF(N333="snížená",J333,0)</f>
        <v>0</v>
      </c>
      <c r="BG333" s="215">
        <f>IF(N333="zákl. přenesená",J333,0)</f>
        <v>0</v>
      </c>
      <c r="BH333" s="215">
        <f>IF(N333="sníž. přenesená",J333,0)</f>
        <v>0</v>
      </c>
      <c r="BI333" s="215">
        <f>IF(N333="nulová",J333,0)</f>
        <v>0</v>
      </c>
      <c r="BJ333" s="24" t="s">
        <v>24</v>
      </c>
      <c r="BK333" s="215">
        <f>ROUND(I333*H333,2)</f>
        <v>0</v>
      </c>
      <c r="BL333" s="24" t="s">
        <v>190</v>
      </c>
      <c r="BM333" s="24" t="s">
        <v>542</v>
      </c>
    </row>
    <row r="334" spans="2:47" s="1" customFormat="1" ht="13.5">
      <c r="B334" s="41"/>
      <c r="C334" s="63"/>
      <c r="D334" s="216" t="s">
        <v>192</v>
      </c>
      <c r="E334" s="63"/>
      <c r="F334" s="217" t="s">
        <v>543</v>
      </c>
      <c r="G334" s="63"/>
      <c r="H334" s="63"/>
      <c r="I334" s="172"/>
      <c r="J334" s="63"/>
      <c r="K334" s="63"/>
      <c r="L334" s="61"/>
      <c r="M334" s="218"/>
      <c r="N334" s="42"/>
      <c r="O334" s="42"/>
      <c r="P334" s="42"/>
      <c r="Q334" s="42"/>
      <c r="R334" s="42"/>
      <c r="S334" s="42"/>
      <c r="T334" s="78"/>
      <c r="AT334" s="24" t="s">
        <v>192</v>
      </c>
      <c r="AU334" s="24" t="s">
        <v>85</v>
      </c>
    </row>
    <row r="335" spans="2:51" s="14" customFormat="1" ht="13.5">
      <c r="B335" s="246"/>
      <c r="C335" s="247"/>
      <c r="D335" s="216" t="s">
        <v>194</v>
      </c>
      <c r="E335" s="248" t="s">
        <v>22</v>
      </c>
      <c r="F335" s="249" t="s">
        <v>544</v>
      </c>
      <c r="G335" s="247"/>
      <c r="H335" s="250" t="s">
        <v>22</v>
      </c>
      <c r="I335" s="251"/>
      <c r="J335" s="247"/>
      <c r="K335" s="247"/>
      <c r="L335" s="252"/>
      <c r="M335" s="253"/>
      <c r="N335" s="254"/>
      <c r="O335" s="254"/>
      <c r="P335" s="254"/>
      <c r="Q335" s="254"/>
      <c r="R335" s="254"/>
      <c r="S335" s="254"/>
      <c r="T335" s="255"/>
      <c r="AT335" s="256" t="s">
        <v>194</v>
      </c>
      <c r="AU335" s="256" t="s">
        <v>85</v>
      </c>
      <c r="AV335" s="14" t="s">
        <v>24</v>
      </c>
      <c r="AW335" s="14" t="s">
        <v>41</v>
      </c>
      <c r="AX335" s="14" t="s">
        <v>77</v>
      </c>
      <c r="AY335" s="256" t="s">
        <v>183</v>
      </c>
    </row>
    <row r="336" spans="2:51" s="12" customFormat="1" ht="13.5">
      <c r="B336" s="219"/>
      <c r="C336" s="220"/>
      <c r="D336" s="216" t="s">
        <v>194</v>
      </c>
      <c r="E336" s="221" t="s">
        <v>22</v>
      </c>
      <c r="F336" s="222" t="s">
        <v>545</v>
      </c>
      <c r="G336" s="220"/>
      <c r="H336" s="223">
        <v>480</v>
      </c>
      <c r="I336" s="224"/>
      <c r="J336" s="220"/>
      <c r="K336" s="220"/>
      <c r="L336" s="225"/>
      <c r="M336" s="226"/>
      <c r="N336" s="227"/>
      <c r="O336" s="227"/>
      <c r="P336" s="227"/>
      <c r="Q336" s="227"/>
      <c r="R336" s="227"/>
      <c r="S336" s="227"/>
      <c r="T336" s="228"/>
      <c r="AT336" s="229" t="s">
        <v>194</v>
      </c>
      <c r="AU336" s="229" t="s">
        <v>85</v>
      </c>
      <c r="AV336" s="12" t="s">
        <v>85</v>
      </c>
      <c r="AW336" s="12" t="s">
        <v>41</v>
      </c>
      <c r="AX336" s="12" t="s">
        <v>77</v>
      </c>
      <c r="AY336" s="229" t="s">
        <v>183</v>
      </c>
    </row>
    <row r="337" spans="2:51" s="14" customFormat="1" ht="13.5">
      <c r="B337" s="246"/>
      <c r="C337" s="247"/>
      <c r="D337" s="216" t="s">
        <v>194</v>
      </c>
      <c r="E337" s="248" t="s">
        <v>22</v>
      </c>
      <c r="F337" s="249" t="s">
        <v>546</v>
      </c>
      <c r="G337" s="247"/>
      <c r="H337" s="250" t="s">
        <v>22</v>
      </c>
      <c r="I337" s="251"/>
      <c r="J337" s="247"/>
      <c r="K337" s="247"/>
      <c r="L337" s="252"/>
      <c r="M337" s="253"/>
      <c r="N337" s="254"/>
      <c r="O337" s="254"/>
      <c r="P337" s="254"/>
      <c r="Q337" s="254"/>
      <c r="R337" s="254"/>
      <c r="S337" s="254"/>
      <c r="T337" s="255"/>
      <c r="AT337" s="256" t="s">
        <v>194</v>
      </c>
      <c r="AU337" s="256" t="s">
        <v>85</v>
      </c>
      <c r="AV337" s="14" t="s">
        <v>24</v>
      </c>
      <c r="AW337" s="14" t="s">
        <v>41</v>
      </c>
      <c r="AX337" s="14" t="s">
        <v>77</v>
      </c>
      <c r="AY337" s="256" t="s">
        <v>183</v>
      </c>
    </row>
    <row r="338" spans="2:51" s="12" customFormat="1" ht="13.5">
      <c r="B338" s="219"/>
      <c r="C338" s="220"/>
      <c r="D338" s="216" t="s">
        <v>194</v>
      </c>
      <c r="E338" s="221" t="s">
        <v>22</v>
      </c>
      <c r="F338" s="222" t="s">
        <v>547</v>
      </c>
      <c r="G338" s="220"/>
      <c r="H338" s="223">
        <v>122</v>
      </c>
      <c r="I338" s="224"/>
      <c r="J338" s="220"/>
      <c r="K338" s="220"/>
      <c r="L338" s="225"/>
      <c r="M338" s="226"/>
      <c r="N338" s="227"/>
      <c r="O338" s="227"/>
      <c r="P338" s="227"/>
      <c r="Q338" s="227"/>
      <c r="R338" s="227"/>
      <c r="S338" s="227"/>
      <c r="T338" s="228"/>
      <c r="AT338" s="229" t="s">
        <v>194</v>
      </c>
      <c r="AU338" s="229" t="s">
        <v>85</v>
      </c>
      <c r="AV338" s="12" t="s">
        <v>85</v>
      </c>
      <c r="AW338" s="12" t="s">
        <v>41</v>
      </c>
      <c r="AX338" s="12" t="s">
        <v>77</v>
      </c>
      <c r="AY338" s="229" t="s">
        <v>183</v>
      </c>
    </row>
    <row r="339" spans="2:51" s="13" customFormat="1" ht="13.5">
      <c r="B339" s="230"/>
      <c r="C339" s="231"/>
      <c r="D339" s="232" t="s">
        <v>194</v>
      </c>
      <c r="E339" s="233" t="s">
        <v>22</v>
      </c>
      <c r="F339" s="234" t="s">
        <v>196</v>
      </c>
      <c r="G339" s="231"/>
      <c r="H339" s="235">
        <v>602</v>
      </c>
      <c r="I339" s="236"/>
      <c r="J339" s="231"/>
      <c r="K339" s="231"/>
      <c r="L339" s="237"/>
      <c r="M339" s="238"/>
      <c r="N339" s="239"/>
      <c r="O339" s="239"/>
      <c r="P339" s="239"/>
      <c r="Q339" s="239"/>
      <c r="R339" s="239"/>
      <c r="S339" s="239"/>
      <c r="T339" s="240"/>
      <c r="AT339" s="241" t="s">
        <v>194</v>
      </c>
      <c r="AU339" s="241" t="s">
        <v>85</v>
      </c>
      <c r="AV339" s="13" t="s">
        <v>190</v>
      </c>
      <c r="AW339" s="13" t="s">
        <v>41</v>
      </c>
      <c r="AX339" s="13" t="s">
        <v>24</v>
      </c>
      <c r="AY339" s="241" t="s">
        <v>183</v>
      </c>
    </row>
    <row r="340" spans="2:65" s="1" customFormat="1" ht="22.5" customHeight="1">
      <c r="B340" s="41"/>
      <c r="C340" s="204" t="s">
        <v>548</v>
      </c>
      <c r="D340" s="204" t="s">
        <v>185</v>
      </c>
      <c r="E340" s="205" t="s">
        <v>549</v>
      </c>
      <c r="F340" s="206" t="s">
        <v>550</v>
      </c>
      <c r="G340" s="207" t="s">
        <v>274</v>
      </c>
      <c r="H340" s="208">
        <v>512.79</v>
      </c>
      <c r="I340" s="209"/>
      <c r="J340" s="210">
        <f>ROUND(I340*H340,2)</f>
        <v>0</v>
      </c>
      <c r="K340" s="206" t="s">
        <v>199</v>
      </c>
      <c r="L340" s="61"/>
      <c r="M340" s="211" t="s">
        <v>22</v>
      </c>
      <c r="N340" s="212" t="s">
        <v>48</v>
      </c>
      <c r="O340" s="42"/>
      <c r="P340" s="213">
        <f>O340*H340</f>
        <v>0</v>
      </c>
      <c r="Q340" s="213">
        <v>0.042</v>
      </c>
      <c r="R340" s="213">
        <f>Q340*H340</f>
        <v>21.53718</v>
      </c>
      <c r="S340" s="213">
        <v>0</v>
      </c>
      <c r="T340" s="214">
        <f>S340*H340</f>
        <v>0</v>
      </c>
      <c r="AR340" s="24" t="s">
        <v>190</v>
      </c>
      <c r="AT340" s="24" t="s">
        <v>185</v>
      </c>
      <c r="AU340" s="24" t="s">
        <v>85</v>
      </c>
      <c r="AY340" s="24" t="s">
        <v>183</v>
      </c>
      <c r="BE340" s="215">
        <f>IF(N340="základní",J340,0)</f>
        <v>0</v>
      </c>
      <c r="BF340" s="215">
        <f>IF(N340="snížená",J340,0)</f>
        <v>0</v>
      </c>
      <c r="BG340" s="215">
        <f>IF(N340="zákl. přenesená",J340,0)</f>
        <v>0</v>
      </c>
      <c r="BH340" s="215">
        <f>IF(N340="sníž. přenesená",J340,0)</f>
        <v>0</v>
      </c>
      <c r="BI340" s="215">
        <f>IF(N340="nulová",J340,0)</f>
        <v>0</v>
      </c>
      <c r="BJ340" s="24" t="s">
        <v>24</v>
      </c>
      <c r="BK340" s="215">
        <f>ROUND(I340*H340,2)</f>
        <v>0</v>
      </c>
      <c r="BL340" s="24" t="s">
        <v>190</v>
      </c>
      <c r="BM340" s="24" t="s">
        <v>551</v>
      </c>
    </row>
    <row r="341" spans="2:47" s="1" customFormat="1" ht="13.5">
      <c r="B341" s="41"/>
      <c r="C341" s="63"/>
      <c r="D341" s="216" t="s">
        <v>192</v>
      </c>
      <c r="E341" s="63"/>
      <c r="F341" s="217" t="s">
        <v>552</v>
      </c>
      <c r="G341" s="63"/>
      <c r="H341" s="63"/>
      <c r="I341" s="172"/>
      <c r="J341" s="63"/>
      <c r="K341" s="63"/>
      <c r="L341" s="61"/>
      <c r="M341" s="218"/>
      <c r="N341" s="42"/>
      <c r="O341" s="42"/>
      <c r="P341" s="42"/>
      <c r="Q341" s="42"/>
      <c r="R341" s="42"/>
      <c r="S341" s="42"/>
      <c r="T341" s="78"/>
      <c r="AT341" s="24" t="s">
        <v>192</v>
      </c>
      <c r="AU341" s="24" t="s">
        <v>85</v>
      </c>
    </row>
    <row r="342" spans="2:51" s="14" customFormat="1" ht="13.5">
      <c r="B342" s="246"/>
      <c r="C342" s="247"/>
      <c r="D342" s="216" t="s">
        <v>194</v>
      </c>
      <c r="E342" s="248" t="s">
        <v>22</v>
      </c>
      <c r="F342" s="249" t="s">
        <v>553</v>
      </c>
      <c r="G342" s="247"/>
      <c r="H342" s="250" t="s">
        <v>22</v>
      </c>
      <c r="I342" s="251"/>
      <c r="J342" s="247"/>
      <c r="K342" s="247"/>
      <c r="L342" s="252"/>
      <c r="M342" s="253"/>
      <c r="N342" s="254"/>
      <c r="O342" s="254"/>
      <c r="P342" s="254"/>
      <c r="Q342" s="254"/>
      <c r="R342" s="254"/>
      <c r="S342" s="254"/>
      <c r="T342" s="255"/>
      <c r="AT342" s="256" t="s">
        <v>194</v>
      </c>
      <c r="AU342" s="256" t="s">
        <v>85</v>
      </c>
      <c r="AV342" s="14" t="s">
        <v>24</v>
      </c>
      <c r="AW342" s="14" t="s">
        <v>41</v>
      </c>
      <c r="AX342" s="14" t="s">
        <v>77</v>
      </c>
      <c r="AY342" s="256" t="s">
        <v>183</v>
      </c>
    </row>
    <row r="343" spans="2:51" s="12" customFormat="1" ht="13.5">
      <c r="B343" s="219"/>
      <c r="C343" s="220"/>
      <c r="D343" s="216" t="s">
        <v>194</v>
      </c>
      <c r="E343" s="221" t="s">
        <v>22</v>
      </c>
      <c r="F343" s="222" t="s">
        <v>554</v>
      </c>
      <c r="G343" s="220"/>
      <c r="H343" s="223">
        <v>149.12</v>
      </c>
      <c r="I343" s="224"/>
      <c r="J343" s="220"/>
      <c r="K343" s="220"/>
      <c r="L343" s="225"/>
      <c r="M343" s="226"/>
      <c r="N343" s="227"/>
      <c r="O343" s="227"/>
      <c r="P343" s="227"/>
      <c r="Q343" s="227"/>
      <c r="R343" s="227"/>
      <c r="S343" s="227"/>
      <c r="T343" s="228"/>
      <c r="AT343" s="229" t="s">
        <v>194</v>
      </c>
      <c r="AU343" s="229" t="s">
        <v>85</v>
      </c>
      <c r="AV343" s="12" t="s">
        <v>85</v>
      </c>
      <c r="AW343" s="12" t="s">
        <v>41</v>
      </c>
      <c r="AX343" s="12" t="s">
        <v>77</v>
      </c>
      <c r="AY343" s="229" t="s">
        <v>183</v>
      </c>
    </row>
    <row r="344" spans="2:51" s="14" customFormat="1" ht="13.5">
      <c r="B344" s="246"/>
      <c r="C344" s="247"/>
      <c r="D344" s="216" t="s">
        <v>194</v>
      </c>
      <c r="E344" s="248" t="s">
        <v>22</v>
      </c>
      <c r="F344" s="249" t="s">
        <v>555</v>
      </c>
      <c r="G344" s="247"/>
      <c r="H344" s="250" t="s">
        <v>22</v>
      </c>
      <c r="I344" s="251"/>
      <c r="J344" s="247"/>
      <c r="K344" s="247"/>
      <c r="L344" s="252"/>
      <c r="M344" s="253"/>
      <c r="N344" s="254"/>
      <c r="O344" s="254"/>
      <c r="P344" s="254"/>
      <c r="Q344" s="254"/>
      <c r="R344" s="254"/>
      <c r="S344" s="254"/>
      <c r="T344" s="255"/>
      <c r="AT344" s="256" t="s">
        <v>194</v>
      </c>
      <c r="AU344" s="256" t="s">
        <v>85</v>
      </c>
      <c r="AV344" s="14" t="s">
        <v>24</v>
      </c>
      <c r="AW344" s="14" t="s">
        <v>41</v>
      </c>
      <c r="AX344" s="14" t="s">
        <v>77</v>
      </c>
      <c r="AY344" s="256" t="s">
        <v>183</v>
      </c>
    </row>
    <row r="345" spans="2:51" s="12" customFormat="1" ht="27">
      <c r="B345" s="219"/>
      <c r="C345" s="220"/>
      <c r="D345" s="216" t="s">
        <v>194</v>
      </c>
      <c r="E345" s="221" t="s">
        <v>22</v>
      </c>
      <c r="F345" s="222" t="s">
        <v>556</v>
      </c>
      <c r="G345" s="220"/>
      <c r="H345" s="223">
        <v>253.3</v>
      </c>
      <c r="I345" s="224"/>
      <c r="J345" s="220"/>
      <c r="K345" s="220"/>
      <c r="L345" s="225"/>
      <c r="M345" s="226"/>
      <c r="N345" s="227"/>
      <c r="O345" s="227"/>
      <c r="P345" s="227"/>
      <c r="Q345" s="227"/>
      <c r="R345" s="227"/>
      <c r="S345" s="227"/>
      <c r="T345" s="228"/>
      <c r="AT345" s="229" t="s">
        <v>194</v>
      </c>
      <c r="AU345" s="229" t="s">
        <v>85</v>
      </c>
      <c r="AV345" s="12" t="s">
        <v>85</v>
      </c>
      <c r="AW345" s="12" t="s">
        <v>41</v>
      </c>
      <c r="AX345" s="12" t="s">
        <v>77</v>
      </c>
      <c r="AY345" s="229" t="s">
        <v>183</v>
      </c>
    </row>
    <row r="346" spans="2:51" s="14" customFormat="1" ht="13.5">
      <c r="B346" s="246"/>
      <c r="C346" s="247"/>
      <c r="D346" s="216" t="s">
        <v>194</v>
      </c>
      <c r="E346" s="248" t="s">
        <v>22</v>
      </c>
      <c r="F346" s="249" t="s">
        <v>557</v>
      </c>
      <c r="G346" s="247"/>
      <c r="H346" s="250" t="s">
        <v>22</v>
      </c>
      <c r="I346" s="251"/>
      <c r="J346" s="247"/>
      <c r="K346" s="247"/>
      <c r="L346" s="252"/>
      <c r="M346" s="253"/>
      <c r="N346" s="254"/>
      <c r="O346" s="254"/>
      <c r="P346" s="254"/>
      <c r="Q346" s="254"/>
      <c r="R346" s="254"/>
      <c r="S346" s="254"/>
      <c r="T346" s="255"/>
      <c r="AT346" s="256" t="s">
        <v>194</v>
      </c>
      <c r="AU346" s="256" t="s">
        <v>85</v>
      </c>
      <c r="AV346" s="14" t="s">
        <v>24</v>
      </c>
      <c r="AW346" s="14" t="s">
        <v>41</v>
      </c>
      <c r="AX346" s="14" t="s">
        <v>77</v>
      </c>
      <c r="AY346" s="256" t="s">
        <v>183</v>
      </c>
    </row>
    <row r="347" spans="2:51" s="12" customFormat="1" ht="13.5">
      <c r="B347" s="219"/>
      <c r="C347" s="220"/>
      <c r="D347" s="216" t="s">
        <v>194</v>
      </c>
      <c r="E347" s="221" t="s">
        <v>22</v>
      </c>
      <c r="F347" s="222" t="s">
        <v>558</v>
      </c>
      <c r="G347" s="220"/>
      <c r="H347" s="223">
        <v>110.37</v>
      </c>
      <c r="I347" s="224"/>
      <c r="J347" s="220"/>
      <c r="K347" s="220"/>
      <c r="L347" s="225"/>
      <c r="M347" s="226"/>
      <c r="N347" s="227"/>
      <c r="O347" s="227"/>
      <c r="P347" s="227"/>
      <c r="Q347" s="227"/>
      <c r="R347" s="227"/>
      <c r="S347" s="227"/>
      <c r="T347" s="228"/>
      <c r="AT347" s="229" t="s">
        <v>194</v>
      </c>
      <c r="AU347" s="229" t="s">
        <v>85</v>
      </c>
      <c r="AV347" s="12" t="s">
        <v>85</v>
      </c>
      <c r="AW347" s="12" t="s">
        <v>41</v>
      </c>
      <c r="AX347" s="12" t="s">
        <v>77</v>
      </c>
      <c r="AY347" s="229" t="s">
        <v>183</v>
      </c>
    </row>
    <row r="348" spans="2:51" s="13" customFormat="1" ht="13.5">
      <c r="B348" s="230"/>
      <c r="C348" s="231"/>
      <c r="D348" s="232" t="s">
        <v>194</v>
      </c>
      <c r="E348" s="233" t="s">
        <v>22</v>
      </c>
      <c r="F348" s="234" t="s">
        <v>196</v>
      </c>
      <c r="G348" s="231"/>
      <c r="H348" s="235">
        <v>512.79</v>
      </c>
      <c r="I348" s="236"/>
      <c r="J348" s="231"/>
      <c r="K348" s="231"/>
      <c r="L348" s="237"/>
      <c r="M348" s="238"/>
      <c r="N348" s="239"/>
      <c r="O348" s="239"/>
      <c r="P348" s="239"/>
      <c r="Q348" s="239"/>
      <c r="R348" s="239"/>
      <c r="S348" s="239"/>
      <c r="T348" s="240"/>
      <c r="AT348" s="241" t="s">
        <v>194</v>
      </c>
      <c r="AU348" s="241" t="s">
        <v>85</v>
      </c>
      <c r="AV348" s="13" t="s">
        <v>190</v>
      </c>
      <c r="AW348" s="13" t="s">
        <v>41</v>
      </c>
      <c r="AX348" s="13" t="s">
        <v>24</v>
      </c>
      <c r="AY348" s="241" t="s">
        <v>183</v>
      </c>
    </row>
    <row r="349" spans="2:65" s="1" customFormat="1" ht="22.5" customHeight="1">
      <c r="B349" s="41"/>
      <c r="C349" s="204" t="s">
        <v>559</v>
      </c>
      <c r="D349" s="204" t="s">
        <v>185</v>
      </c>
      <c r="E349" s="205" t="s">
        <v>560</v>
      </c>
      <c r="F349" s="206" t="s">
        <v>561</v>
      </c>
      <c r="G349" s="207" t="s">
        <v>274</v>
      </c>
      <c r="H349" s="208">
        <v>86.28</v>
      </c>
      <c r="I349" s="209"/>
      <c r="J349" s="210">
        <f>ROUND(I349*H349,2)</f>
        <v>0</v>
      </c>
      <c r="K349" s="206" t="s">
        <v>199</v>
      </c>
      <c r="L349" s="61"/>
      <c r="M349" s="211" t="s">
        <v>22</v>
      </c>
      <c r="N349" s="212" t="s">
        <v>48</v>
      </c>
      <c r="O349" s="42"/>
      <c r="P349" s="213">
        <f>O349*H349</f>
        <v>0</v>
      </c>
      <c r="Q349" s="213">
        <v>0.00012</v>
      </c>
      <c r="R349" s="213">
        <f>Q349*H349</f>
        <v>0.010353600000000001</v>
      </c>
      <c r="S349" s="213">
        <v>0</v>
      </c>
      <c r="T349" s="214">
        <f>S349*H349</f>
        <v>0</v>
      </c>
      <c r="AR349" s="24" t="s">
        <v>190</v>
      </c>
      <c r="AT349" s="24" t="s">
        <v>185</v>
      </c>
      <c r="AU349" s="24" t="s">
        <v>85</v>
      </c>
      <c r="AY349" s="24" t="s">
        <v>183</v>
      </c>
      <c r="BE349" s="215">
        <f>IF(N349="základní",J349,0)</f>
        <v>0</v>
      </c>
      <c r="BF349" s="215">
        <f>IF(N349="snížená",J349,0)</f>
        <v>0</v>
      </c>
      <c r="BG349" s="215">
        <f>IF(N349="zákl. přenesená",J349,0)</f>
        <v>0</v>
      </c>
      <c r="BH349" s="215">
        <f>IF(N349="sníž. přenesená",J349,0)</f>
        <v>0</v>
      </c>
      <c r="BI349" s="215">
        <f>IF(N349="nulová",J349,0)</f>
        <v>0</v>
      </c>
      <c r="BJ349" s="24" t="s">
        <v>24</v>
      </c>
      <c r="BK349" s="215">
        <f>ROUND(I349*H349,2)</f>
        <v>0</v>
      </c>
      <c r="BL349" s="24" t="s">
        <v>190</v>
      </c>
      <c r="BM349" s="24" t="s">
        <v>562</v>
      </c>
    </row>
    <row r="350" spans="2:47" s="1" customFormat="1" ht="13.5">
      <c r="B350" s="41"/>
      <c r="C350" s="63"/>
      <c r="D350" s="216" t="s">
        <v>192</v>
      </c>
      <c r="E350" s="63"/>
      <c r="F350" s="217" t="s">
        <v>563</v>
      </c>
      <c r="G350" s="63"/>
      <c r="H350" s="63"/>
      <c r="I350" s="172"/>
      <c r="J350" s="63"/>
      <c r="K350" s="63"/>
      <c r="L350" s="61"/>
      <c r="M350" s="218"/>
      <c r="N350" s="42"/>
      <c r="O350" s="42"/>
      <c r="P350" s="42"/>
      <c r="Q350" s="42"/>
      <c r="R350" s="42"/>
      <c r="S350" s="42"/>
      <c r="T350" s="78"/>
      <c r="AT350" s="24" t="s">
        <v>192</v>
      </c>
      <c r="AU350" s="24" t="s">
        <v>85</v>
      </c>
    </row>
    <row r="351" spans="2:51" s="12" customFormat="1" ht="13.5">
      <c r="B351" s="219"/>
      <c r="C351" s="220"/>
      <c r="D351" s="232" t="s">
        <v>194</v>
      </c>
      <c r="E351" s="243" t="s">
        <v>22</v>
      </c>
      <c r="F351" s="244" t="s">
        <v>564</v>
      </c>
      <c r="G351" s="220"/>
      <c r="H351" s="245">
        <v>86.28</v>
      </c>
      <c r="I351" s="224"/>
      <c r="J351" s="220"/>
      <c r="K351" s="220"/>
      <c r="L351" s="225"/>
      <c r="M351" s="226"/>
      <c r="N351" s="227"/>
      <c r="O351" s="227"/>
      <c r="P351" s="227"/>
      <c r="Q351" s="227"/>
      <c r="R351" s="227"/>
      <c r="S351" s="227"/>
      <c r="T351" s="228"/>
      <c r="AT351" s="229" t="s">
        <v>194</v>
      </c>
      <c r="AU351" s="229" t="s">
        <v>85</v>
      </c>
      <c r="AV351" s="12" t="s">
        <v>85</v>
      </c>
      <c r="AW351" s="12" t="s">
        <v>41</v>
      </c>
      <c r="AX351" s="12" t="s">
        <v>24</v>
      </c>
      <c r="AY351" s="229" t="s">
        <v>183</v>
      </c>
    </row>
    <row r="352" spans="2:65" s="1" customFormat="1" ht="22.5" customHeight="1">
      <c r="B352" s="41"/>
      <c r="C352" s="204" t="s">
        <v>565</v>
      </c>
      <c r="D352" s="204" t="s">
        <v>185</v>
      </c>
      <c r="E352" s="205" t="s">
        <v>566</v>
      </c>
      <c r="F352" s="206" t="s">
        <v>567</v>
      </c>
      <c r="G352" s="207" t="s">
        <v>274</v>
      </c>
      <c r="H352" s="208">
        <v>73.7</v>
      </c>
      <c r="I352" s="209"/>
      <c r="J352" s="210">
        <f>ROUND(I352*H352,2)</f>
        <v>0</v>
      </c>
      <c r="K352" s="206" t="s">
        <v>199</v>
      </c>
      <c r="L352" s="61"/>
      <c r="M352" s="211" t="s">
        <v>22</v>
      </c>
      <c r="N352" s="212" t="s">
        <v>48</v>
      </c>
      <c r="O352" s="42"/>
      <c r="P352" s="213">
        <f>O352*H352</f>
        <v>0</v>
      </c>
      <c r="Q352" s="213">
        <v>0.2756</v>
      </c>
      <c r="R352" s="213">
        <f>Q352*H352</f>
        <v>20.31172</v>
      </c>
      <c r="S352" s="213">
        <v>0</v>
      </c>
      <c r="T352" s="214">
        <f>S352*H352</f>
        <v>0</v>
      </c>
      <c r="AR352" s="24" t="s">
        <v>190</v>
      </c>
      <c r="AT352" s="24" t="s">
        <v>185</v>
      </c>
      <c r="AU352" s="24" t="s">
        <v>85</v>
      </c>
      <c r="AY352" s="24" t="s">
        <v>183</v>
      </c>
      <c r="BE352" s="215">
        <f>IF(N352="základní",J352,0)</f>
        <v>0</v>
      </c>
      <c r="BF352" s="215">
        <f>IF(N352="snížená",J352,0)</f>
        <v>0</v>
      </c>
      <c r="BG352" s="215">
        <f>IF(N352="zákl. přenesená",J352,0)</f>
        <v>0</v>
      </c>
      <c r="BH352" s="215">
        <f>IF(N352="sníž. přenesená",J352,0)</f>
        <v>0</v>
      </c>
      <c r="BI352" s="215">
        <f>IF(N352="nulová",J352,0)</f>
        <v>0</v>
      </c>
      <c r="BJ352" s="24" t="s">
        <v>24</v>
      </c>
      <c r="BK352" s="215">
        <f>ROUND(I352*H352,2)</f>
        <v>0</v>
      </c>
      <c r="BL352" s="24" t="s">
        <v>190</v>
      </c>
      <c r="BM352" s="24" t="s">
        <v>568</v>
      </c>
    </row>
    <row r="353" spans="2:47" s="1" customFormat="1" ht="13.5">
      <c r="B353" s="41"/>
      <c r="C353" s="63"/>
      <c r="D353" s="232" t="s">
        <v>192</v>
      </c>
      <c r="E353" s="63"/>
      <c r="F353" s="242" t="s">
        <v>569</v>
      </c>
      <c r="G353" s="63"/>
      <c r="H353" s="63"/>
      <c r="I353" s="172"/>
      <c r="J353" s="63"/>
      <c r="K353" s="63"/>
      <c r="L353" s="61"/>
      <c r="M353" s="218"/>
      <c r="N353" s="42"/>
      <c r="O353" s="42"/>
      <c r="P353" s="42"/>
      <c r="Q353" s="42"/>
      <c r="R353" s="42"/>
      <c r="S353" s="42"/>
      <c r="T353" s="78"/>
      <c r="AT353" s="24" t="s">
        <v>192</v>
      </c>
      <c r="AU353" s="24" t="s">
        <v>85</v>
      </c>
    </row>
    <row r="354" spans="2:65" s="1" customFormat="1" ht="22.5" customHeight="1">
      <c r="B354" s="41"/>
      <c r="C354" s="204" t="s">
        <v>570</v>
      </c>
      <c r="D354" s="204" t="s">
        <v>185</v>
      </c>
      <c r="E354" s="205" t="s">
        <v>571</v>
      </c>
      <c r="F354" s="206" t="s">
        <v>572</v>
      </c>
      <c r="G354" s="207" t="s">
        <v>305</v>
      </c>
      <c r="H354" s="208">
        <v>1</v>
      </c>
      <c r="I354" s="209"/>
      <c r="J354" s="210">
        <f>ROUND(I354*H354,2)</f>
        <v>0</v>
      </c>
      <c r="K354" s="206" t="s">
        <v>199</v>
      </c>
      <c r="L354" s="61"/>
      <c r="M354" s="211" t="s">
        <v>22</v>
      </c>
      <c r="N354" s="212" t="s">
        <v>48</v>
      </c>
      <c r="O354" s="42"/>
      <c r="P354" s="213">
        <f>O354*H354</f>
        <v>0</v>
      </c>
      <c r="Q354" s="213">
        <v>0.03373</v>
      </c>
      <c r="R354" s="213">
        <f>Q354*H354</f>
        <v>0.03373</v>
      </c>
      <c r="S354" s="213">
        <v>0</v>
      </c>
      <c r="T354" s="214">
        <f>S354*H354</f>
        <v>0</v>
      </c>
      <c r="AR354" s="24" t="s">
        <v>190</v>
      </c>
      <c r="AT354" s="24" t="s">
        <v>185</v>
      </c>
      <c r="AU354" s="24" t="s">
        <v>85</v>
      </c>
      <c r="AY354" s="24" t="s">
        <v>183</v>
      </c>
      <c r="BE354" s="215">
        <f>IF(N354="základní",J354,0)</f>
        <v>0</v>
      </c>
      <c r="BF354" s="215">
        <f>IF(N354="snížená",J354,0)</f>
        <v>0</v>
      </c>
      <c r="BG354" s="215">
        <f>IF(N354="zákl. přenesená",J354,0)</f>
        <v>0</v>
      </c>
      <c r="BH354" s="215">
        <f>IF(N354="sníž. přenesená",J354,0)</f>
        <v>0</v>
      </c>
      <c r="BI354" s="215">
        <f>IF(N354="nulová",J354,0)</f>
        <v>0</v>
      </c>
      <c r="BJ354" s="24" t="s">
        <v>24</v>
      </c>
      <c r="BK354" s="215">
        <f>ROUND(I354*H354,2)</f>
        <v>0</v>
      </c>
      <c r="BL354" s="24" t="s">
        <v>190</v>
      </c>
      <c r="BM354" s="24" t="s">
        <v>573</v>
      </c>
    </row>
    <row r="355" spans="2:47" s="1" customFormat="1" ht="27">
      <c r="B355" s="41"/>
      <c r="C355" s="63"/>
      <c r="D355" s="232" t="s">
        <v>192</v>
      </c>
      <c r="E355" s="63"/>
      <c r="F355" s="242" t="s">
        <v>574</v>
      </c>
      <c r="G355" s="63"/>
      <c r="H355" s="63"/>
      <c r="I355" s="172"/>
      <c r="J355" s="63"/>
      <c r="K355" s="63"/>
      <c r="L355" s="61"/>
      <c r="M355" s="218"/>
      <c r="N355" s="42"/>
      <c r="O355" s="42"/>
      <c r="P355" s="42"/>
      <c r="Q355" s="42"/>
      <c r="R355" s="42"/>
      <c r="S355" s="42"/>
      <c r="T355" s="78"/>
      <c r="AT355" s="24" t="s">
        <v>192</v>
      </c>
      <c r="AU355" s="24" t="s">
        <v>85</v>
      </c>
    </row>
    <row r="356" spans="2:65" s="1" customFormat="1" ht="22.5" customHeight="1">
      <c r="B356" s="41"/>
      <c r="C356" s="257" t="s">
        <v>575</v>
      </c>
      <c r="D356" s="257" t="s">
        <v>330</v>
      </c>
      <c r="E356" s="258" t="s">
        <v>576</v>
      </c>
      <c r="F356" s="259" t="s">
        <v>577</v>
      </c>
      <c r="G356" s="260" t="s">
        <v>305</v>
      </c>
      <c r="H356" s="261">
        <v>1</v>
      </c>
      <c r="I356" s="262"/>
      <c r="J356" s="263">
        <f>ROUND(I356*H356,2)</f>
        <v>0</v>
      </c>
      <c r="K356" s="259" t="s">
        <v>199</v>
      </c>
      <c r="L356" s="264"/>
      <c r="M356" s="265" t="s">
        <v>22</v>
      </c>
      <c r="N356" s="266" t="s">
        <v>48</v>
      </c>
      <c r="O356" s="42"/>
      <c r="P356" s="213">
        <f>O356*H356</f>
        <v>0</v>
      </c>
      <c r="Q356" s="213">
        <v>0.0143</v>
      </c>
      <c r="R356" s="213">
        <f>Q356*H356</f>
        <v>0.0143</v>
      </c>
      <c r="S356" s="213">
        <v>0</v>
      </c>
      <c r="T356" s="214">
        <f>S356*H356</f>
        <v>0</v>
      </c>
      <c r="AR356" s="24" t="s">
        <v>228</v>
      </c>
      <c r="AT356" s="24" t="s">
        <v>330</v>
      </c>
      <c r="AU356" s="24" t="s">
        <v>85</v>
      </c>
      <c r="AY356" s="24" t="s">
        <v>183</v>
      </c>
      <c r="BE356" s="215">
        <f>IF(N356="základní",J356,0)</f>
        <v>0</v>
      </c>
      <c r="BF356" s="215">
        <f>IF(N356="snížená",J356,0)</f>
        <v>0</v>
      </c>
      <c r="BG356" s="215">
        <f>IF(N356="zákl. přenesená",J356,0)</f>
        <v>0</v>
      </c>
      <c r="BH356" s="215">
        <f>IF(N356="sníž. přenesená",J356,0)</f>
        <v>0</v>
      </c>
      <c r="BI356" s="215">
        <f>IF(N356="nulová",J356,0)</f>
        <v>0</v>
      </c>
      <c r="BJ356" s="24" t="s">
        <v>24</v>
      </c>
      <c r="BK356" s="215">
        <f>ROUND(I356*H356,2)</f>
        <v>0</v>
      </c>
      <c r="BL356" s="24" t="s">
        <v>190</v>
      </c>
      <c r="BM356" s="24" t="s">
        <v>578</v>
      </c>
    </row>
    <row r="357" spans="2:47" s="1" customFormat="1" ht="13.5">
      <c r="B357" s="41"/>
      <c r="C357" s="63"/>
      <c r="D357" s="232" t="s">
        <v>192</v>
      </c>
      <c r="E357" s="63"/>
      <c r="F357" s="242" t="s">
        <v>579</v>
      </c>
      <c r="G357" s="63"/>
      <c r="H357" s="63"/>
      <c r="I357" s="172"/>
      <c r="J357" s="63"/>
      <c r="K357" s="63"/>
      <c r="L357" s="61"/>
      <c r="M357" s="218"/>
      <c r="N357" s="42"/>
      <c r="O357" s="42"/>
      <c r="P357" s="42"/>
      <c r="Q357" s="42"/>
      <c r="R357" s="42"/>
      <c r="S357" s="42"/>
      <c r="T357" s="78"/>
      <c r="AT357" s="24" t="s">
        <v>192</v>
      </c>
      <c r="AU357" s="24" t="s">
        <v>85</v>
      </c>
    </row>
    <row r="358" spans="2:65" s="1" customFormat="1" ht="22.5" customHeight="1">
      <c r="B358" s="41"/>
      <c r="C358" s="204" t="s">
        <v>580</v>
      </c>
      <c r="D358" s="204" t="s">
        <v>185</v>
      </c>
      <c r="E358" s="205" t="s">
        <v>581</v>
      </c>
      <c r="F358" s="206" t="s">
        <v>582</v>
      </c>
      <c r="G358" s="207" t="s">
        <v>305</v>
      </c>
      <c r="H358" s="208">
        <v>28</v>
      </c>
      <c r="I358" s="209"/>
      <c r="J358" s="210">
        <f>ROUND(I358*H358,2)</f>
        <v>0</v>
      </c>
      <c r="K358" s="206" t="s">
        <v>199</v>
      </c>
      <c r="L358" s="61"/>
      <c r="M358" s="211" t="s">
        <v>22</v>
      </c>
      <c r="N358" s="212" t="s">
        <v>48</v>
      </c>
      <c r="O358" s="42"/>
      <c r="P358" s="213">
        <f>O358*H358</f>
        <v>0</v>
      </c>
      <c r="Q358" s="213">
        <v>0.01698</v>
      </c>
      <c r="R358" s="213">
        <f>Q358*H358</f>
        <v>0.47544</v>
      </c>
      <c r="S358" s="213">
        <v>0</v>
      </c>
      <c r="T358" s="214">
        <f>S358*H358</f>
        <v>0</v>
      </c>
      <c r="AR358" s="24" t="s">
        <v>190</v>
      </c>
      <c r="AT358" s="24" t="s">
        <v>185</v>
      </c>
      <c r="AU358" s="24" t="s">
        <v>85</v>
      </c>
      <c r="AY358" s="24" t="s">
        <v>183</v>
      </c>
      <c r="BE358" s="215">
        <f>IF(N358="základní",J358,0)</f>
        <v>0</v>
      </c>
      <c r="BF358" s="215">
        <f>IF(N358="snížená",J358,0)</f>
        <v>0</v>
      </c>
      <c r="BG358" s="215">
        <f>IF(N358="zákl. přenesená",J358,0)</f>
        <v>0</v>
      </c>
      <c r="BH358" s="215">
        <f>IF(N358="sníž. přenesená",J358,0)</f>
        <v>0</v>
      </c>
      <c r="BI358" s="215">
        <f>IF(N358="nulová",J358,0)</f>
        <v>0</v>
      </c>
      <c r="BJ358" s="24" t="s">
        <v>24</v>
      </c>
      <c r="BK358" s="215">
        <f>ROUND(I358*H358,2)</f>
        <v>0</v>
      </c>
      <c r="BL358" s="24" t="s">
        <v>190</v>
      </c>
      <c r="BM358" s="24" t="s">
        <v>583</v>
      </c>
    </row>
    <row r="359" spans="2:47" s="1" customFormat="1" ht="27">
      <c r="B359" s="41"/>
      <c r="C359" s="63"/>
      <c r="D359" s="232" t="s">
        <v>192</v>
      </c>
      <c r="E359" s="63"/>
      <c r="F359" s="242" t="s">
        <v>584</v>
      </c>
      <c r="G359" s="63"/>
      <c r="H359" s="63"/>
      <c r="I359" s="172"/>
      <c r="J359" s="63"/>
      <c r="K359" s="63"/>
      <c r="L359" s="61"/>
      <c r="M359" s="218"/>
      <c r="N359" s="42"/>
      <c r="O359" s="42"/>
      <c r="P359" s="42"/>
      <c r="Q359" s="42"/>
      <c r="R359" s="42"/>
      <c r="S359" s="42"/>
      <c r="T359" s="78"/>
      <c r="AT359" s="24" t="s">
        <v>192</v>
      </c>
      <c r="AU359" s="24" t="s">
        <v>85</v>
      </c>
    </row>
    <row r="360" spans="2:65" s="1" customFormat="1" ht="22.5" customHeight="1">
      <c r="B360" s="41"/>
      <c r="C360" s="257" t="s">
        <v>585</v>
      </c>
      <c r="D360" s="257" t="s">
        <v>330</v>
      </c>
      <c r="E360" s="258" t="s">
        <v>586</v>
      </c>
      <c r="F360" s="259" t="s">
        <v>587</v>
      </c>
      <c r="G360" s="260" t="s">
        <v>305</v>
      </c>
      <c r="H360" s="261">
        <v>8</v>
      </c>
      <c r="I360" s="262"/>
      <c r="J360" s="263">
        <f>ROUND(I360*H360,2)</f>
        <v>0</v>
      </c>
      <c r="K360" s="259" t="s">
        <v>199</v>
      </c>
      <c r="L360" s="264"/>
      <c r="M360" s="265" t="s">
        <v>22</v>
      </c>
      <c r="N360" s="266" t="s">
        <v>48</v>
      </c>
      <c r="O360" s="42"/>
      <c r="P360" s="213">
        <f>O360*H360</f>
        <v>0</v>
      </c>
      <c r="Q360" s="213">
        <v>0.0114</v>
      </c>
      <c r="R360" s="213">
        <f>Q360*H360</f>
        <v>0.0912</v>
      </c>
      <c r="S360" s="213">
        <v>0</v>
      </c>
      <c r="T360" s="214">
        <f>S360*H360</f>
        <v>0</v>
      </c>
      <c r="AR360" s="24" t="s">
        <v>228</v>
      </c>
      <c r="AT360" s="24" t="s">
        <v>330</v>
      </c>
      <c r="AU360" s="24" t="s">
        <v>85</v>
      </c>
      <c r="AY360" s="24" t="s">
        <v>183</v>
      </c>
      <c r="BE360" s="215">
        <f>IF(N360="základní",J360,0)</f>
        <v>0</v>
      </c>
      <c r="BF360" s="215">
        <f>IF(N360="snížená",J360,0)</f>
        <v>0</v>
      </c>
      <c r="BG360" s="215">
        <f>IF(N360="zákl. přenesená",J360,0)</f>
        <v>0</v>
      </c>
      <c r="BH360" s="215">
        <f>IF(N360="sníž. přenesená",J360,0)</f>
        <v>0</v>
      </c>
      <c r="BI360" s="215">
        <f>IF(N360="nulová",J360,0)</f>
        <v>0</v>
      </c>
      <c r="BJ360" s="24" t="s">
        <v>24</v>
      </c>
      <c r="BK360" s="215">
        <f>ROUND(I360*H360,2)</f>
        <v>0</v>
      </c>
      <c r="BL360" s="24" t="s">
        <v>190</v>
      </c>
      <c r="BM360" s="24" t="s">
        <v>588</v>
      </c>
    </row>
    <row r="361" spans="2:47" s="1" customFormat="1" ht="13.5">
      <c r="B361" s="41"/>
      <c r="C361" s="63"/>
      <c r="D361" s="232" t="s">
        <v>192</v>
      </c>
      <c r="E361" s="63"/>
      <c r="F361" s="242" t="s">
        <v>589</v>
      </c>
      <c r="G361" s="63"/>
      <c r="H361" s="63"/>
      <c r="I361" s="172"/>
      <c r="J361" s="63"/>
      <c r="K361" s="63"/>
      <c r="L361" s="61"/>
      <c r="M361" s="218"/>
      <c r="N361" s="42"/>
      <c r="O361" s="42"/>
      <c r="P361" s="42"/>
      <c r="Q361" s="42"/>
      <c r="R361" s="42"/>
      <c r="S361" s="42"/>
      <c r="T361" s="78"/>
      <c r="AT361" s="24" t="s">
        <v>192</v>
      </c>
      <c r="AU361" s="24" t="s">
        <v>85</v>
      </c>
    </row>
    <row r="362" spans="2:65" s="1" customFormat="1" ht="22.5" customHeight="1">
      <c r="B362" s="41"/>
      <c r="C362" s="257" t="s">
        <v>590</v>
      </c>
      <c r="D362" s="257" t="s">
        <v>330</v>
      </c>
      <c r="E362" s="258" t="s">
        <v>591</v>
      </c>
      <c r="F362" s="259" t="s">
        <v>592</v>
      </c>
      <c r="G362" s="260" t="s">
        <v>305</v>
      </c>
      <c r="H362" s="261">
        <v>12</v>
      </c>
      <c r="I362" s="262"/>
      <c r="J362" s="263">
        <f>ROUND(I362*H362,2)</f>
        <v>0</v>
      </c>
      <c r="K362" s="259" t="s">
        <v>199</v>
      </c>
      <c r="L362" s="264"/>
      <c r="M362" s="265" t="s">
        <v>22</v>
      </c>
      <c r="N362" s="266" t="s">
        <v>48</v>
      </c>
      <c r="O362" s="42"/>
      <c r="P362" s="213">
        <f>O362*H362</f>
        <v>0</v>
      </c>
      <c r="Q362" s="213">
        <v>0.0112</v>
      </c>
      <c r="R362" s="213">
        <f>Q362*H362</f>
        <v>0.1344</v>
      </c>
      <c r="S362" s="213">
        <v>0</v>
      </c>
      <c r="T362" s="214">
        <f>S362*H362</f>
        <v>0</v>
      </c>
      <c r="AR362" s="24" t="s">
        <v>228</v>
      </c>
      <c r="AT362" s="24" t="s">
        <v>330</v>
      </c>
      <c r="AU362" s="24" t="s">
        <v>85</v>
      </c>
      <c r="AY362" s="24" t="s">
        <v>183</v>
      </c>
      <c r="BE362" s="215">
        <f>IF(N362="základní",J362,0)</f>
        <v>0</v>
      </c>
      <c r="BF362" s="215">
        <f>IF(N362="snížená",J362,0)</f>
        <v>0</v>
      </c>
      <c r="BG362" s="215">
        <f>IF(N362="zákl. přenesená",J362,0)</f>
        <v>0</v>
      </c>
      <c r="BH362" s="215">
        <f>IF(N362="sníž. přenesená",J362,0)</f>
        <v>0</v>
      </c>
      <c r="BI362" s="215">
        <f>IF(N362="nulová",J362,0)</f>
        <v>0</v>
      </c>
      <c r="BJ362" s="24" t="s">
        <v>24</v>
      </c>
      <c r="BK362" s="215">
        <f>ROUND(I362*H362,2)</f>
        <v>0</v>
      </c>
      <c r="BL362" s="24" t="s">
        <v>190</v>
      </c>
      <c r="BM362" s="24" t="s">
        <v>593</v>
      </c>
    </row>
    <row r="363" spans="2:47" s="1" customFormat="1" ht="13.5">
      <c r="B363" s="41"/>
      <c r="C363" s="63"/>
      <c r="D363" s="232" t="s">
        <v>192</v>
      </c>
      <c r="E363" s="63"/>
      <c r="F363" s="242" t="s">
        <v>594</v>
      </c>
      <c r="G363" s="63"/>
      <c r="H363" s="63"/>
      <c r="I363" s="172"/>
      <c r="J363" s="63"/>
      <c r="K363" s="63"/>
      <c r="L363" s="61"/>
      <c r="M363" s="218"/>
      <c r="N363" s="42"/>
      <c r="O363" s="42"/>
      <c r="P363" s="42"/>
      <c r="Q363" s="42"/>
      <c r="R363" s="42"/>
      <c r="S363" s="42"/>
      <c r="T363" s="78"/>
      <c r="AT363" s="24" t="s">
        <v>192</v>
      </c>
      <c r="AU363" s="24" t="s">
        <v>85</v>
      </c>
    </row>
    <row r="364" spans="2:65" s="1" customFormat="1" ht="22.5" customHeight="1">
      <c r="B364" s="41"/>
      <c r="C364" s="257" t="s">
        <v>595</v>
      </c>
      <c r="D364" s="257" t="s">
        <v>330</v>
      </c>
      <c r="E364" s="258" t="s">
        <v>596</v>
      </c>
      <c r="F364" s="259" t="s">
        <v>597</v>
      </c>
      <c r="G364" s="260" t="s">
        <v>305</v>
      </c>
      <c r="H364" s="261">
        <v>8</v>
      </c>
      <c r="I364" s="262"/>
      <c r="J364" s="263">
        <f>ROUND(I364*H364,2)</f>
        <v>0</v>
      </c>
      <c r="K364" s="259" t="s">
        <v>199</v>
      </c>
      <c r="L364" s="264"/>
      <c r="M364" s="265" t="s">
        <v>22</v>
      </c>
      <c r="N364" s="266" t="s">
        <v>48</v>
      </c>
      <c r="O364" s="42"/>
      <c r="P364" s="213">
        <f>O364*H364</f>
        <v>0</v>
      </c>
      <c r="Q364" s="213">
        <v>0.0108</v>
      </c>
      <c r="R364" s="213">
        <f>Q364*H364</f>
        <v>0.0864</v>
      </c>
      <c r="S364" s="213">
        <v>0</v>
      </c>
      <c r="T364" s="214">
        <f>S364*H364</f>
        <v>0</v>
      </c>
      <c r="AR364" s="24" t="s">
        <v>228</v>
      </c>
      <c r="AT364" s="24" t="s">
        <v>330</v>
      </c>
      <c r="AU364" s="24" t="s">
        <v>85</v>
      </c>
      <c r="AY364" s="24" t="s">
        <v>183</v>
      </c>
      <c r="BE364" s="215">
        <f>IF(N364="základní",J364,0)</f>
        <v>0</v>
      </c>
      <c r="BF364" s="215">
        <f>IF(N364="snížená",J364,0)</f>
        <v>0</v>
      </c>
      <c r="BG364" s="215">
        <f>IF(N364="zákl. přenesená",J364,0)</f>
        <v>0</v>
      </c>
      <c r="BH364" s="215">
        <f>IF(N364="sníž. přenesená",J364,0)</f>
        <v>0</v>
      </c>
      <c r="BI364" s="215">
        <f>IF(N364="nulová",J364,0)</f>
        <v>0</v>
      </c>
      <c r="BJ364" s="24" t="s">
        <v>24</v>
      </c>
      <c r="BK364" s="215">
        <f>ROUND(I364*H364,2)</f>
        <v>0</v>
      </c>
      <c r="BL364" s="24" t="s">
        <v>190</v>
      </c>
      <c r="BM364" s="24" t="s">
        <v>598</v>
      </c>
    </row>
    <row r="365" spans="2:47" s="1" customFormat="1" ht="13.5">
      <c r="B365" s="41"/>
      <c r="C365" s="63"/>
      <c r="D365" s="216" t="s">
        <v>192</v>
      </c>
      <c r="E365" s="63"/>
      <c r="F365" s="217" t="s">
        <v>599</v>
      </c>
      <c r="G365" s="63"/>
      <c r="H365" s="63"/>
      <c r="I365" s="172"/>
      <c r="J365" s="63"/>
      <c r="K365" s="63"/>
      <c r="L365" s="61"/>
      <c r="M365" s="218"/>
      <c r="N365" s="42"/>
      <c r="O365" s="42"/>
      <c r="P365" s="42"/>
      <c r="Q365" s="42"/>
      <c r="R365" s="42"/>
      <c r="S365" s="42"/>
      <c r="T365" s="78"/>
      <c r="AT365" s="24" t="s">
        <v>192</v>
      </c>
      <c r="AU365" s="24" t="s">
        <v>85</v>
      </c>
    </row>
    <row r="366" spans="2:63" s="11" customFormat="1" ht="29.85" customHeight="1">
      <c r="B366" s="187"/>
      <c r="C366" s="188"/>
      <c r="D366" s="201" t="s">
        <v>76</v>
      </c>
      <c r="E366" s="202" t="s">
        <v>228</v>
      </c>
      <c r="F366" s="202" t="s">
        <v>600</v>
      </c>
      <c r="G366" s="188"/>
      <c r="H366" s="188"/>
      <c r="I366" s="191"/>
      <c r="J366" s="203">
        <f>BK366</f>
        <v>0</v>
      </c>
      <c r="K366" s="188"/>
      <c r="L366" s="193"/>
      <c r="M366" s="194"/>
      <c r="N366" s="195"/>
      <c r="O366" s="195"/>
      <c r="P366" s="196">
        <f>SUM(P367:P368)</f>
        <v>0</v>
      </c>
      <c r="Q366" s="195"/>
      <c r="R366" s="196">
        <f>SUM(R367:R368)</f>
        <v>0</v>
      </c>
      <c r="S366" s="195"/>
      <c r="T366" s="197">
        <f>SUM(T367:T368)</f>
        <v>0</v>
      </c>
      <c r="AR366" s="198" t="s">
        <v>24</v>
      </c>
      <c r="AT366" s="199" t="s">
        <v>76</v>
      </c>
      <c r="AU366" s="199" t="s">
        <v>24</v>
      </c>
      <c r="AY366" s="198" t="s">
        <v>183</v>
      </c>
      <c r="BK366" s="200">
        <f>SUM(BK367:BK368)</f>
        <v>0</v>
      </c>
    </row>
    <row r="367" spans="2:65" s="1" customFormat="1" ht="22.5" customHeight="1">
      <c r="B367" s="41"/>
      <c r="C367" s="204" t="s">
        <v>601</v>
      </c>
      <c r="D367" s="204" t="s">
        <v>185</v>
      </c>
      <c r="E367" s="205" t="s">
        <v>602</v>
      </c>
      <c r="F367" s="206" t="s">
        <v>603</v>
      </c>
      <c r="G367" s="207" t="s">
        <v>268</v>
      </c>
      <c r="H367" s="208">
        <v>12</v>
      </c>
      <c r="I367" s="209"/>
      <c r="J367" s="210">
        <f>ROUND(I367*H367,2)</f>
        <v>0</v>
      </c>
      <c r="K367" s="206" t="s">
        <v>22</v>
      </c>
      <c r="L367" s="61"/>
      <c r="M367" s="211" t="s">
        <v>22</v>
      </c>
      <c r="N367" s="212" t="s">
        <v>48</v>
      </c>
      <c r="O367" s="42"/>
      <c r="P367" s="213">
        <f>O367*H367</f>
        <v>0</v>
      </c>
      <c r="Q367" s="213">
        <v>0</v>
      </c>
      <c r="R367" s="213">
        <f>Q367*H367</f>
        <v>0</v>
      </c>
      <c r="S367" s="213">
        <v>0</v>
      </c>
      <c r="T367" s="214">
        <f>S367*H367</f>
        <v>0</v>
      </c>
      <c r="AR367" s="24" t="s">
        <v>190</v>
      </c>
      <c r="AT367" s="24" t="s">
        <v>185</v>
      </c>
      <c r="AU367" s="24" t="s">
        <v>85</v>
      </c>
      <c r="AY367" s="24" t="s">
        <v>183</v>
      </c>
      <c r="BE367" s="215">
        <f>IF(N367="základní",J367,0)</f>
        <v>0</v>
      </c>
      <c r="BF367" s="215">
        <f>IF(N367="snížená",J367,0)</f>
        <v>0</v>
      </c>
      <c r="BG367" s="215">
        <f>IF(N367="zákl. přenesená",J367,0)</f>
        <v>0</v>
      </c>
      <c r="BH367" s="215">
        <f>IF(N367="sníž. přenesená",J367,0)</f>
        <v>0</v>
      </c>
      <c r="BI367" s="215">
        <f>IF(N367="nulová",J367,0)</f>
        <v>0</v>
      </c>
      <c r="BJ367" s="24" t="s">
        <v>24</v>
      </c>
      <c r="BK367" s="215">
        <f>ROUND(I367*H367,2)</f>
        <v>0</v>
      </c>
      <c r="BL367" s="24" t="s">
        <v>190</v>
      </c>
      <c r="BM367" s="24" t="s">
        <v>604</v>
      </c>
    </row>
    <row r="368" spans="2:47" s="1" customFormat="1" ht="13.5">
      <c r="B368" s="41"/>
      <c r="C368" s="63"/>
      <c r="D368" s="216" t="s">
        <v>192</v>
      </c>
      <c r="E368" s="63"/>
      <c r="F368" s="217" t="s">
        <v>603</v>
      </c>
      <c r="G368" s="63"/>
      <c r="H368" s="63"/>
      <c r="I368" s="172"/>
      <c r="J368" s="63"/>
      <c r="K368" s="63"/>
      <c r="L368" s="61"/>
      <c r="M368" s="218"/>
      <c r="N368" s="42"/>
      <c r="O368" s="42"/>
      <c r="P368" s="42"/>
      <c r="Q368" s="42"/>
      <c r="R368" s="42"/>
      <c r="S368" s="42"/>
      <c r="T368" s="78"/>
      <c r="AT368" s="24" t="s">
        <v>192</v>
      </c>
      <c r="AU368" s="24" t="s">
        <v>85</v>
      </c>
    </row>
    <row r="369" spans="2:63" s="11" customFormat="1" ht="29.85" customHeight="1">
      <c r="B369" s="187"/>
      <c r="C369" s="188"/>
      <c r="D369" s="201" t="s">
        <v>76</v>
      </c>
      <c r="E369" s="202" t="s">
        <v>235</v>
      </c>
      <c r="F369" s="202" t="s">
        <v>605</v>
      </c>
      <c r="G369" s="188"/>
      <c r="H369" s="188"/>
      <c r="I369" s="191"/>
      <c r="J369" s="203">
        <f>BK369</f>
        <v>0</v>
      </c>
      <c r="K369" s="188"/>
      <c r="L369" s="193"/>
      <c r="M369" s="194"/>
      <c r="N369" s="195"/>
      <c r="O369" s="195"/>
      <c r="P369" s="196">
        <f>SUM(P370:P423)</f>
        <v>0</v>
      </c>
      <c r="Q369" s="195"/>
      <c r="R369" s="196">
        <f>SUM(R370:R423)</f>
        <v>21.269530000000003</v>
      </c>
      <c r="S369" s="195"/>
      <c r="T369" s="197">
        <f>SUM(T370:T423)</f>
        <v>717.4836</v>
      </c>
      <c r="AR369" s="198" t="s">
        <v>24</v>
      </c>
      <c r="AT369" s="199" t="s">
        <v>76</v>
      </c>
      <c r="AU369" s="199" t="s">
        <v>24</v>
      </c>
      <c r="AY369" s="198" t="s">
        <v>183</v>
      </c>
      <c r="BK369" s="200">
        <f>SUM(BK370:BK423)</f>
        <v>0</v>
      </c>
    </row>
    <row r="370" spans="2:65" s="1" customFormat="1" ht="31.5" customHeight="1">
      <c r="B370" s="41"/>
      <c r="C370" s="204" t="s">
        <v>606</v>
      </c>
      <c r="D370" s="204" t="s">
        <v>185</v>
      </c>
      <c r="E370" s="205" t="s">
        <v>607</v>
      </c>
      <c r="F370" s="206" t="s">
        <v>608</v>
      </c>
      <c r="G370" s="207" t="s">
        <v>238</v>
      </c>
      <c r="H370" s="208">
        <v>134</v>
      </c>
      <c r="I370" s="209"/>
      <c r="J370" s="210">
        <f>ROUND(I370*H370,2)</f>
        <v>0</v>
      </c>
      <c r="K370" s="206" t="s">
        <v>199</v>
      </c>
      <c r="L370" s="61"/>
      <c r="M370" s="211" t="s">
        <v>22</v>
      </c>
      <c r="N370" s="212" t="s">
        <v>48</v>
      </c>
      <c r="O370" s="42"/>
      <c r="P370" s="213">
        <f>O370*H370</f>
        <v>0</v>
      </c>
      <c r="Q370" s="213">
        <v>0.1295</v>
      </c>
      <c r="R370" s="213">
        <f>Q370*H370</f>
        <v>17.353</v>
      </c>
      <c r="S370" s="213">
        <v>0</v>
      </c>
      <c r="T370" s="214">
        <f>S370*H370</f>
        <v>0</v>
      </c>
      <c r="AR370" s="24" t="s">
        <v>190</v>
      </c>
      <c r="AT370" s="24" t="s">
        <v>185</v>
      </c>
      <c r="AU370" s="24" t="s">
        <v>85</v>
      </c>
      <c r="AY370" s="24" t="s">
        <v>183</v>
      </c>
      <c r="BE370" s="215">
        <f>IF(N370="základní",J370,0)</f>
        <v>0</v>
      </c>
      <c r="BF370" s="215">
        <f>IF(N370="snížená",J370,0)</f>
        <v>0</v>
      </c>
      <c r="BG370" s="215">
        <f>IF(N370="zákl. přenesená",J370,0)</f>
        <v>0</v>
      </c>
      <c r="BH370" s="215">
        <f>IF(N370="sníž. přenesená",J370,0)</f>
        <v>0</v>
      </c>
      <c r="BI370" s="215">
        <f>IF(N370="nulová",J370,0)</f>
        <v>0</v>
      </c>
      <c r="BJ370" s="24" t="s">
        <v>24</v>
      </c>
      <c r="BK370" s="215">
        <f>ROUND(I370*H370,2)</f>
        <v>0</v>
      </c>
      <c r="BL370" s="24" t="s">
        <v>190</v>
      </c>
      <c r="BM370" s="24" t="s">
        <v>609</v>
      </c>
    </row>
    <row r="371" spans="2:47" s="1" customFormat="1" ht="40.5">
      <c r="B371" s="41"/>
      <c r="C371" s="63"/>
      <c r="D371" s="232" t="s">
        <v>192</v>
      </c>
      <c r="E371" s="63"/>
      <c r="F371" s="242" t="s">
        <v>610</v>
      </c>
      <c r="G371" s="63"/>
      <c r="H371" s="63"/>
      <c r="I371" s="172"/>
      <c r="J371" s="63"/>
      <c r="K371" s="63"/>
      <c r="L371" s="61"/>
      <c r="M371" s="218"/>
      <c r="N371" s="42"/>
      <c r="O371" s="42"/>
      <c r="P371" s="42"/>
      <c r="Q371" s="42"/>
      <c r="R371" s="42"/>
      <c r="S371" s="42"/>
      <c r="T371" s="78"/>
      <c r="AT371" s="24" t="s">
        <v>192</v>
      </c>
      <c r="AU371" s="24" t="s">
        <v>85</v>
      </c>
    </row>
    <row r="372" spans="2:65" s="1" customFormat="1" ht="22.5" customHeight="1">
      <c r="B372" s="41"/>
      <c r="C372" s="257" t="s">
        <v>611</v>
      </c>
      <c r="D372" s="257" t="s">
        <v>330</v>
      </c>
      <c r="E372" s="258" t="s">
        <v>612</v>
      </c>
      <c r="F372" s="259" t="s">
        <v>613</v>
      </c>
      <c r="G372" s="260" t="s">
        <v>305</v>
      </c>
      <c r="H372" s="261">
        <v>270</v>
      </c>
      <c r="I372" s="262"/>
      <c r="J372" s="263">
        <f>ROUND(I372*H372,2)</f>
        <v>0</v>
      </c>
      <c r="K372" s="259" t="s">
        <v>199</v>
      </c>
      <c r="L372" s="264"/>
      <c r="M372" s="265" t="s">
        <v>22</v>
      </c>
      <c r="N372" s="266" t="s">
        <v>48</v>
      </c>
      <c r="O372" s="42"/>
      <c r="P372" s="213">
        <f>O372*H372</f>
        <v>0</v>
      </c>
      <c r="Q372" s="213">
        <v>0.014</v>
      </c>
      <c r="R372" s="213">
        <f>Q372*H372</f>
        <v>3.7800000000000002</v>
      </c>
      <c r="S372" s="213">
        <v>0</v>
      </c>
      <c r="T372" s="214">
        <f>S372*H372</f>
        <v>0</v>
      </c>
      <c r="AR372" s="24" t="s">
        <v>228</v>
      </c>
      <c r="AT372" s="24" t="s">
        <v>330</v>
      </c>
      <c r="AU372" s="24" t="s">
        <v>85</v>
      </c>
      <c r="AY372" s="24" t="s">
        <v>183</v>
      </c>
      <c r="BE372" s="215">
        <f>IF(N372="základní",J372,0)</f>
        <v>0</v>
      </c>
      <c r="BF372" s="215">
        <f>IF(N372="snížená",J372,0)</f>
        <v>0</v>
      </c>
      <c r="BG372" s="215">
        <f>IF(N372="zákl. přenesená",J372,0)</f>
        <v>0</v>
      </c>
      <c r="BH372" s="215">
        <f>IF(N372="sníž. přenesená",J372,0)</f>
        <v>0</v>
      </c>
      <c r="BI372" s="215">
        <f>IF(N372="nulová",J372,0)</f>
        <v>0</v>
      </c>
      <c r="BJ372" s="24" t="s">
        <v>24</v>
      </c>
      <c r="BK372" s="215">
        <f>ROUND(I372*H372,2)</f>
        <v>0</v>
      </c>
      <c r="BL372" s="24" t="s">
        <v>190</v>
      </c>
      <c r="BM372" s="24" t="s">
        <v>614</v>
      </c>
    </row>
    <row r="373" spans="2:47" s="1" customFormat="1" ht="13.5">
      <c r="B373" s="41"/>
      <c r="C373" s="63"/>
      <c r="D373" s="232" t="s">
        <v>192</v>
      </c>
      <c r="E373" s="63"/>
      <c r="F373" s="242" t="s">
        <v>615</v>
      </c>
      <c r="G373" s="63"/>
      <c r="H373" s="63"/>
      <c r="I373" s="172"/>
      <c r="J373" s="63"/>
      <c r="K373" s="63"/>
      <c r="L373" s="61"/>
      <c r="M373" s="218"/>
      <c r="N373" s="42"/>
      <c r="O373" s="42"/>
      <c r="P373" s="42"/>
      <c r="Q373" s="42"/>
      <c r="R373" s="42"/>
      <c r="S373" s="42"/>
      <c r="T373" s="78"/>
      <c r="AT373" s="24" t="s">
        <v>192</v>
      </c>
      <c r="AU373" s="24" t="s">
        <v>85</v>
      </c>
    </row>
    <row r="374" spans="2:65" s="1" customFormat="1" ht="22.5" customHeight="1">
      <c r="B374" s="41"/>
      <c r="C374" s="204" t="s">
        <v>616</v>
      </c>
      <c r="D374" s="204" t="s">
        <v>185</v>
      </c>
      <c r="E374" s="205" t="s">
        <v>617</v>
      </c>
      <c r="F374" s="206" t="s">
        <v>618</v>
      </c>
      <c r="G374" s="207" t="s">
        <v>274</v>
      </c>
      <c r="H374" s="208">
        <v>650</v>
      </c>
      <c r="I374" s="209"/>
      <c r="J374" s="210">
        <f>ROUND(I374*H374,2)</f>
        <v>0</v>
      </c>
      <c r="K374" s="206" t="s">
        <v>199</v>
      </c>
      <c r="L374" s="61"/>
      <c r="M374" s="211" t="s">
        <v>22</v>
      </c>
      <c r="N374" s="212" t="s">
        <v>48</v>
      </c>
      <c r="O374" s="42"/>
      <c r="P374" s="213">
        <f>O374*H374</f>
        <v>0</v>
      </c>
      <c r="Q374" s="213">
        <v>0</v>
      </c>
      <c r="R374" s="213">
        <f>Q374*H374</f>
        <v>0</v>
      </c>
      <c r="S374" s="213">
        <v>0</v>
      </c>
      <c r="T374" s="214">
        <f>S374*H374</f>
        <v>0</v>
      </c>
      <c r="AR374" s="24" t="s">
        <v>190</v>
      </c>
      <c r="AT374" s="24" t="s">
        <v>185</v>
      </c>
      <c r="AU374" s="24" t="s">
        <v>85</v>
      </c>
      <c r="AY374" s="24" t="s">
        <v>183</v>
      </c>
      <c r="BE374" s="215">
        <f>IF(N374="základní",J374,0)</f>
        <v>0</v>
      </c>
      <c r="BF374" s="215">
        <f>IF(N374="snížená",J374,0)</f>
        <v>0</v>
      </c>
      <c r="BG374" s="215">
        <f>IF(N374="zákl. přenesená",J374,0)</f>
        <v>0</v>
      </c>
      <c r="BH374" s="215">
        <f>IF(N374="sníž. přenesená",J374,0)</f>
        <v>0</v>
      </c>
      <c r="BI374" s="215">
        <f>IF(N374="nulová",J374,0)</f>
        <v>0</v>
      </c>
      <c r="BJ374" s="24" t="s">
        <v>24</v>
      </c>
      <c r="BK374" s="215">
        <f>ROUND(I374*H374,2)</f>
        <v>0</v>
      </c>
      <c r="BL374" s="24" t="s">
        <v>190</v>
      </c>
      <c r="BM374" s="24" t="s">
        <v>619</v>
      </c>
    </row>
    <row r="375" spans="2:47" s="1" customFormat="1" ht="27">
      <c r="B375" s="41"/>
      <c r="C375" s="63"/>
      <c r="D375" s="232" t="s">
        <v>192</v>
      </c>
      <c r="E375" s="63"/>
      <c r="F375" s="242" t="s">
        <v>620</v>
      </c>
      <c r="G375" s="63"/>
      <c r="H375" s="63"/>
      <c r="I375" s="172"/>
      <c r="J375" s="63"/>
      <c r="K375" s="63"/>
      <c r="L375" s="61"/>
      <c r="M375" s="218"/>
      <c r="N375" s="42"/>
      <c r="O375" s="42"/>
      <c r="P375" s="42"/>
      <c r="Q375" s="42"/>
      <c r="R375" s="42"/>
      <c r="S375" s="42"/>
      <c r="T375" s="78"/>
      <c r="AT375" s="24" t="s">
        <v>192</v>
      </c>
      <c r="AU375" s="24" t="s">
        <v>85</v>
      </c>
    </row>
    <row r="376" spans="2:65" s="1" customFormat="1" ht="31.5" customHeight="1">
      <c r="B376" s="41"/>
      <c r="C376" s="204" t="s">
        <v>621</v>
      </c>
      <c r="D376" s="204" t="s">
        <v>185</v>
      </c>
      <c r="E376" s="205" t="s">
        <v>622</v>
      </c>
      <c r="F376" s="206" t="s">
        <v>623</v>
      </c>
      <c r="G376" s="207" t="s">
        <v>274</v>
      </c>
      <c r="H376" s="208">
        <v>19500</v>
      </c>
      <c r="I376" s="209"/>
      <c r="J376" s="210">
        <f>ROUND(I376*H376,2)</f>
        <v>0</v>
      </c>
      <c r="K376" s="206" t="s">
        <v>199</v>
      </c>
      <c r="L376" s="61"/>
      <c r="M376" s="211" t="s">
        <v>22</v>
      </c>
      <c r="N376" s="212" t="s">
        <v>48</v>
      </c>
      <c r="O376" s="42"/>
      <c r="P376" s="213">
        <f>O376*H376</f>
        <v>0</v>
      </c>
      <c r="Q376" s="213">
        <v>0</v>
      </c>
      <c r="R376" s="213">
        <f>Q376*H376</f>
        <v>0</v>
      </c>
      <c r="S376" s="213">
        <v>0</v>
      </c>
      <c r="T376" s="214">
        <f>S376*H376</f>
        <v>0</v>
      </c>
      <c r="AR376" s="24" t="s">
        <v>190</v>
      </c>
      <c r="AT376" s="24" t="s">
        <v>185</v>
      </c>
      <c r="AU376" s="24" t="s">
        <v>85</v>
      </c>
      <c r="AY376" s="24" t="s">
        <v>183</v>
      </c>
      <c r="BE376" s="215">
        <f>IF(N376="základní",J376,0)</f>
        <v>0</v>
      </c>
      <c r="BF376" s="215">
        <f>IF(N376="snížená",J376,0)</f>
        <v>0</v>
      </c>
      <c r="BG376" s="215">
        <f>IF(N376="zákl. přenesená",J376,0)</f>
        <v>0</v>
      </c>
      <c r="BH376" s="215">
        <f>IF(N376="sníž. přenesená",J376,0)</f>
        <v>0</v>
      </c>
      <c r="BI376" s="215">
        <f>IF(N376="nulová",J376,0)</f>
        <v>0</v>
      </c>
      <c r="BJ376" s="24" t="s">
        <v>24</v>
      </c>
      <c r="BK376" s="215">
        <f>ROUND(I376*H376,2)</f>
        <v>0</v>
      </c>
      <c r="BL376" s="24" t="s">
        <v>190</v>
      </c>
      <c r="BM376" s="24" t="s">
        <v>624</v>
      </c>
    </row>
    <row r="377" spans="2:47" s="1" customFormat="1" ht="27">
      <c r="B377" s="41"/>
      <c r="C377" s="63"/>
      <c r="D377" s="216" t="s">
        <v>192</v>
      </c>
      <c r="E377" s="63"/>
      <c r="F377" s="217" t="s">
        <v>625</v>
      </c>
      <c r="G377" s="63"/>
      <c r="H377" s="63"/>
      <c r="I377" s="172"/>
      <c r="J377" s="63"/>
      <c r="K377" s="63"/>
      <c r="L377" s="61"/>
      <c r="M377" s="218"/>
      <c r="N377" s="42"/>
      <c r="O377" s="42"/>
      <c r="P377" s="42"/>
      <c r="Q377" s="42"/>
      <c r="R377" s="42"/>
      <c r="S377" s="42"/>
      <c r="T377" s="78"/>
      <c r="AT377" s="24" t="s">
        <v>192</v>
      </c>
      <c r="AU377" s="24" t="s">
        <v>85</v>
      </c>
    </row>
    <row r="378" spans="2:51" s="12" customFormat="1" ht="13.5">
      <c r="B378" s="219"/>
      <c r="C378" s="220"/>
      <c r="D378" s="232" t="s">
        <v>194</v>
      </c>
      <c r="E378" s="243" t="s">
        <v>22</v>
      </c>
      <c r="F378" s="244" t="s">
        <v>626</v>
      </c>
      <c r="G378" s="220"/>
      <c r="H378" s="245">
        <v>19500</v>
      </c>
      <c r="I378" s="224"/>
      <c r="J378" s="220"/>
      <c r="K378" s="220"/>
      <c r="L378" s="225"/>
      <c r="M378" s="226"/>
      <c r="N378" s="227"/>
      <c r="O378" s="227"/>
      <c r="P378" s="227"/>
      <c r="Q378" s="227"/>
      <c r="R378" s="227"/>
      <c r="S378" s="227"/>
      <c r="T378" s="228"/>
      <c r="AT378" s="229" t="s">
        <v>194</v>
      </c>
      <c r="AU378" s="229" t="s">
        <v>85</v>
      </c>
      <c r="AV378" s="12" t="s">
        <v>85</v>
      </c>
      <c r="AW378" s="12" t="s">
        <v>41</v>
      </c>
      <c r="AX378" s="12" t="s">
        <v>24</v>
      </c>
      <c r="AY378" s="229" t="s">
        <v>183</v>
      </c>
    </row>
    <row r="379" spans="2:65" s="1" customFormat="1" ht="22.5" customHeight="1">
      <c r="B379" s="41"/>
      <c r="C379" s="204" t="s">
        <v>627</v>
      </c>
      <c r="D379" s="204" t="s">
        <v>185</v>
      </c>
      <c r="E379" s="205" t="s">
        <v>628</v>
      </c>
      <c r="F379" s="206" t="s">
        <v>629</v>
      </c>
      <c r="G379" s="207" t="s">
        <v>274</v>
      </c>
      <c r="H379" s="208">
        <v>650</v>
      </c>
      <c r="I379" s="209"/>
      <c r="J379" s="210">
        <f>ROUND(I379*H379,2)</f>
        <v>0</v>
      </c>
      <c r="K379" s="206" t="s">
        <v>199</v>
      </c>
      <c r="L379" s="61"/>
      <c r="M379" s="211" t="s">
        <v>22</v>
      </c>
      <c r="N379" s="212" t="s">
        <v>48</v>
      </c>
      <c r="O379" s="42"/>
      <c r="P379" s="213">
        <f>O379*H379</f>
        <v>0</v>
      </c>
      <c r="Q379" s="213">
        <v>0</v>
      </c>
      <c r="R379" s="213">
        <f>Q379*H379</f>
        <v>0</v>
      </c>
      <c r="S379" s="213">
        <v>0</v>
      </c>
      <c r="T379" s="214">
        <f>S379*H379</f>
        <v>0</v>
      </c>
      <c r="AR379" s="24" t="s">
        <v>190</v>
      </c>
      <c r="AT379" s="24" t="s">
        <v>185</v>
      </c>
      <c r="AU379" s="24" t="s">
        <v>85</v>
      </c>
      <c r="AY379" s="24" t="s">
        <v>183</v>
      </c>
      <c r="BE379" s="215">
        <f>IF(N379="základní",J379,0)</f>
        <v>0</v>
      </c>
      <c r="BF379" s="215">
        <f>IF(N379="snížená",J379,0)</f>
        <v>0</v>
      </c>
      <c r="BG379" s="215">
        <f>IF(N379="zákl. přenesená",J379,0)</f>
        <v>0</v>
      </c>
      <c r="BH379" s="215">
        <f>IF(N379="sníž. přenesená",J379,0)</f>
        <v>0</v>
      </c>
      <c r="BI379" s="215">
        <f>IF(N379="nulová",J379,0)</f>
        <v>0</v>
      </c>
      <c r="BJ379" s="24" t="s">
        <v>24</v>
      </c>
      <c r="BK379" s="215">
        <f>ROUND(I379*H379,2)</f>
        <v>0</v>
      </c>
      <c r="BL379" s="24" t="s">
        <v>190</v>
      </c>
      <c r="BM379" s="24" t="s">
        <v>630</v>
      </c>
    </row>
    <row r="380" spans="2:47" s="1" customFormat="1" ht="27">
      <c r="B380" s="41"/>
      <c r="C380" s="63"/>
      <c r="D380" s="232" t="s">
        <v>192</v>
      </c>
      <c r="E380" s="63"/>
      <c r="F380" s="242" t="s">
        <v>631</v>
      </c>
      <c r="G380" s="63"/>
      <c r="H380" s="63"/>
      <c r="I380" s="172"/>
      <c r="J380" s="63"/>
      <c r="K380" s="63"/>
      <c r="L380" s="61"/>
      <c r="M380" s="218"/>
      <c r="N380" s="42"/>
      <c r="O380" s="42"/>
      <c r="P380" s="42"/>
      <c r="Q380" s="42"/>
      <c r="R380" s="42"/>
      <c r="S380" s="42"/>
      <c r="T380" s="78"/>
      <c r="AT380" s="24" t="s">
        <v>192</v>
      </c>
      <c r="AU380" s="24" t="s">
        <v>85</v>
      </c>
    </row>
    <row r="381" spans="2:65" s="1" customFormat="1" ht="31.5" customHeight="1">
      <c r="B381" s="41"/>
      <c r="C381" s="204" t="s">
        <v>632</v>
      </c>
      <c r="D381" s="204" t="s">
        <v>185</v>
      </c>
      <c r="E381" s="205" t="s">
        <v>633</v>
      </c>
      <c r="F381" s="206" t="s">
        <v>634</v>
      </c>
      <c r="G381" s="207" t="s">
        <v>274</v>
      </c>
      <c r="H381" s="208">
        <v>150</v>
      </c>
      <c r="I381" s="209"/>
      <c r="J381" s="210">
        <f>ROUND(I381*H381,2)</f>
        <v>0</v>
      </c>
      <c r="K381" s="206" t="s">
        <v>199</v>
      </c>
      <c r="L381" s="61"/>
      <c r="M381" s="211" t="s">
        <v>22</v>
      </c>
      <c r="N381" s="212" t="s">
        <v>48</v>
      </c>
      <c r="O381" s="42"/>
      <c r="P381" s="213">
        <f>O381*H381</f>
        <v>0</v>
      </c>
      <c r="Q381" s="213">
        <v>0.00013</v>
      </c>
      <c r="R381" s="213">
        <f>Q381*H381</f>
        <v>0.0195</v>
      </c>
      <c r="S381" s="213">
        <v>0</v>
      </c>
      <c r="T381" s="214">
        <f>S381*H381</f>
        <v>0</v>
      </c>
      <c r="AR381" s="24" t="s">
        <v>190</v>
      </c>
      <c r="AT381" s="24" t="s">
        <v>185</v>
      </c>
      <c r="AU381" s="24" t="s">
        <v>85</v>
      </c>
      <c r="AY381" s="24" t="s">
        <v>183</v>
      </c>
      <c r="BE381" s="215">
        <f>IF(N381="základní",J381,0)</f>
        <v>0</v>
      </c>
      <c r="BF381" s="215">
        <f>IF(N381="snížená",J381,0)</f>
        <v>0</v>
      </c>
      <c r="BG381" s="215">
        <f>IF(N381="zákl. přenesená",J381,0)</f>
        <v>0</v>
      </c>
      <c r="BH381" s="215">
        <f>IF(N381="sníž. přenesená",J381,0)</f>
        <v>0</v>
      </c>
      <c r="BI381" s="215">
        <f>IF(N381="nulová",J381,0)</f>
        <v>0</v>
      </c>
      <c r="BJ381" s="24" t="s">
        <v>24</v>
      </c>
      <c r="BK381" s="215">
        <f>ROUND(I381*H381,2)</f>
        <v>0</v>
      </c>
      <c r="BL381" s="24" t="s">
        <v>190</v>
      </c>
      <c r="BM381" s="24" t="s">
        <v>635</v>
      </c>
    </row>
    <row r="382" spans="2:47" s="1" customFormat="1" ht="27">
      <c r="B382" s="41"/>
      <c r="C382" s="63"/>
      <c r="D382" s="232" t="s">
        <v>192</v>
      </c>
      <c r="E382" s="63"/>
      <c r="F382" s="242" t="s">
        <v>636</v>
      </c>
      <c r="G382" s="63"/>
      <c r="H382" s="63"/>
      <c r="I382" s="172"/>
      <c r="J382" s="63"/>
      <c r="K382" s="63"/>
      <c r="L382" s="61"/>
      <c r="M382" s="218"/>
      <c r="N382" s="42"/>
      <c r="O382" s="42"/>
      <c r="P382" s="42"/>
      <c r="Q382" s="42"/>
      <c r="R382" s="42"/>
      <c r="S382" s="42"/>
      <c r="T382" s="78"/>
      <c r="AT382" s="24" t="s">
        <v>192</v>
      </c>
      <c r="AU382" s="24" t="s">
        <v>85</v>
      </c>
    </row>
    <row r="383" spans="2:65" s="1" customFormat="1" ht="31.5" customHeight="1">
      <c r="B383" s="41"/>
      <c r="C383" s="204" t="s">
        <v>637</v>
      </c>
      <c r="D383" s="204" t="s">
        <v>185</v>
      </c>
      <c r="E383" s="205" t="s">
        <v>638</v>
      </c>
      <c r="F383" s="206" t="s">
        <v>639</v>
      </c>
      <c r="G383" s="207" t="s">
        <v>274</v>
      </c>
      <c r="H383" s="208">
        <v>520</v>
      </c>
      <c r="I383" s="209"/>
      <c r="J383" s="210">
        <f>ROUND(I383*H383,2)</f>
        <v>0</v>
      </c>
      <c r="K383" s="206" t="s">
        <v>199</v>
      </c>
      <c r="L383" s="61"/>
      <c r="M383" s="211" t="s">
        <v>22</v>
      </c>
      <c r="N383" s="212" t="s">
        <v>48</v>
      </c>
      <c r="O383" s="42"/>
      <c r="P383" s="213">
        <f>O383*H383</f>
        <v>0</v>
      </c>
      <c r="Q383" s="213">
        <v>0.00021</v>
      </c>
      <c r="R383" s="213">
        <f>Q383*H383</f>
        <v>0.1092</v>
      </c>
      <c r="S383" s="213">
        <v>0</v>
      </c>
      <c r="T383" s="214">
        <f>S383*H383</f>
        <v>0</v>
      </c>
      <c r="AR383" s="24" t="s">
        <v>190</v>
      </c>
      <c r="AT383" s="24" t="s">
        <v>185</v>
      </c>
      <c r="AU383" s="24" t="s">
        <v>85</v>
      </c>
      <c r="AY383" s="24" t="s">
        <v>183</v>
      </c>
      <c r="BE383" s="215">
        <f>IF(N383="základní",J383,0)</f>
        <v>0</v>
      </c>
      <c r="BF383" s="215">
        <f>IF(N383="snížená",J383,0)</f>
        <v>0</v>
      </c>
      <c r="BG383" s="215">
        <f>IF(N383="zákl. přenesená",J383,0)</f>
        <v>0</v>
      </c>
      <c r="BH383" s="215">
        <f>IF(N383="sníž. přenesená",J383,0)</f>
        <v>0</v>
      </c>
      <c r="BI383" s="215">
        <f>IF(N383="nulová",J383,0)</f>
        <v>0</v>
      </c>
      <c r="BJ383" s="24" t="s">
        <v>24</v>
      </c>
      <c r="BK383" s="215">
        <f>ROUND(I383*H383,2)</f>
        <v>0</v>
      </c>
      <c r="BL383" s="24" t="s">
        <v>190</v>
      </c>
      <c r="BM383" s="24" t="s">
        <v>640</v>
      </c>
    </row>
    <row r="384" spans="2:47" s="1" customFormat="1" ht="27">
      <c r="B384" s="41"/>
      <c r="C384" s="63"/>
      <c r="D384" s="232" t="s">
        <v>192</v>
      </c>
      <c r="E384" s="63"/>
      <c r="F384" s="242" t="s">
        <v>641</v>
      </c>
      <c r="G384" s="63"/>
      <c r="H384" s="63"/>
      <c r="I384" s="172"/>
      <c r="J384" s="63"/>
      <c r="K384" s="63"/>
      <c r="L384" s="61"/>
      <c r="M384" s="218"/>
      <c r="N384" s="42"/>
      <c r="O384" s="42"/>
      <c r="P384" s="42"/>
      <c r="Q384" s="42"/>
      <c r="R384" s="42"/>
      <c r="S384" s="42"/>
      <c r="T384" s="78"/>
      <c r="AT384" s="24" t="s">
        <v>192</v>
      </c>
      <c r="AU384" s="24" t="s">
        <v>85</v>
      </c>
    </row>
    <row r="385" spans="2:65" s="1" customFormat="1" ht="22.5" customHeight="1">
      <c r="B385" s="41"/>
      <c r="C385" s="204" t="s">
        <v>642</v>
      </c>
      <c r="D385" s="204" t="s">
        <v>185</v>
      </c>
      <c r="E385" s="205" t="s">
        <v>643</v>
      </c>
      <c r="F385" s="206" t="s">
        <v>644</v>
      </c>
      <c r="G385" s="207" t="s">
        <v>188</v>
      </c>
      <c r="H385" s="208">
        <v>33.682</v>
      </c>
      <c r="I385" s="209"/>
      <c r="J385" s="210">
        <f>ROUND(I385*H385,2)</f>
        <v>0</v>
      </c>
      <c r="K385" s="206" t="s">
        <v>199</v>
      </c>
      <c r="L385" s="61"/>
      <c r="M385" s="211" t="s">
        <v>22</v>
      </c>
      <c r="N385" s="212" t="s">
        <v>48</v>
      </c>
      <c r="O385" s="42"/>
      <c r="P385" s="213">
        <f>O385*H385</f>
        <v>0</v>
      </c>
      <c r="Q385" s="213">
        <v>0</v>
      </c>
      <c r="R385" s="213">
        <f>Q385*H385</f>
        <v>0</v>
      </c>
      <c r="S385" s="213">
        <v>2</v>
      </c>
      <c r="T385" s="214">
        <f>S385*H385</f>
        <v>67.364</v>
      </c>
      <c r="AR385" s="24" t="s">
        <v>190</v>
      </c>
      <c r="AT385" s="24" t="s">
        <v>185</v>
      </c>
      <c r="AU385" s="24" t="s">
        <v>85</v>
      </c>
      <c r="AY385" s="24" t="s">
        <v>183</v>
      </c>
      <c r="BE385" s="215">
        <f>IF(N385="základní",J385,0)</f>
        <v>0</v>
      </c>
      <c r="BF385" s="215">
        <f>IF(N385="snížená",J385,0)</f>
        <v>0</v>
      </c>
      <c r="BG385" s="215">
        <f>IF(N385="zákl. přenesená",J385,0)</f>
        <v>0</v>
      </c>
      <c r="BH385" s="215">
        <f>IF(N385="sníž. přenesená",J385,0)</f>
        <v>0</v>
      </c>
      <c r="BI385" s="215">
        <f>IF(N385="nulová",J385,0)</f>
        <v>0</v>
      </c>
      <c r="BJ385" s="24" t="s">
        <v>24</v>
      </c>
      <c r="BK385" s="215">
        <f>ROUND(I385*H385,2)</f>
        <v>0</v>
      </c>
      <c r="BL385" s="24" t="s">
        <v>190</v>
      </c>
      <c r="BM385" s="24" t="s">
        <v>645</v>
      </c>
    </row>
    <row r="386" spans="2:47" s="1" customFormat="1" ht="13.5">
      <c r="B386" s="41"/>
      <c r="C386" s="63"/>
      <c r="D386" s="216" t="s">
        <v>192</v>
      </c>
      <c r="E386" s="63"/>
      <c r="F386" s="217" t="s">
        <v>646</v>
      </c>
      <c r="G386" s="63"/>
      <c r="H386" s="63"/>
      <c r="I386" s="172"/>
      <c r="J386" s="63"/>
      <c r="K386" s="63"/>
      <c r="L386" s="61"/>
      <c r="M386" s="218"/>
      <c r="N386" s="42"/>
      <c r="O386" s="42"/>
      <c r="P386" s="42"/>
      <c r="Q386" s="42"/>
      <c r="R386" s="42"/>
      <c r="S386" s="42"/>
      <c r="T386" s="78"/>
      <c r="AT386" s="24" t="s">
        <v>192</v>
      </c>
      <c r="AU386" s="24" t="s">
        <v>85</v>
      </c>
    </row>
    <row r="387" spans="2:51" s="12" customFormat="1" ht="13.5">
      <c r="B387" s="219"/>
      <c r="C387" s="220"/>
      <c r="D387" s="216" t="s">
        <v>194</v>
      </c>
      <c r="E387" s="221" t="s">
        <v>22</v>
      </c>
      <c r="F387" s="222" t="s">
        <v>647</v>
      </c>
      <c r="G387" s="220"/>
      <c r="H387" s="223">
        <v>4.62</v>
      </c>
      <c r="I387" s="224"/>
      <c r="J387" s="220"/>
      <c r="K387" s="220"/>
      <c r="L387" s="225"/>
      <c r="M387" s="226"/>
      <c r="N387" s="227"/>
      <c r="O387" s="227"/>
      <c r="P387" s="227"/>
      <c r="Q387" s="227"/>
      <c r="R387" s="227"/>
      <c r="S387" s="227"/>
      <c r="T387" s="228"/>
      <c r="AT387" s="229" t="s">
        <v>194</v>
      </c>
      <c r="AU387" s="229" t="s">
        <v>85</v>
      </c>
      <c r="AV387" s="12" t="s">
        <v>85</v>
      </c>
      <c r="AW387" s="12" t="s">
        <v>41</v>
      </c>
      <c r="AX387" s="12" t="s">
        <v>77</v>
      </c>
      <c r="AY387" s="229" t="s">
        <v>183</v>
      </c>
    </row>
    <row r="388" spans="2:51" s="12" customFormat="1" ht="13.5">
      <c r="B388" s="219"/>
      <c r="C388" s="220"/>
      <c r="D388" s="216" t="s">
        <v>194</v>
      </c>
      <c r="E388" s="221" t="s">
        <v>22</v>
      </c>
      <c r="F388" s="222" t="s">
        <v>648</v>
      </c>
      <c r="G388" s="220"/>
      <c r="H388" s="223">
        <v>8.951</v>
      </c>
      <c r="I388" s="224"/>
      <c r="J388" s="220"/>
      <c r="K388" s="220"/>
      <c r="L388" s="225"/>
      <c r="M388" s="226"/>
      <c r="N388" s="227"/>
      <c r="O388" s="227"/>
      <c r="P388" s="227"/>
      <c r="Q388" s="227"/>
      <c r="R388" s="227"/>
      <c r="S388" s="227"/>
      <c r="T388" s="228"/>
      <c r="AT388" s="229" t="s">
        <v>194</v>
      </c>
      <c r="AU388" s="229" t="s">
        <v>85</v>
      </c>
      <c r="AV388" s="12" t="s">
        <v>85</v>
      </c>
      <c r="AW388" s="12" t="s">
        <v>41</v>
      </c>
      <c r="AX388" s="12" t="s">
        <v>77</v>
      </c>
      <c r="AY388" s="229" t="s">
        <v>183</v>
      </c>
    </row>
    <row r="389" spans="2:51" s="12" customFormat="1" ht="13.5">
      <c r="B389" s="219"/>
      <c r="C389" s="220"/>
      <c r="D389" s="216" t="s">
        <v>194</v>
      </c>
      <c r="E389" s="221" t="s">
        <v>22</v>
      </c>
      <c r="F389" s="222" t="s">
        <v>649</v>
      </c>
      <c r="G389" s="220"/>
      <c r="H389" s="223">
        <v>10.416</v>
      </c>
      <c r="I389" s="224"/>
      <c r="J389" s="220"/>
      <c r="K389" s="220"/>
      <c r="L389" s="225"/>
      <c r="M389" s="226"/>
      <c r="N389" s="227"/>
      <c r="O389" s="227"/>
      <c r="P389" s="227"/>
      <c r="Q389" s="227"/>
      <c r="R389" s="227"/>
      <c r="S389" s="227"/>
      <c r="T389" s="228"/>
      <c r="AT389" s="229" t="s">
        <v>194</v>
      </c>
      <c r="AU389" s="229" t="s">
        <v>85</v>
      </c>
      <c r="AV389" s="12" t="s">
        <v>85</v>
      </c>
      <c r="AW389" s="12" t="s">
        <v>41</v>
      </c>
      <c r="AX389" s="12" t="s">
        <v>77</v>
      </c>
      <c r="AY389" s="229" t="s">
        <v>183</v>
      </c>
    </row>
    <row r="390" spans="2:51" s="12" customFormat="1" ht="13.5">
      <c r="B390" s="219"/>
      <c r="C390" s="220"/>
      <c r="D390" s="216" t="s">
        <v>194</v>
      </c>
      <c r="E390" s="221" t="s">
        <v>22</v>
      </c>
      <c r="F390" s="222" t="s">
        <v>650</v>
      </c>
      <c r="G390" s="220"/>
      <c r="H390" s="223">
        <v>9.695</v>
      </c>
      <c r="I390" s="224"/>
      <c r="J390" s="220"/>
      <c r="K390" s="220"/>
      <c r="L390" s="225"/>
      <c r="M390" s="226"/>
      <c r="N390" s="227"/>
      <c r="O390" s="227"/>
      <c r="P390" s="227"/>
      <c r="Q390" s="227"/>
      <c r="R390" s="227"/>
      <c r="S390" s="227"/>
      <c r="T390" s="228"/>
      <c r="AT390" s="229" t="s">
        <v>194</v>
      </c>
      <c r="AU390" s="229" t="s">
        <v>85</v>
      </c>
      <c r="AV390" s="12" t="s">
        <v>85</v>
      </c>
      <c r="AW390" s="12" t="s">
        <v>41</v>
      </c>
      <c r="AX390" s="12" t="s">
        <v>77</v>
      </c>
      <c r="AY390" s="229" t="s">
        <v>183</v>
      </c>
    </row>
    <row r="391" spans="2:51" s="13" customFormat="1" ht="13.5">
      <c r="B391" s="230"/>
      <c r="C391" s="231"/>
      <c r="D391" s="232" t="s">
        <v>194</v>
      </c>
      <c r="E391" s="233" t="s">
        <v>22</v>
      </c>
      <c r="F391" s="234" t="s">
        <v>196</v>
      </c>
      <c r="G391" s="231"/>
      <c r="H391" s="235">
        <v>33.682</v>
      </c>
      <c r="I391" s="236"/>
      <c r="J391" s="231"/>
      <c r="K391" s="231"/>
      <c r="L391" s="237"/>
      <c r="M391" s="238"/>
      <c r="N391" s="239"/>
      <c r="O391" s="239"/>
      <c r="P391" s="239"/>
      <c r="Q391" s="239"/>
      <c r="R391" s="239"/>
      <c r="S391" s="239"/>
      <c r="T391" s="240"/>
      <c r="AT391" s="241" t="s">
        <v>194</v>
      </c>
      <c r="AU391" s="241" t="s">
        <v>85</v>
      </c>
      <c r="AV391" s="13" t="s">
        <v>190</v>
      </c>
      <c r="AW391" s="13" t="s">
        <v>41</v>
      </c>
      <c r="AX391" s="13" t="s">
        <v>24</v>
      </c>
      <c r="AY391" s="241" t="s">
        <v>183</v>
      </c>
    </row>
    <row r="392" spans="2:65" s="1" customFormat="1" ht="22.5" customHeight="1">
      <c r="B392" s="41"/>
      <c r="C392" s="204" t="s">
        <v>651</v>
      </c>
      <c r="D392" s="204" t="s">
        <v>185</v>
      </c>
      <c r="E392" s="205" t="s">
        <v>652</v>
      </c>
      <c r="F392" s="206" t="s">
        <v>653</v>
      </c>
      <c r="G392" s="207" t="s">
        <v>274</v>
      </c>
      <c r="H392" s="208">
        <v>481.8</v>
      </c>
      <c r="I392" s="209"/>
      <c r="J392" s="210">
        <f>ROUND(I392*H392,2)</f>
        <v>0</v>
      </c>
      <c r="K392" s="206" t="s">
        <v>199</v>
      </c>
      <c r="L392" s="61"/>
      <c r="M392" s="211" t="s">
        <v>22</v>
      </c>
      <c r="N392" s="212" t="s">
        <v>48</v>
      </c>
      <c r="O392" s="42"/>
      <c r="P392" s="213">
        <f>O392*H392</f>
        <v>0</v>
      </c>
      <c r="Q392" s="213">
        <v>0</v>
      </c>
      <c r="R392" s="213">
        <f>Q392*H392</f>
        <v>0</v>
      </c>
      <c r="S392" s="213">
        <v>0.117</v>
      </c>
      <c r="T392" s="214">
        <f>S392*H392</f>
        <v>56.3706</v>
      </c>
      <c r="AR392" s="24" t="s">
        <v>190</v>
      </c>
      <c r="AT392" s="24" t="s">
        <v>185</v>
      </c>
      <c r="AU392" s="24" t="s">
        <v>85</v>
      </c>
      <c r="AY392" s="24" t="s">
        <v>183</v>
      </c>
      <c r="BE392" s="215">
        <f>IF(N392="základní",J392,0)</f>
        <v>0</v>
      </c>
      <c r="BF392" s="215">
        <f>IF(N392="snížená",J392,0)</f>
        <v>0</v>
      </c>
      <c r="BG392" s="215">
        <f>IF(N392="zákl. přenesená",J392,0)</f>
        <v>0</v>
      </c>
      <c r="BH392" s="215">
        <f>IF(N392="sníž. přenesená",J392,0)</f>
        <v>0</v>
      </c>
      <c r="BI392" s="215">
        <f>IF(N392="nulová",J392,0)</f>
        <v>0</v>
      </c>
      <c r="BJ392" s="24" t="s">
        <v>24</v>
      </c>
      <c r="BK392" s="215">
        <f>ROUND(I392*H392,2)</f>
        <v>0</v>
      </c>
      <c r="BL392" s="24" t="s">
        <v>190</v>
      </c>
      <c r="BM392" s="24" t="s">
        <v>654</v>
      </c>
    </row>
    <row r="393" spans="2:47" s="1" customFormat="1" ht="27">
      <c r="B393" s="41"/>
      <c r="C393" s="63"/>
      <c r="D393" s="216" t="s">
        <v>192</v>
      </c>
      <c r="E393" s="63"/>
      <c r="F393" s="217" t="s">
        <v>655</v>
      </c>
      <c r="G393" s="63"/>
      <c r="H393" s="63"/>
      <c r="I393" s="172"/>
      <c r="J393" s="63"/>
      <c r="K393" s="63"/>
      <c r="L393" s="61"/>
      <c r="M393" s="218"/>
      <c r="N393" s="42"/>
      <c r="O393" s="42"/>
      <c r="P393" s="42"/>
      <c r="Q393" s="42"/>
      <c r="R393" s="42"/>
      <c r="S393" s="42"/>
      <c r="T393" s="78"/>
      <c r="AT393" s="24" t="s">
        <v>192</v>
      </c>
      <c r="AU393" s="24" t="s">
        <v>85</v>
      </c>
    </row>
    <row r="394" spans="2:51" s="14" customFormat="1" ht="13.5">
      <c r="B394" s="246"/>
      <c r="C394" s="247"/>
      <c r="D394" s="216" t="s">
        <v>194</v>
      </c>
      <c r="E394" s="248" t="s">
        <v>22</v>
      </c>
      <c r="F394" s="249" t="s">
        <v>656</v>
      </c>
      <c r="G394" s="247"/>
      <c r="H394" s="250" t="s">
        <v>22</v>
      </c>
      <c r="I394" s="251"/>
      <c r="J394" s="247"/>
      <c r="K394" s="247"/>
      <c r="L394" s="252"/>
      <c r="M394" s="253"/>
      <c r="N394" s="254"/>
      <c r="O394" s="254"/>
      <c r="P394" s="254"/>
      <c r="Q394" s="254"/>
      <c r="R394" s="254"/>
      <c r="S394" s="254"/>
      <c r="T394" s="255"/>
      <c r="AT394" s="256" t="s">
        <v>194</v>
      </c>
      <c r="AU394" s="256" t="s">
        <v>85</v>
      </c>
      <c r="AV394" s="14" t="s">
        <v>24</v>
      </c>
      <c r="AW394" s="14" t="s">
        <v>41</v>
      </c>
      <c r="AX394" s="14" t="s">
        <v>77</v>
      </c>
      <c r="AY394" s="256" t="s">
        <v>183</v>
      </c>
    </row>
    <row r="395" spans="2:51" s="12" customFormat="1" ht="13.5">
      <c r="B395" s="219"/>
      <c r="C395" s="220"/>
      <c r="D395" s="216" t="s">
        <v>194</v>
      </c>
      <c r="E395" s="221" t="s">
        <v>22</v>
      </c>
      <c r="F395" s="222" t="s">
        <v>657</v>
      </c>
      <c r="G395" s="220"/>
      <c r="H395" s="223">
        <v>481.8</v>
      </c>
      <c r="I395" s="224"/>
      <c r="J395" s="220"/>
      <c r="K395" s="220"/>
      <c r="L395" s="225"/>
      <c r="M395" s="226"/>
      <c r="N395" s="227"/>
      <c r="O395" s="227"/>
      <c r="P395" s="227"/>
      <c r="Q395" s="227"/>
      <c r="R395" s="227"/>
      <c r="S395" s="227"/>
      <c r="T395" s="228"/>
      <c r="AT395" s="229" t="s">
        <v>194</v>
      </c>
      <c r="AU395" s="229" t="s">
        <v>85</v>
      </c>
      <c r="AV395" s="12" t="s">
        <v>85</v>
      </c>
      <c r="AW395" s="12" t="s">
        <v>41</v>
      </c>
      <c r="AX395" s="12" t="s">
        <v>77</v>
      </c>
      <c r="AY395" s="229" t="s">
        <v>183</v>
      </c>
    </row>
    <row r="396" spans="2:51" s="13" customFormat="1" ht="13.5">
      <c r="B396" s="230"/>
      <c r="C396" s="231"/>
      <c r="D396" s="232" t="s">
        <v>194</v>
      </c>
      <c r="E396" s="233" t="s">
        <v>22</v>
      </c>
      <c r="F396" s="234" t="s">
        <v>196</v>
      </c>
      <c r="G396" s="231"/>
      <c r="H396" s="235">
        <v>481.8</v>
      </c>
      <c r="I396" s="236"/>
      <c r="J396" s="231"/>
      <c r="K396" s="231"/>
      <c r="L396" s="237"/>
      <c r="M396" s="238"/>
      <c r="N396" s="239"/>
      <c r="O396" s="239"/>
      <c r="P396" s="239"/>
      <c r="Q396" s="239"/>
      <c r="R396" s="239"/>
      <c r="S396" s="239"/>
      <c r="T396" s="240"/>
      <c r="AT396" s="241" t="s">
        <v>194</v>
      </c>
      <c r="AU396" s="241" t="s">
        <v>85</v>
      </c>
      <c r="AV396" s="13" t="s">
        <v>190</v>
      </c>
      <c r="AW396" s="13" t="s">
        <v>41</v>
      </c>
      <c r="AX396" s="13" t="s">
        <v>24</v>
      </c>
      <c r="AY396" s="241" t="s">
        <v>183</v>
      </c>
    </row>
    <row r="397" spans="2:65" s="1" customFormat="1" ht="22.5" customHeight="1">
      <c r="B397" s="41"/>
      <c r="C397" s="204" t="s">
        <v>658</v>
      </c>
      <c r="D397" s="204" t="s">
        <v>185</v>
      </c>
      <c r="E397" s="205" t="s">
        <v>659</v>
      </c>
      <c r="F397" s="206" t="s">
        <v>660</v>
      </c>
      <c r="G397" s="207" t="s">
        <v>188</v>
      </c>
      <c r="H397" s="208">
        <v>17.28</v>
      </c>
      <c r="I397" s="209"/>
      <c r="J397" s="210">
        <f>ROUND(I397*H397,2)</f>
        <v>0</v>
      </c>
      <c r="K397" s="206" t="s">
        <v>199</v>
      </c>
      <c r="L397" s="61"/>
      <c r="M397" s="211" t="s">
        <v>22</v>
      </c>
      <c r="N397" s="212" t="s">
        <v>48</v>
      </c>
      <c r="O397" s="42"/>
      <c r="P397" s="213">
        <f>O397*H397</f>
        <v>0</v>
      </c>
      <c r="Q397" s="213">
        <v>0</v>
      </c>
      <c r="R397" s="213">
        <f>Q397*H397</f>
        <v>0</v>
      </c>
      <c r="S397" s="213">
        <v>1.8</v>
      </c>
      <c r="T397" s="214">
        <f>S397*H397</f>
        <v>31.104000000000003</v>
      </c>
      <c r="AR397" s="24" t="s">
        <v>190</v>
      </c>
      <c r="AT397" s="24" t="s">
        <v>185</v>
      </c>
      <c r="AU397" s="24" t="s">
        <v>85</v>
      </c>
      <c r="AY397" s="24" t="s">
        <v>183</v>
      </c>
      <c r="BE397" s="215">
        <f>IF(N397="základní",J397,0)</f>
        <v>0</v>
      </c>
      <c r="BF397" s="215">
        <f>IF(N397="snížená",J397,0)</f>
        <v>0</v>
      </c>
      <c r="BG397" s="215">
        <f>IF(N397="zákl. přenesená",J397,0)</f>
        <v>0</v>
      </c>
      <c r="BH397" s="215">
        <f>IF(N397="sníž. přenesená",J397,0)</f>
        <v>0</v>
      </c>
      <c r="BI397" s="215">
        <f>IF(N397="nulová",J397,0)</f>
        <v>0</v>
      </c>
      <c r="BJ397" s="24" t="s">
        <v>24</v>
      </c>
      <c r="BK397" s="215">
        <f>ROUND(I397*H397,2)</f>
        <v>0</v>
      </c>
      <c r="BL397" s="24" t="s">
        <v>190</v>
      </c>
      <c r="BM397" s="24" t="s">
        <v>661</v>
      </c>
    </row>
    <row r="398" spans="2:47" s="1" customFormat="1" ht="27">
      <c r="B398" s="41"/>
      <c r="C398" s="63"/>
      <c r="D398" s="216" t="s">
        <v>192</v>
      </c>
      <c r="E398" s="63"/>
      <c r="F398" s="217" t="s">
        <v>662</v>
      </c>
      <c r="G398" s="63"/>
      <c r="H398" s="63"/>
      <c r="I398" s="172"/>
      <c r="J398" s="63"/>
      <c r="K398" s="63"/>
      <c r="L398" s="61"/>
      <c r="M398" s="218"/>
      <c r="N398" s="42"/>
      <c r="O398" s="42"/>
      <c r="P398" s="42"/>
      <c r="Q398" s="42"/>
      <c r="R398" s="42"/>
      <c r="S398" s="42"/>
      <c r="T398" s="78"/>
      <c r="AT398" s="24" t="s">
        <v>192</v>
      </c>
      <c r="AU398" s="24" t="s">
        <v>85</v>
      </c>
    </row>
    <row r="399" spans="2:51" s="12" customFormat="1" ht="13.5">
      <c r="B399" s="219"/>
      <c r="C399" s="220"/>
      <c r="D399" s="232" t="s">
        <v>194</v>
      </c>
      <c r="E399" s="243" t="s">
        <v>22</v>
      </c>
      <c r="F399" s="244" t="s">
        <v>663</v>
      </c>
      <c r="G399" s="220"/>
      <c r="H399" s="245">
        <v>17.28</v>
      </c>
      <c r="I399" s="224"/>
      <c r="J399" s="220"/>
      <c r="K399" s="220"/>
      <c r="L399" s="225"/>
      <c r="M399" s="226"/>
      <c r="N399" s="227"/>
      <c r="O399" s="227"/>
      <c r="P399" s="227"/>
      <c r="Q399" s="227"/>
      <c r="R399" s="227"/>
      <c r="S399" s="227"/>
      <c r="T399" s="228"/>
      <c r="AT399" s="229" t="s">
        <v>194</v>
      </c>
      <c r="AU399" s="229" t="s">
        <v>85</v>
      </c>
      <c r="AV399" s="12" t="s">
        <v>85</v>
      </c>
      <c r="AW399" s="12" t="s">
        <v>41</v>
      </c>
      <c r="AX399" s="12" t="s">
        <v>24</v>
      </c>
      <c r="AY399" s="229" t="s">
        <v>183</v>
      </c>
    </row>
    <row r="400" spans="2:65" s="1" customFormat="1" ht="22.5" customHeight="1">
      <c r="B400" s="41"/>
      <c r="C400" s="204" t="s">
        <v>664</v>
      </c>
      <c r="D400" s="204" t="s">
        <v>185</v>
      </c>
      <c r="E400" s="205" t="s">
        <v>665</v>
      </c>
      <c r="F400" s="206" t="s">
        <v>666</v>
      </c>
      <c r="G400" s="207" t="s">
        <v>188</v>
      </c>
      <c r="H400" s="208">
        <v>28</v>
      </c>
      <c r="I400" s="209"/>
      <c r="J400" s="210">
        <f>ROUND(I400*H400,2)</f>
        <v>0</v>
      </c>
      <c r="K400" s="206" t="s">
        <v>199</v>
      </c>
      <c r="L400" s="61"/>
      <c r="M400" s="211" t="s">
        <v>22</v>
      </c>
      <c r="N400" s="212" t="s">
        <v>48</v>
      </c>
      <c r="O400" s="42"/>
      <c r="P400" s="213">
        <f>O400*H400</f>
        <v>0</v>
      </c>
      <c r="Q400" s="213">
        <v>0</v>
      </c>
      <c r="R400" s="213">
        <f>Q400*H400</f>
        <v>0</v>
      </c>
      <c r="S400" s="213">
        <v>1.6</v>
      </c>
      <c r="T400" s="214">
        <f>S400*H400</f>
        <v>44.800000000000004</v>
      </c>
      <c r="AR400" s="24" t="s">
        <v>190</v>
      </c>
      <c r="AT400" s="24" t="s">
        <v>185</v>
      </c>
      <c r="AU400" s="24" t="s">
        <v>85</v>
      </c>
      <c r="AY400" s="24" t="s">
        <v>183</v>
      </c>
      <c r="BE400" s="215">
        <f>IF(N400="základní",J400,0)</f>
        <v>0</v>
      </c>
      <c r="BF400" s="215">
        <f>IF(N400="snížená",J400,0)</f>
        <v>0</v>
      </c>
      <c r="BG400" s="215">
        <f>IF(N400="zákl. přenesená",J400,0)</f>
        <v>0</v>
      </c>
      <c r="BH400" s="215">
        <f>IF(N400="sníž. přenesená",J400,0)</f>
        <v>0</v>
      </c>
      <c r="BI400" s="215">
        <f>IF(N400="nulová",J400,0)</f>
        <v>0</v>
      </c>
      <c r="BJ400" s="24" t="s">
        <v>24</v>
      </c>
      <c r="BK400" s="215">
        <f>ROUND(I400*H400,2)</f>
        <v>0</v>
      </c>
      <c r="BL400" s="24" t="s">
        <v>190</v>
      </c>
      <c r="BM400" s="24" t="s">
        <v>667</v>
      </c>
    </row>
    <row r="401" spans="2:47" s="1" customFormat="1" ht="27">
      <c r="B401" s="41"/>
      <c r="C401" s="63"/>
      <c r="D401" s="216" t="s">
        <v>192</v>
      </c>
      <c r="E401" s="63"/>
      <c r="F401" s="217" t="s">
        <v>668</v>
      </c>
      <c r="G401" s="63"/>
      <c r="H401" s="63"/>
      <c r="I401" s="172"/>
      <c r="J401" s="63"/>
      <c r="K401" s="63"/>
      <c r="L401" s="61"/>
      <c r="M401" s="218"/>
      <c r="N401" s="42"/>
      <c r="O401" s="42"/>
      <c r="P401" s="42"/>
      <c r="Q401" s="42"/>
      <c r="R401" s="42"/>
      <c r="S401" s="42"/>
      <c r="T401" s="78"/>
      <c r="AT401" s="24" t="s">
        <v>192</v>
      </c>
      <c r="AU401" s="24" t="s">
        <v>85</v>
      </c>
    </row>
    <row r="402" spans="2:51" s="12" customFormat="1" ht="13.5">
      <c r="B402" s="219"/>
      <c r="C402" s="220"/>
      <c r="D402" s="232" t="s">
        <v>194</v>
      </c>
      <c r="E402" s="243" t="s">
        <v>22</v>
      </c>
      <c r="F402" s="244" t="s">
        <v>669</v>
      </c>
      <c r="G402" s="220"/>
      <c r="H402" s="245">
        <v>28</v>
      </c>
      <c r="I402" s="224"/>
      <c r="J402" s="220"/>
      <c r="K402" s="220"/>
      <c r="L402" s="225"/>
      <c r="M402" s="226"/>
      <c r="N402" s="227"/>
      <c r="O402" s="227"/>
      <c r="P402" s="227"/>
      <c r="Q402" s="227"/>
      <c r="R402" s="227"/>
      <c r="S402" s="227"/>
      <c r="T402" s="228"/>
      <c r="AT402" s="229" t="s">
        <v>194</v>
      </c>
      <c r="AU402" s="229" t="s">
        <v>85</v>
      </c>
      <c r="AV402" s="12" t="s">
        <v>85</v>
      </c>
      <c r="AW402" s="12" t="s">
        <v>41</v>
      </c>
      <c r="AX402" s="12" t="s">
        <v>24</v>
      </c>
      <c r="AY402" s="229" t="s">
        <v>183</v>
      </c>
    </row>
    <row r="403" spans="2:65" s="1" customFormat="1" ht="22.5" customHeight="1">
      <c r="B403" s="41"/>
      <c r="C403" s="204" t="s">
        <v>670</v>
      </c>
      <c r="D403" s="204" t="s">
        <v>185</v>
      </c>
      <c r="E403" s="205" t="s">
        <v>671</v>
      </c>
      <c r="F403" s="206" t="s">
        <v>672</v>
      </c>
      <c r="G403" s="207" t="s">
        <v>188</v>
      </c>
      <c r="H403" s="208">
        <v>0.24</v>
      </c>
      <c r="I403" s="209"/>
      <c r="J403" s="210">
        <f>ROUND(I403*H403,2)</f>
        <v>0</v>
      </c>
      <c r="K403" s="206" t="s">
        <v>199</v>
      </c>
      <c r="L403" s="61"/>
      <c r="M403" s="211" t="s">
        <v>22</v>
      </c>
      <c r="N403" s="212" t="s">
        <v>48</v>
      </c>
      <c r="O403" s="42"/>
      <c r="P403" s="213">
        <f>O403*H403</f>
        <v>0</v>
      </c>
      <c r="Q403" s="213">
        <v>0</v>
      </c>
      <c r="R403" s="213">
        <f>Q403*H403</f>
        <v>0</v>
      </c>
      <c r="S403" s="213">
        <v>2.4</v>
      </c>
      <c r="T403" s="214">
        <f>S403*H403</f>
        <v>0.576</v>
      </c>
      <c r="AR403" s="24" t="s">
        <v>190</v>
      </c>
      <c r="AT403" s="24" t="s">
        <v>185</v>
      </c>
      <c r="AU403" s="24" t="s">
        <v>85</v>
      </c>
      <c r="AY403" s="24" t="s">
        <v>183</v>
      </c>
      <c r="BE403" s="215">
        <f>IF(N403="základní",J403,0)</f>
        <v>0</v>
      </c>
      <c r="BF403" s="215">
        <f>IF(N403="snížená",J403,0)</f>
        <v>0</v>
      </c>
      <c r="BG403" s="215">
        <f>IF(N403="zákl. přenesená",J403,0)</f>
        <v>0</v>
      </c>
      <c r="BH403" s="215">
        <f>IF(N403="sníž. přenesená",J403,0)</f>
        <v>0</v>
      </c>
      <c r="BI403" s="215">
        <f>IF(N403="nulová",J403,0)</f>
        <v>0</v>
      </c>
      <c r="BJ403" s="24" t="s">
        <v>24</v>
      </c>
      <c r="BK403" s="215">
        <f>ROUND(I403*H403,2)</f>
        <v>0</v>
      </c>
      <c r="BL403" s="24" t="s">
        <v>190</v>
      </c>
      <c r="BM403" s="24" t="s">
        <v>673</v>
      </c>
    </row>
    <row r="404" spans="2:47" s="1" customFormat="1" ht="27">
      <c r="B404" s="41"/>
      <c r="C404" s="63"/>
      <c r="D404" s="216" t="s">
        <v>192</v>
      </c>
      <c r="E404" s="63"/>
      <c r="F404" s="217" t="s">
        <v>674</v>
      </c>
      <c r="G404" s="63"/>
      <c r="H404" s="63"/>
      <c r="I404" s="172"/>
      <c r="J404" s="63"/>
      <c r="K404" s="63"/>
      <c r="L404" s="61"/>
      <c r="M404" s="218"/>
      <c r="N404" s="42"/>
      <c r="O404" s="42"/>
      <c r="P404" s="42"/>
      <c r="Q404" s="42"/>
      <c r="R404" s="42"/>
      <c r="S404" s="42"/>
      <c r="T404" s="78"/>
      <c r="AT404" s="24" t="s">
        <v>192</v>
      </c>
      <c r="AU404" s="24" t="s">
        <v>85</v>
      </c>
    </row>
    <row r="405" spans="2:51" s="12" customFormat="1" ht="13.5">
      <c r="B405" s="219"/>
      <c r="C405" s="220"/>
      <c r="D405" s="216" t="s">
        <v>194</v>
      </c>
      <c r="E405" s="221" t="s">
        <v>22</v>
      </c>
      <c r="F405" s="222" t="s">
        <v>675</v>
      </c>
      <c r="G405" s="220"/>
      <c r="H405" s="223">
        <v>0.24</v>
      </c>
      <c r="I405" s="224"/>
      <c r="J405" s="220"/>
      <c r="K405" s="220"/>
      <c r="L405" s="225"/>
      <c r="M405" s="226"/>
      <c r="N405" s="227"/>
      <c r="O405" s="227"/>
      <c r="P405" s="227"/>
      <c r="Q405" s="227"/>
      <c r="R405" s="227"/>
      <c r="S405" s="227"/>
      <c r="T405" s="228"/>
      <c r="AT405" s="229" t="s">
        <v>194</v>
      </c>
      <c r="AU405" s="229" t="s">
        <v>85</v>
      </c>
      <c r="AV405" s="12" t="s">
        <v>85</v>
      </c>
      <c r="AW405" s="12" t="s">
        <v>41</v>
      </c>
      <c r="AX405" s="12" t="s">
        <v>77</v>
      </c>
      <c r="AY405" s="229" t="s">
        <v>183</v>
      </c>
    </row>
    <row r="406" spans="2:51" s="13" customFormat="1" ht="13.5">
      <c r="B406" s="230"/>
      <c r="C406" s="231"/>
      <c r="D406" s="232" t="s">
        <v>194</v>
      </c>
      <c r="E406" s="233" t="s">
        <v>22</v>
      </c>
      <c r="F406" s="234" t="s">
        <v>196</v>
      </c>
      <c r="G406" s="231"/>
      <c r="H406" s="235">
        <v>0.24</v>
      </c>
      <c r="I406" s="236"/>
      <c r="J406" s="231"/>
      <c r="K406" s="231"/>
      <c r="L406" s="237"/>
      <c r="M406" s="238"/>
      <c r="N406" s="239"/>
      <c r="O406" s="239"/>
      <c r="P406" s="239"/>
      <c r="Q406" s="239"/>
      <c r="R406" s="239"/>
      <c r="S406" s="239"/>
      <c r="T406" s="240"/>
      <c r="AT406" s="241" t="s">
        <v>194</v>
      </c>
      <c r="AU406" s="241" t="s">
        <v>85</v>
      </c>
      <c r="AV406" s="13" t="s">
        <v>190</v>
      </c>
      <c r="AW406" s="13" t="s">
        <v>41</v>
      </c>
      <c r="AX406" s="13" t="s">
        <v>24</v>
      </c>
      <c r="AY406" s="241" t="s">
        <v>183</v>
      </c>
    </row>
    <row r="407" spans="2:65" s="1" customFormat="1" ht="22.5" customHeight="1">
      <c r="B407" s="41"/>
      <c r="C407" s="204" t="s">
        <v>676</v>
      </c>
      <c r="D407" s="204" t="s">
        <v>185</v>
      </c>
      <c r="E407" s="205" t="s">
        <v>677</v>
      </c>
      <c r="F407" s="206" t="s">
        <v>678</v>
      </c>
      <c r="G407" s="207" t="s">
        <v>238</v>
      </c>
      <c r="H407" s="208">
        <v>150</v>
      </c>
      <c r="I407" s="209"/>
      <c r="J407" s="210">
        <f>ROUND(I407*H407,2)</f>
        <v>0</v>
      </c>
      <c r="K407" s="206" t="s">
        <v>199</v>
      </c>
      <c r="L407" s="61"/>
      <c r="M407" s="211" t="s">
        <v>22</v>
      </c>
      <c r="N407" s="212" t="s">
        <v>48</v>
      </c>
      <c r="O407" s="42"/>
      <c r="P407" s="213">
        <f>O407*H407</f>
        <v>0</v>
      </c>
      <c r="Q407" s="213">
        <v>0</v>
      </c>
      <c r="R407" s="213">
        <f>Q407*H407</f>
        <v>0</v>
      </c>
      <c r="S407" s="213">
        <v>0.013</v>
      </c>
      <c r="T407" s="214">
        <f>S407*H407</f>
        <v>1.95</v>
      </c>
      <c r="AR407" s="24" t="s">
        <v>190</v>
      </c>
      <c r="AT407" s="24" t="s">
        <v>185</v>
      </c>
      <c r="AU407" s="24" t="s">
        <v>85</v>
      </c>
      <c r="AY407" s="24" t="s">
        <v>183</v>
      </c>
      <c r="BE407" s="215">
        <f>IF(N407="základní",J407,0)</f>
        <v>0</v>
      </c>
      <c r="BF407" s="215">
        <f>IF(N407="snížená",J407,0)</f>
        <v>0</v>
      </c>
      <c r="BG407" s="215">
        <f>IF(N407="zákl. přenesená",J407,0)</f>
        <v>0</v>
      </c>
      <c r="BH407" s="215">
        <f>IF(N407="sníž. přenesená",J407,0)</f>
        <v>0</v>
      </c>
      <c r="BI407" s="215">
        <f>IF(N407="nulová",J407,0)</f>
        <v>0</v>
      </c>
      <c r="BJ407" s="24" t="s">
        <v>24</v>
      </c>
      <c r="BK407" s="215">
        <f>ROUND(I407*H407,2)</f>
        <v>0</v>
      </c>
      <c r="BL407" s="24" t="s">
        <v>190</v>
      </c>
      <c r="BM407" s="24" t="s">
        <v>679</v>
      </c>
    </row>
    <row r="408" spans="2:47" s="1" customFormat="1" ht="27">
      <c r="B408" s="41"/>
      <c r="C408" s="63"/>
      <c r="D408" s="232" t="s">
        <v>192</v>
      </c>
      <c r="E408" s="63"/>
      <c r="F408" s="242" t="s">
        <v>680</v>
      </c>
      <c r="G408" s="63"/>
      <c r="H408" s="63"/>
      <c r="I408" s="172"/>
      <c r="J408" s="63"/>
      <c r="K408" s="63"/>
      <c r="L408" s="61"/>
      <c r="M408" s="218"/>
      <c r="N408" s="42"/>
      <c r="O408" s="42"/>
      <c r="P408" s="42"/>
      <c r="Q408" s="42"/>
      <c r="R408" s="42"/>
      <c r="S408" s="42"/>
      <c r="T408" s="78"/>
      <c r="AT408" s="24" t="s">
        <v>192</v>
      </c>
      <c r="AU408" s="24" t="s">
        <v>85</v>
      </c>
    </row>
    <row r="409" spans="2:65" s="1" customFormat="1" ht="22.5" customHeight="1">
      <c r="B409" s="41"/>
      <c r="C409" s="204" t="s">
        <v>681</v>
      </c>
      <c r="D409" s="204" t="s">
        <v>185</v>
      </c>
      <c r="E409" s="205" t="s">
        <v>682</v>
      </c>
      <c r="F409" s="206" t="s">
        <v>683</v>
      </c>
      <c r="G409" s="207" t="s">
        <v>238</v>
      </c>
      <c r="H409" s="208">
        <v>3</v>
      </c>
      <c r="I409" s="209"/>
      <c r="J409" s="210">
        <f>ROUND(I409*H409,2)</f>
        <v>0</v>
      </c>
      <c r="K409" s="206" t="s">
        <v>199</v>
      </c>
      <c r="L409" s="61"/>
      <c r="M409" s="211" t="s">
        <v>22</v>
      </c>
      <c r="N409" s="212" t="s">
        <v>48</v>
      </c>
      <c r="O409" s="42"/>
      <c r="P409" s="213">
        <f>O409*H409</f>
        <v>0</v>
      </c>
      <c r="Q409" s="213">
        <v>0.00122</v>
      </c>
      <c r="R409" s="213">
        <f>Q409*H409</f>
        <v>0.00366</v>
      </c>
      <c r="S409" s="213">
        <v>0.07</v>
      </c>
      <c r="T409" s="214">
        <f>S409*H409</f>
        <v>0.21000000000000002</v>
      </c>
      <c r="AR409" s="24" t="s">
        <v>190</v>
      </c>
      <c r="AT409" s="24" t="s">
        <v>185</v>
      </c>
      <c r="AU409" s="24" t="s">
        <v>85</v>
      </c>
      <c r="AY409" s="24" t="s">
        <v>183</v>
      </c>
      <c r="BE409" s="215">
        <f>IF(N409="základní",J409,0)</f>
        <v>0</v>
      </c>
      <c r="BF409" s="215">
        <f>IF(N409="snížená",J409,0)</f>
        <v>0</v>
      </c>
      <c r="BG409" s="215">
        <f>IF(N409="zákl. přenesená",J409,0)</f>
        <v>0</v>
      </c>
      <c r="BH409" s="215">
        <f>IF(N409="sníž. přenesená",J409,0)</f>
        <v>0</v>
      </c>
      <c r="BI409" s="215">
        <f>IF(N409="nulová",J409,0)</f>
        <v>0</v>
      </c>
      <c r="BJ409" s="24" t="s">
        <v>24</v>
      </c>
      <c r="BK409" s="215">
        <f>ROUND(I409*H409,2)</f>
        <v>0</v>
      </c>
      <c r="BL409" s="24" t="s">
        <v>190</v>
      </c>
      <c r="BM409" s="24" t="s">
        <v>684</v>
      </c>
    </row>
    <row r="410" spans="2:47" s="1" customFormat="1" ht="27">
      <c r="B410" s="41"/>
      <c r="C410" s="63"/>
      <c r="D410" s="232" t="s">
        <v>192</v>
      </c>
      <c r="E410" s="63"/>
      <c r="F410" s="242" t="s">
        <v>685</v>
      </c>
      <c r="G410" s="63"/>
      <c r="H410" s="63"/>
      <c r="I410" s="172"/>
      <c r="J410" s="63"/>
      <c r="K410" s="63"/>
      <c r="L410" s="61"/>
      <c r="M410" s="218"/>
      <c r="N410" s="42"/>
      <c r="O410" s="42"/>
      <c r="P410" s="42"/>
      <c r="Q410" s="42"/>
      <c r="R410" s="42"/>
      <c r="S410" s="42"/>
      <c r="T410" s="78"/>
      <c r="AT410" s="24" t="s">
        <v>192</v>
      </c>
      <c r="AU410" s="24" t="s">
        <v>85</v>
      </c>
    </row>
    <row r="411" spans="2:65" s="1" customFormat="1" ht="22.5" customHeight="1">
      <c r="B411" s="41"/>
      <c r="C411" s="204" t="s">
        <v>686</v>
      </c>
      <c r="D411" s="204" t="s">
        <v>185</v>
      </c>
      <c r="E411" s="205" t="s">
        <v>687</v>
      </c>
      <c r="F411" s="206" t="s">
        <v>688</v>
      </c>
      <c r="G411" s="207" t="s">
        <v>238</v>
      </c>
      <c r="H411" s="208">
        <v>1</v>
      </c>
      <c r="I411" s="209"/>
      <c r="J411" s="210">
        <f>ROUND(I411*H411,2)</f>
        <v>0</v>
      </c>
      <c r="K411" s="206" t="s">
        <v>199</v>
      </c>
      <c r="L411" s="61"/>
      <c r="M411" s="211" t="s">
        <v>22</v>
      </c>
      <c r="N411" s="212" t="s">
        <v>48</v>
      </c>
      <c r="O411" s="42"/>
      <c r="P411" s="213">
        <f>O411*H411</f>
        <v>0</v>
      </c>
      <c r="Q411" s="213">
        <v>0.00417</v>
      </c>
      <c r="R411" s="213">
        <f>Q411*H411</f>
        <v>0.00417</v>
      </c>
      <c r="S411" s="213">
        <v>0.283</v>
      </c>
      <c r="T411" s="214">
        <f>S411*H411</f>
        <v>0.283</v>
      </c>
      <c r="AR411" s="24" t="s">
        <v>190</v>
      </c>
      <c r="AT411" s="24" t="s">
        <v>185</v>
      </c>
      <c r="AU411" s="24" t="s">
        <v>85</v>
      </c>
      <c r="AY411" s="24" t="s">
        <v>183</v>
      </c>
      <c r="BE411" s="215">
        <f>IF(N411="základní",J411,0)</f>
        <v>0</v>
      </c>
      <c r="BF411" s="215">
        <f>IF(N411="snížená",J411,0)</f>
        <v>0</v>
      </c>
      <c r="BG411" s="215">
        <f>IF(N411="zákl. přenesená",J411,0)</f>
        <v>0</v>
      </c>
      <c r="BH411" s="215">
        <f>IF(N411="sníž. přenesená",J411,0)</f>
        <v>0</v>
      </c>
      <c r="BI411" s="215">
        <f>IF(N411="nulová",J411,0)</f>
        <v>0</v>
      </c>
      <c r="BJ411" s="24" t="s">
        <v>24</v>
      </c>
      <c r="BK411" s="215">
        <f>ROUND(I411*H411,2)</f>
        <v>0</v>
      </c>
      <c r="BL411" s="24" t="s">
        <v>190</v>
      </c>
      <c r="BM411" s="24" t="s">
        <v>689</v>
      </c>
    </row>
    <row r="412" spans="2:47" s="1" customFormat="1" ht="27">
      <c r="B412" s="41"/>
      <c r="C412" s="63"/>
      <c r="D412" s="232" t="s">
        <v>192</v>
      </c>
      <c r="E412" s="63"/>
      <c r="F412" s="242" t="s">
        <v>690</v>
      </c>
      <c r="G412" s="63"/>
      <c r="H412" s="63"/>
      <c r="I412" s="172"/>
      <c r="J412" s="63"/>
      <c r="K412" s="63"/>
      <c r="L412" s="61"/>
      <c r="M412" s="218"/>
      <c r="N412" s="42"/>
      <c r="O412" s="42"/>
      <c r="P412" s="42"/>
      <c r="Q412" s="42"/>
      <c r="R412" s="42"/>
      <c r="S412" s="42"/>
      <c r="T412" s="78"/>
      <c r="AT412" s="24" t="s">
        <v>192</v>
      </c>
      <c r="AU412" s="24" t="s">
        <v>85</v>
      </c>
    </row>
    <row r="413" spans="2:65" s="1" customFormat="1" ht="22.5" customHeight="1">
      <c r="B413" s="41"/>
      <c r="C413" s="204" t="s">
        <v>691</v>
      </c>
      <c r="D413" s="204" t="s">
        <v>185</v>
      </c>
      <c r="E413" s="205" t="s">
        <v>692</v>
      </c>
      <c r="F413" s="206" t="s">
        <v>693</v>
      </c>
      <c r="G413" s="207" t="s">
        <v>268</v>
      </c>
      <c r="H413" s="208">
        <v>1</v>
      </c>
      <c r="I413" s="209"/>
      <c r="J413" s="210">
        <f>ROUND(I413*H413,2)</f>
        <v>0</v>
      </c>
      <c r="K413" s="206" t="s">
        <v>22</v>
      </c>
      <c r="L413" s="61"/>
      <c r="M413" s="211" t="s">
        <v>22</v>
      </c>
      <c r="N413" s="212" t="s">
        <v>48</v>
      </c>
      <c r="O413" s="42"/>
      <c r="P413" s="213">
        <f>O413*H413</f>
        <v>0</v>
      </c>
      <c r="Q413" s="213">
        <v>0</v>
      </c>
      <c r="R413" s="213">
        <f>Q413*H413</f>
        <v>0</v>
      </c>
      <c r="S413" s="213">
        <v>0</v>
      </c>
      <c r="T413" s="214">
        <f>S413*H413</f>
        <v>0</v>
      </c>
      <c r="AR413" s="24" t="s">
        <v>190</v>
      </c>
      <c r="AT413" s="24" t="s">
        <v>185</v>
      </c>
      <c r="AU413" s="24" t="s">
        <v>85</v>
      </c>
      <c r="AY413" s="24" t="s">
        <v>183</v>
      </c>
      <c r="BE413" s="215">
        <f>IF(N413="základní",J413,0)</f>
        <v>0</v>
      </c>
      <c r="BF413" s="215">
        <f>IF(N413="snížená",J413,0)</f>
        <v>0</v>
      </c>
      <c r="BG413" s="215">
        <f>IF(N413="zákl. přenesená",J413,0)</f>
        <v>0</v>
      </c>
      <c r="BH413" s="215">
        <f>IF(N413="sníž. přenesená",J413,0)</f>
        <v>0</v>
      </c>
      <c r="BI413" s="215">
        <f>IF(N413="nulová",J413,0)</f>
        <v>0</v>
      </c>
      <c r="BJ413" s="24" t="s">
        <v>24</v>
      </c>
      <c r="BK413" s="215">
        <f>ROUND(I413*H413,2)</f>
        <v>0</v>
      </c>
      <c r="BL413" s="24" t="s">
        <v>190</v>
      </c>
      <c r="BM413" s="24" t="s">
        <v>694</v>
      </c>
    </row>
    <row r="414" spans="2:65" s="1" customFormat="1" ht="22.5" customHeight="1">
      <c r="B414" s="41"/>
      <c r="C414" s="204" t="s">
        <v>695</v>
      </c>
      <c r="D414" s="204" t="s">
        <v>185</v>
      </c>
      <c r="E414" s="205" t="s">
        <v>696</v>
      </c>
      <c r="F414" s="206" t="s">
        <v>697</v>
      </c>
      <c r="G414" s="207" t="s">
        <v>268</v>
      </c>
      <c r="H414" s="208">
        <v>1</v>
      </c>
      <c r="I414" s="209"/>
      <c r="J414" s="210">
        <f>ROUND(I414*H414,2)</f>
        <v>0</v>
      </c>
      <c r="K414" s="206" t="s">
        <v>22</v>
      </c>
      <c r="L414" s="61"/>
      <c r="M414" s="211" t="s">
        <v>22</v>
      </c>
      <c r="N414" s="212" t="s">
        <v>48</v>
      </c>
      <c r="O414" s="42"/>
      <c r="P414" s="213">
        <f>O414*H414</f>
        <v>0</v>
      </c>
      <c r="Q414" s="213">
        <v>0</v>
      </c>
      <c r="R414" s="213">
        <f>Q414*H414</f>
        <v>0</v>
      </c>
      <c r="S414" s="213">
        <v>0</v>
      </c>
      <c r="T414" s="214">
        <f>S414*H414</f>
        <v>0</v>
      </c>
      <c r="AR414" s="24" t="s">
        <v>190</v>
      </c>
      <c r="AT414" s="24" t="s">
        <v>185</v>
      </c>
      <c r="AU414" s="24" t="s">
        <v>85</v>
      </c>
      <c r="AY414" s="24" t="s">
        <v>183</v>
      </c>
      <c r="BE414" s="215">
        <f>IF(N414="základní",J414,0)</f>
        <v>0</v>
      </c>
      <c r="BF414" s="215">
        <f>IF(N414="snížená",J414,0)</f>
        <v>0</v>
      </c>
      <c r="BG414" s="215">
        <f>IF(N414="zákl. přenesená",J414,0)</f>
        <v>0</v>
      </c>
      <c r="BH414" s="215">
        <f>IF(N414="sníž. přenesená",J414,0)</f>
        <v>0</v>
      </c>
      <c r="BI414" s="215">
        <f>IF(N414="nulová",J414,0)</f>
        <v>0</v>
      </c>
      <c r="BJ414" s="24" t="s">
        <v>24</v>
      </c>
      <c r="BK414" s="215">
        <f>ROUND(I414*H414,2)</f>
        <v>0</v>
      </c>
      <c r="BL414" s="24" t="s">
        <v>190</v>
      </c>
      <c r="BM414" s="24" t="s">
        <v>698</v>
      </c>
    </row>
    <row r="415" spans="2:65" s="1" customFormat="1" ht="31.5" customHeight="1">
      <c r="B415" s="41"/>
      <c r="C415" s="204" t="s">
        <v>699</v>
      </c>
      <c r="D415" s="204" t="s">
        <v>185</v>
      </c>
      <c r="E415" s="205" t="s">
        <v>700</v>
      </c>
      <c r="F415" s="206" t="s">
        <v>701</v>
      </c>
      <c r="G415" s="207" t="s">
        <v>188</v>
      </c>
      <c r="H415" s="208">
        <v>1980.1</v>
      </c>
      <c r="I415" s="209"/>
      <c r="J415" s="210">
        <f>ROUND(I415*H415,2)</f>
        <v>0</v>
      </c>
      <c r="K415" s="206" t="s">
        <v>22</v>
      </c>
      <c r="L415" s="61"/>
      <c r="M415" s="211" t="s">
        <v>22</v>
      </c>
      <c r="N415" s="212" t="s">
        <v>48</v>
      </c>
      <c r="O415" s="42"/>
      <c r="P415" s="213">
        <f>O415*H415</f>
        <v>0</v>
      </c>
      <c r="Q415" s="213">
        <v>0</v>
      </c>
      <c r="R415" s="213">
        <f>Q415*H415</f>
        <v>0</v>
      </c>
      <c r="S415" s="213">
        <v>0.26</v>
      </c>
      <c r="T415" s="214">
        <f>S415*H415</f>
        <v>514.826</v>
      </c>
      <c r="AR415" s="24" t="s">
        <v>190</v>
      </c>
      <c r="AT415" s="24" t="s">
        <v>185</v>
      </c>
      <c r="AU415" s="24" t="s">
        <v>85</v>
      </c>
      <c r="AY415" s="24" t="s">
        <v>183</v>
      </c>
      <c r="BE415" s="215">
        <f>IF(N415="základní",J415,0)</f>
        <v>0</v>
      </c>
      <c r="BF415" s="215">
        <f>IF(N415="snížená",J415,0)</f>
        <v>0</v>
      </c>
      <c r="BG415" s="215">
        <f>IF(N415="zákl. přenesená",J415,0)</f>
        <v>0</v>
      </c>
      <c r="BH415" s="215">
        <f>IF(N415="sníž. přenesená",J415,0)</f>
        <v>0</v>
      </c>
      <c r="BI415" s="215">
        <f>IF(N415="nulová",J415,0)</f>
        <v>0</v>
      </c>
      <c r="BJ415" s="24" t="s">
        <v>24</v>
      </c>
      <c r="BK415" s="215">
        <f>ROUND(I415*H415,2)</f>
        <v>0</v>
      </c>
      <c r="BL415" s="24" t="s">
        <v>190</v>
      </c>
      <c r="BM415" s="24" t="s">
        <v>702</v>
      </c>
    </row>
    <row r="416" spans="2:47" s="1" customFormat="1" ht="27">
      <c r="B416" s="41"/>
      <c r="C416" s="63"/>
      <c r="D416" s="216" t="s">
        <v>192</v>
      </c>
      <c r="E416" s="63"/>
      <c r="F416" s="217" t="s">
        <v>703</v>
      </c>
      <c r="G416" s="63"/>
      <c r="H416" s="63"/>
      <c r="I416" s="172"/>
      <c r="J416" s="63"/>
      <c r="K416" s="63"/>
      <c r="L416" s="61"/>
      <c r="M416" s="218"/>
      <c r="N416" s="42"/>
      <c r="O416" s="42"/>
      <c r="P416" s="42"/>
      <c r="Q416" s="42"/>
      <c r="R416" s="42"/>
      <c r="S416" s="42"/>
      <c r="T416" s="78"/>
      <c r="AT416" s="24" t="s">
        <v>192</v>
      </c>
      <c r="AU416" s="24" t="s">
        <v>85</v>
      </c>
    </row>
    <row r="417" spans="2:51" s="14" customFormat="1" ht="13.5">
      <c r="B417" s="246"/>
      <c r="C417" s="247"/>
      <c r="D417" s="216" t="s">
        <v>194</v>
      </c>
      <c r="E417" s="248" t="s">
        <v>22</v>
      </c>
      <c r="F417" s="249" t="s">
        <v>704</v>
      </c>
      <c r="G417" s="247"/>
      <c r="H417" s="250" t="s">
        <v>22</v>
      </c>
      <c r="I417" s="251"/>
      <c r="J417" s="247"/>
      <c r="K417" s="247"/>
      <c r="L417" s="252"/>
      <c r="M417" s="253"/>
      <c r="N417" s="254"/>
      <c r="O417" s="254"/>
      <c r="P417" s="254"/>
      <c r="Q417" s="254"/>
      <c r="R417" s="254"/>
      <c r="S417" s="254"/>
      <c r="T417" s="255"/>
      <c r="AT417" s="256" t="s">
        <v>194</v>
      </c>
      <c r="AU417" s="256" t="s">
        <v>85</v>
      </c>
      <c r="AV417" s="14" t="s">
        <v>24</v>
      </c>
      <c r="AW417" s="14" t="s">
        <v>41</v>
      </c>
      <c r="AX417" s="14" t="s">
        <v>77</v>
      </c>
      <c r="AY417" s="256" t="s">
        <v>183</v>
      </c>
    </row>
    <row r="418" spans="2:51" s="12" customFormat="1" ht="13.5">
      <c r="B418" s="219"/>
      <c r="C418" s="220"/>
      <c r="D418" s="216" t="s">
        <v>194</v>
      </c>
      <c r="E418" s="221" t="s">
        <v>22</v>
      </c>
      <c r="F418" s="222" t="s">
        <v>705</v>
      </c>
      <c r="G418" s="220"/>
      <c r="H418" s="223">
        <v>338.1</v>
      </c>
      <c r="I418" s="224"/>
      <c r="J418" s="220"/>
      <c r="K418" s="220"/>
      <c r="L418" s="225"/>
      <c r="M418" s="226"/>
      <c r="N418" s="227"/>
      <c r="O418" s="227"/>
      <c r="P418" s="227"/>
      <c r="Q418" s="227"/>
      <c r="R418" s="227"/>
      <c r="S418" s="227"/>
      <c r="T418" s="228"/>
      <c r="AT418" s="229" t="s">
        <v>194</v>
      </c>
      <c r="AU418" s="229" t="s">
        <v>85</v>
      </c>
      <c r="AV418" s="12" t="s">
        <v>85</v>
      </c>
      <c r="AW418" s="12" t="s">
        <v>41</v>
      </c>
      <c r="AX418" s="12" t="s">
        <v>77</v>
      </c>
      <c r="AY418" s="229" t="s">
        <v>183</v>
      </c>
    </row>
    <row r="419" spans="2:51" s="14" customFormat="1" ht="13.5">
      <c r="B419" s="246"/>
      <c r="C419" s="247"/>
      <c r="D419" s="216" t="s">
        <v>194</v>
      </c>
      <c r="E419" s="248" t="s">
        <v>22</v>
      </c>
      <c r="F419" s="249" t="s">
        <v>706</v>
      </c>
      <c r="G419" s="247"/>
      <c r="H419" s="250" t="s">
        <v>22</v>
      </c>
      <c r="I419" s="251"/>
      <c r="J419" s="247"/>
      <c r="K419" s="247"/>
      <c r="L419" s="252"/>
      <c r="M419" s="253"/>
      <c r="N419" s="254"/>
      <c r="O419" s="254"/>
      <c r="P419" s="254"/>
      <c r="Q419" s="254"/>
      <c r="R419" s="254"/>
      <c r="S419" s="254"/>
      <c r="T419" s="255"/>
      <c r="AT419" s="256" t="s">
        <v>194</v>
      </c>
      <c r="AU419" s="256" t="s">
        <v>85</v>
      </c>
      <c r="AV419" s="14" t="s">
        <v>24</v>
      </c>
      <c r="AW419" s="14" t="s">
        <v>41</v>
      </c>
      <c r="AX419" s="14" t="s">
        <v>77</v>
      </c>
      <c r="AY419" s="256" t="s">
        <v>183</v>
      </c>
    </row>
    <row r="420" spans="2:51" s="12" customFormat="1" ht="13.5">
      <c r="B420" s="219"/>
      <c r="C420" s="220"/>
      <c r="D420" s="216" t="s">
        <v>194</v>
      </c>
      <c r="E420" s="221" t="s">
        <v>22</v>
      </c>
      <c r="F420" s="222" t="s">
        <v>707</v>
      </c>
      <c r="G420" s="220"/>
      <c r="H420" s="223">
        <v>238</v>
      </c>
      <c r="I420" s="224"/>
      <c r="J420" s="220"/>
      <c r="K420" s="220"/>
      <c r="L420" s="225"/>
      <c r="M420" s="226"/>
      <c r="N420" s="227"/>
      <c r="O420" s="227"/>
      <c r="P420" s="227"/>
      <c r="Q420" s="227"/>
      <c r="R420" s="227"/>
      <c r="S420" s="227"/>
      <c r="T420" s="228"/>
      <c r="AT420" s="229" t="s">
        <v>194</v>
      </c>
      <c r="AU420" s="229" t="s">
        <v>85</v>
      </c>
      <c r="AV420" s="12" t="s">
        <v>85</v>
      </c>
      <c r="AW420" s="12" t="s">
        <v>41</v>
      </c>
      <c r="AX420" s="12" t="s">
        <v>77</v>
      </c>
      <c r="AY420" s="229" t="s">
        <v>183</v>
      </c>
    </row>
    <row r="421" spans="2:51" s="14" customFormat="1" ht="13.5">
      <c r="B421" s="246"/>
      <c r="C421" s="247"/>
      <c r="D421" s="216" t="s">
        <v>194</v>
      </c>
      <c r="E421" s="248" t="s">
        <v>22</v>
      </c>
      <c r="F421" s="249" t="s">
        <v>708</v>
      </c>
      <c r="G421" s="247"/>
      <c r="H421" s="250" t="s">
        <v>22</v>
      </c>
      <c r="I421" s="251"/>
      <c r="J421" s="247"/>
      <c r="K421" s="247"/>
      <c r="L421" s="252"/>
      <c r="M421" s="253"/>
      <c r="N421" s="254"/>
      <c r="O421" s="254"/>
      <c r="P421" s="254"/>
      <c r="Q421" s="254"/>
      <c r="R421" s="254"/>
      <c r="S421" s="254"/>
      <c r="T421" s="255"/>
      <c r="AT421" s="256" t="s">
        <v>194</v>
      </c>
      <c r="AU421" s="256" t="s">
        <v>85</v>
      </c>
      <c r="AV421" s="14" t="s">
        <v>24</v>
      </c>
      <c r="AW421" s="14" t="s">
        <v>41</v>
      </c>
      <c r="AX421" s="14" t="s">
        <v>77</v>
      </c>
      <c r="AY421" s="256" t="s">
        <v>183</v>
      </c>
    </row>
    <row r="422" spans="2:51" s="12" customFormat="1" ht="13.5">
      <c r="B422" s="219"/>
      <c r="C422" s="220"/>
      <c r="D422" s="216" t="s">
        <v>194</v>
      </c>
      <c r="E422" s="221" t="s">
        <v>22</v>
      </c>
      <c r="F422" s="222" t="s">
        <v>709</v>
      </c>
      <c r="G422" s="220"/>
      <c r="H422" s="223">
        <v>1404</v>
      </c>
      <c r="I422" s="224"/>
      <c r="J422" s="220"/>
      <c r="K422" s="220"/>
      <c r="L422" s="225"/>
      <c r="M422" s="226"/>
      <c r="N422" s="227"/>
      <c r="O422" s="227"/>
      <c r="P422" s="227"/>
      <c r="Q422" s="227"/>
      <c r="R422" s="227"/>
      <c r="S422" s="227"/>
      <c r="T422" s="228"/>
      <c r="AT422" s="229" t="s">
        <v>194</v>
      </c>
      <c r="AU422" s="229" t="s">
        <v>85</v>
      </c>
      <c r="AV422" s="12" t="s">
        <v>85</v>
      </c>
      <c r="AW422" s="12" t="s">
        <v>41</v>
      </c>
      <c r="AX422" s="12" t="s">
        <v>77</v>
      </c>
      <c r="AY422" s="229" t="s">
        <v>183</v>
      </c>
    </row>
    <row r="423" spans="2:51" s="13" customFormat="1" ht="13.5">
      <c r="B423" s="230"/>
      <c r="C423" s="231"/>
      <c r="D423" s="216" t="s">
        <v>194</v>
      </c>
      <c r="E423" s="267" t="s">
        <v>22</v>
      </c>
      <c r="F423" s="268" t="s">
        <v>196</v>
      </c>
      <c r="G423" s="231"/>
      <c r="H423" s="269">
        <v>1980.1</v>
      </c>
      <c r="I423" s="236"/>
      <c r="J423" s="231"/>
      <c r="K423" s="231"/>
      <c r="L423" s="237"/>
      <c r="M423" s="238"/>
      <c r="N423" s="239"/>
      <c r="O423" s="239"/>
      <c r="P423" s="239"/>
      <c r="Q423" s="239"/>
      <c r="R423" s="239"/>
      <c r="S423" s="239"/>
      <c r="T423" s="240"/>
      <c r="AT423" s="241" t="s">
        <v>194</v>
      </c>
      <c r="AU423" s="241" t="s">
        <v>85</v>
      </c>
      <c r="AV423" s="13" t="s">
        <v>190</v>
      </c>
      <c r="AW423" s="13" t="s">
        <v>41</v>
      </c>
      <c r="AX423" s="13" t="s">
        <v>24</v>
      </c>
      <c r="AY423" s="241" t="s">
        <v>183</v>
      </c>
    </row>
    <row r="424" spans="2:63" s="11" customFormat="1" ht="29.85" customHeight="1">
      <c r="B424" s="187"/>
      <c r="C424" s="188"/>
      <c r="D424" s="201" t="s">
        <v>76</v>
      </c>
      <c r="E424" s="202" t="s">
        <v>710</v>
      </c>
      <c r="F424" s="202" t="s">
        <v>711</v>
      </c>
      <c r="G424" s="188"/>
      <c r="H424" s="188"/>
      <c r="I424" s="191"/>
      <c r="J424" s="203">
        <f>BK424</f>
        <v>0</v>
      </c>
      <c r="K424" s="188"/>
      <c r="L424" s="193"/>
      <c r="M424" s="194"/>
      <c r="N424" s="195"/>
      <c r="O424" s="195"/>
      <c r="P424" s="196">
        <f>SUM(P425:P428)</f>
        <v>0</v>
      </c>
      <c r="Q424" s="195"/>
      <c r="R424" s="196">
        <f>SUM(R425:R428)</f>
        <v>0</v>
      </c>
      <c r="S424" s="195"/>
      <c r="T424" s="197">
        <f>SUM(T425:T428)</f>
        <v>0</v>
      </c>
      <c r="AR424" s="198" t="s">
        <v>24</v>
      </c>
      <c r="AT424" s="199" t="s">
        <v>76</v>
      </c>
      <c r="AU424" s="199" t="s">
        <v>24</v>
      </c>
      <c r="AY424" s="198" t="s">
        <v>183</v>
      </c>
      <c r="BK424" s="200">
        <f>SUM(BK425:BK428)</f>
        <v>0</v>
      </c>
    </row>
    <row r="425" spans="2:65" s="1" customFormat="1" ht="22.5" customHeight="1">
      <c r="B425" s="41"/>
      <c r="C425" s="204" t="s">
        <v>712</v>
      </c>
      <c r="D425" s="204" t="s">
        <v>185</v>
      </c>
      <c r="E425" s="205" t="s">
        <v>713</v>
      </c>
      <c r="F425" s="206" t="s">
        <v>714</v>
      </c>
      <c r="G425" s="207" t="s">
        <v>224</v>
      </c>
      <c r="H425" s="208">
        <v>720.855</v>
      </c>
      <c r="I425" s="209"/>
      <c r="J425" s="210">
        <f>ROUND(I425*H425,2)</f>
        <v>0</v>
      </c>
      <c r="K425" s="206" t="s">
        <v>199</v>
      </c>
      <c r="L425" s="61"/>
      <c r="M425" s="211" t="s">
        <v>22</v>
      </c>
      <c r="N425" s="212" t="s">
        <v>48</v>
      </c>
      <c r="O425" s="42"/>
      <c r="P425" s="213">
        <f>O425*H425</f>
        <v>0</v>
      </c>
      <c r="Q425" s="213">
        <v>0</v>
      </c>
      <c r="R425" s="213">
        <f>Q425*H425</f>
        <v>0</v>
      </c>
      <c r="S425" s="213">
        <v>0</v>
      </c>
      <c r="T425" s="214">
        <f>S425*H425</f>
        <v>0</v>
      </c>
      <c r="AR425" s="24" t="s">
        <v>190</v>
      </c>
      <c r="AT425" s="24" t="s">
        <v>185</v>
      </c>
      <c r="AU425" s="24" t="s">
        <v>85</v>
      </c>
      <c r="AY425" s="24" t="s">
        <v>183</v>
      </c>
      <c r="BE425" s="215">
        <f>IF(N425="základní",J425,0)</f>
        <v>0</v>
      </c>
      <c r="BF425" s="215">
        <f>IF(N425="snížená",J425,0)</f>
        <v>0</v>
      </c>
      <c r="BG425" s="215">
        <f>IF(N425="zákl. přenesená",J425,0)</f>
        <v>0</v>
      </c>
      <c r="BH425" s="215">
        <f>IF(N425="sníž. přenesená",J425,0)</f>
        <v>0</v>
      </c>
      <c r="BI425" s="215">
        <f>IF(N425="nulová",J425,0)</f>
        <v>0</v>
      </c>
      <c r="BJ425" s="24" t="s">
        <v>24</v>
      </c>
      <c r="BK425" s="215">
        <f>ROUND(I425*H425,2)</f>
        <v>0</v>
      </c>
      <c r="BL425" s="24" t="s">
        <v>190</v>
      </c>
      <c r="BM425" s="24" t="s">
        <v>715</v>
      </c>
    </row>
    <row r="426" spans="2:47" s="1" customFormat="1" ht="13.5">
      <c r="B426" s="41"/>
      <c r="C426" s="63"/>
      <c r="D426" s="232" t="s">
        <v>192</v>
      </c>
      <c r="E426" s="63"/>
      <c r="F426" s="242" t="s">
        <v>716</v>
      </c>
      <c r="G426" s="63"/>
      <c r="H426" s="63"/>
      <c r="I426" s="172"/>
      <c r="J426" s="63"/>
      <c r="K426" s="63"/>
      <c r="L426" s="61"/>
      <c r="M426" s="218"/>
      <c r="N426" s="42"/>
      <c r="O426" s="42"/>
      <c r="P426" s="42"/>
      <c r="Q426" s="42"/>
      <c r="R426" s="42"/>
      <c r="S426" s="42"/>
      <c r="T426" s="78"/>
      <c r="AT426" s="24" t="s">
        <v>192</v>
      </c>
      <c r="AU426" s="24" t="s">
        <v>85</v>
      </c>
    </row>
    <row r="427" spans="2:65" s="1" customFormat="1" ht="22.5" customHeight="1">
      <c r="B427" s="41"/>
      <c r="C427" s="204" t="s">
        <v>717</v>
      </c>
      <c r="D427" s="204" t="s">
        <v>185</v>
      </c>
      <c r="E427" s="205" t="s">
        <v>718</v>
      </c>
      <c r="F427" s="206" t="s">
        <v>719</v>
      </c>
      <c r="G427" s="207" t="s">
        <v>224</v>
      </c>
      <c r="H427" s="208">
        <v>720.855</v>
      </c>
      <c r="I427" s="209"/>
      <c r="J427" s="210">
        <f>ROUND(I427*H427,2)</f>
        <v>0</v>
      </c>
      <c r="K427" s="206" t="s">
        <v>22</v>
      </c>
      <c r="L427" s="61"/>
      <c r="M427" s="211" t="s">
        <v>22</v>
      </c>
      <c r="N427" s="212" t="s">
        <v>48</v>
      </c>
      <c r="O427" s="42"/>
      <c r="P427" s="213">
        <f>O427*H427</f>
        <v>0</v>
      </c>
      <c r="Q427" s="213">
        <v>0</v>
      </c>
      <c r="R427" s="213">
        <f>Q427*H427</f>
        <v>0</v>
      </c>
      <c r="S427" s="213">
        <v>0</v>
      </c>
      <c r="T427" s="214">
        <f>S427*H427</f>
        <v>0</v>
      </c>
      <c r="AR427" s="24" t="s">
        <v>190</v>
      </c>
      <c r="AT427" s="24" t="s">
        <v>185</v>
      </c>
      <c r="AU427" s="24" t="s">
        <v>85</v>
      </c>
      <c r="AY427" s="24" t="s">
        <v>183</v>
      </c>
      <c r="BE427" s="215">
        <f>IF(N427="základní",J427,0)</f>
        <v>0</v>
      </c>
      <c r="BF427" s="215">
        <f>IF(N427="snížená",J427,0)</f>
        <v>0</v>
      </c>
      <c r="BG427" s="215">
        <f>IF(N427="zákl. přenesená",J427,0)</f>
        <v>0</v>
      </c>
      <c r="BH427" s="215">
        <f>IF(N427="sníž. přenesená",J427,0)</f>
        <v>0</v>
      </c>
      <c r="BI427" s="215">
        <f>IF(N427="nulová",J427,0)</f>
        <v>0</v>
      </c>
      <c r="BJ427" s="24" t="s">
        <v>24</v>
      </c>
      <c r="BK427" s="215">
        <f>ROUND(I427*H427,2)</f>
        <v>0</v>
      </c>
      <c r="BL427" s="24" t="s">
        <v>190</v>
      </c>
      <c r="BM427" s="24" t="s">
        <v>720</v>
      </c>
    </row>
    <row r="428" spans="2:47" s="1" customFormat="1" ht="13.5">
      <c r="B428" s="41"/>
      <c r="C428" s="63"/>
      <c r="D428" s="216" t="s">
        <v>192</v>
      </c>
      <c r="E428" s="63"/>
      <c r="F428" s="217" t="s">
        <v>721</v>
      </c>
      <c r="G428" s="63"/>
      <c r="H428" s="63"/>
      <c r="I428" s="172"/>
      <c r="J428" s="63"/>
      <c r="K428" s="63"/>
      <c r="L428" s="61"/>
      <c r="M428" s="218"/>
      <c r="N428" s="42"/>
      <c r="O428" s="42"/>
      <c r="P428" s="42"/>
      <c r="Q428" s="42"/>
      <c r="R428" s="42"/>
      <c r="S428" s="42"/>
      <c r="T428" s="78"/>
      <c r="AT428" s="24" t="s">
        <v>192</v>
      </c>
      <c r="AU428" s="24" t="s">
        <v>85</v>
      </c>
    </row>
    <row r="429" spans="2:63" s="11" customFormat="1" ht="29.85" customHeight="1">
      <c r="B429" s="187"/>
      <c r="C429" s="188"/>
      <c r="D429" s="201" t="s">
        <v>76</v>
      </c>
      <c r="E429" s="202" t="s">
        <v>722</v>
      </c>
      <c r="F429" s="202" t="s">
        <v>723</v>
      </c>
      <c r="G429" s="188"/>
      <c r="H429" s="188"/>
      <c r="I429" s="191"/>
      <c r="J429" s="203">
        <f>BK429</f>
        <v>0</v>
      </c>
      <c r="K429" s="188"/>
      <c r="L429" s="193"/>
      <c r="M429" s="194"/>
      <c r="N429" s="195"/>
      <c r="O429" s="195"/>
      <c r="P429" s="196">
        <f>SUM(P430:P431)</f>
        <v>0</v>
      </c>
      <c r="Q429" s="195"/>
      <c r="R429" s="196">
        <f>SUM(R430:R431)</f>
        <v>0</v>
      </c>
      <c r="S429" s="195"/>
      <c r="T429" s="197">
        <f>SUM(T430:T431)</f>
        <v>0</v>
      </c>
      <c r="AR429" s="198" t="s">
        <v>24</v>
      </c>
      <c r="AT429" s="199" t="s">
        <v>76</v>
      </c>
      <c r="AU429" s="199" t="s">
        <v>24</v>
      </c>
      <c r="AY429" s="198" t="s">
        <v>183</v>
      </c>
      <c r="BK429" s="200">
        <f>SUM(BK430:BK431)</f>
        <v>0</v>
      </c>
    </row>
    <row r="430" spans="2:65" s="1" customFormat="1" ht="22.5" customHeight="1">
      <c r="B430" s="41"/>
      <c r="C430" s="204" t="s">
        <v>724</v>
      </c>
      <c r="D430" s="204" t="s">
        <v>185</v>
      </c>
      <c r="E430" s="205" t="s">
        <v>725</v>
      </c>
      <c r="F430" s="206" t="s">
        <v>726</v>
      </c>
      <c r="G430" s="207" t="s">
        <v>224</v>
      </c>
      <c r="H430" s="208">
        <v>348.968</v>
      </c>
      <c r="I430" s="209"/>
      <c r="J430" s="210">
        <f>ROUND(I430*H430,2)</f>
        <v>0</v>
      </c>
      <c r="K430" s="206" t="s">
        <v>199</v>
      </c>
      <c r="L430" s="61"/>
      <c r="M430" s="211" t="s">
        <v>22</v>
      </c>
      <c r="N430" s="212" t="s">
        <v>48</v>
      </c>
      <c r="O430" s="42"/>
      <c r="P430" s="213">
        <f>O430*H430</f>
        <v>0</v>
      </c>
      <c r="Q430" s="213">
        <v>0</v>
      </c>
      <c r="R430" s="213">
        <f>Q430*H430</f>
        <v>0</v>
      </c>
      <c r="S430" s="213">
        <v>0</v>
      </c>
      <c r="T430" s="214">
        <f>S430*H430</f>
        <v>0</v>
      </c>
      <c r="AR430" s="24" t="s">
        <v>190</v>
      </c>
      <c r="AT430" s="24" t="s">
        <v>185</v>
      </c>
      <c r="AU430" s="24" t="s">
        <v>85</v>
      </c>
      <c r="AY430" s="24" t="s">
        <v>183</v>
      </c>
      <c r="BE430" s="215">
        <f>IF(N430="základní",J430,0)</f>
        <v>0</v>
      </c>
      <c r="BF430" s="215">
        <f>IF(N430="snížená",J430,0)</f>
        <v>0</v>
      </c>
      <c r="BG430" s="215">
        <f>IF(N430="zákl. přenesená",J430,0)</f>
        <v>0</v>
      </c>
      <c r="BH430" s="215">
        <f>IF(N430="sníž. přenesená",J430,0)</f>
        <v>0</v>
      </c>
      <c r="BI430" s="215">
        <f>IF(N430="nulová",J430,0)</f>
        <v>0</v>
      </c>
      <c r="BJ430" s="24" t="s">
        <v>24</v>
      </c>
      <c r="BK430" s="215">
        <f>ROUND(I430*H430,2)</f>
        <v>0</v>
      </c>
      <c r="BL430" s="24" t="s">
        <v>190</v>
      </c>
      <c r="BM430" s="24" t="s">
        <v>727</v>
      </c>
    </row>
    <row r="431" spans="2:47" s="1" customFormat="1" ht="40.5">
      <c r="B431" s="41"/>
      <c r="C431" s="63"/>
      <c r="D431" s="216" t="s">
        <v>192</v>
      </c>
      <c r="E431" s="63"/>
      <c r="F431" s="217" t="s">
        <v>728</v>
      </c>
      <c r="G431" s="63"/>
      <c r="H431" s="63"/>
      <c r="I431" s="172"/>
      <c r="J431" s="63"/>
      <c r="K431" s="63"/>
      <c r="L431" s="61"/>
      <c r="M431" s="218"/>
      <c r="N431" s="42"/>
      <c r="O431" s="42"/>
      <c r="P431" s="42"/>
      <c r="Q431" s="42"/>
      <c r="R431" s="42"/>
      <c r="S431" s="42"/>
      <c r="T431" s="78"/>
      <c r="AT431" s="24" t="s">
        <v>192</v>
      </c>
      <c r="AU431" s="24" t="s">
        <v>85</v>
      </c>
    </row>
    <row r="432" spans="2:63" s="11" customFormat="1" ht="37.35" customHeight="1">
      <c r="B432" s="187"/>
      <c r="C432" s="188"/>
      <c r="D432" s="189" t="s">
        <v>76</v>
      </c>
      <c r="E432" s="190" t="s">
        <v>729</v>
      </c>
      <c r="F432" s="190" t="s">
        <v>730</v>
      </c>
      <c r="G432" s="188"/>
      <c r="H432" s="188"/>
      <c r="I432" s="191"/>
      <c r="J432" s="192">
        <f>BK432</f>
        <v>0</v>
      </c>
      <c r="K432" s="188"/>
      <c r="L432" s="193"/>
      <c r="M432" s="194"/>
      <c r="N432" s="195"/>
      <c r="O432" s="195"/>
      <c r="P432" s="196">
        <f>P433+P458+P489+P512+P534+P586+P607+P680+P704+P715+P738+P748</f>
        <v>0</v>
      </c>
      <c r="Q432" s="195"/>
      <c r="R432" s="196">
        <f>R433+R458+R489+R512+R534+R586+R607+R680+R704+R715+R738+R748</f>
        <v>57.003949180000006</v>
      </c>
      <c r="S432" s="195"/>
      <c r="T432" s="197">
        <f>T433+T458+T489+T512+T534+T586+T607+T680+T704+T715+T738+T748</f>
        <v>3.3718500000000002</v>
      </c>
      <c r="AR432" s="198" t="s">
        <v>85</v>
      </c>
      <c r="AT432" s="199" t="s">
        <v>76</v>
      </c>
      <c r="AU432" s="199" t="s">
        <v>77</v>
      </c>
      <c r="AY432" s="198" t="s">
        <v>183</v>
      </c>
      <c r="BK432" s="200">
        <f>BK433+BK458+BK489+BK512+BK534+BK586+BK607+BK680+BK704+BK715+BK738+BK748</f>
        <v>0</v>
      </c>
    </row>
    <row r="433" spans="2:63" s="11" customFormat="1" ht="19.9" customHeight="1">
      <c r="B433" s="187"/>
      <c r="C433" s="188"/>
      <c r="D433" s="201" t="s">
        <v>76</v>
      </c>
      <c r="E433" s="202" t="s">
        <v>731</v>
      </c>
      <c r="F433" s="202" t="s">
        <v>732</v>
      </c>
      <c r="G433" s="188"/>
      <c r="H433" s="188"/>
      <c r="I433" s="191"/>
      <c r="J433" s="203">
        <f>BK433</f>
        <v>0</v>
      </c>
      <c r="K433" s="188"/>
      <c r="L433" s="193"/>
      <c r="M433" s="194"/>
      <c r="N433" s="195"/>
      <c r="O433" s="195"/>
      <c r="P433" s="196">
        <f>SUM(P434:P457)</f>
        <v>0</v>
      </c>
      <c r="Q433" s="195"/>
      <c r="R433" s="196">
        <f>SUM(R434:R457)</f>
        <v>0.25098048</v>
      </c>
      <c r="S433" s="195"/>
      <c r="T433" s="197">
        <f>SUM(T434:T457)</f>
        <v>0</v>
      </c>
      <c r="AR433" s="198" t="s">
        <v>85</v>
      </c>
      <c r="AT433" s="199" t="s">
        <v>76</v>
      </c>
      <c r="AU433" s="199" t="s">
        <v>24</v>
      </c>
      <c r="AY433" s="198" t="s">
        <v>183</v>
      </c>
      <c r="BK433" s="200">
        <f>SUM(BK434:BK457)</f>
        <v>0</v>
      </c>
    </row>
    <row r="434" spans="2:65" s="1" customFormat="1" ht="22.5" customHeight="1">
      <c r="B434" s="41"/>
      <c r="C434" s="204" t="s">
        <v>733</v>
      </c>
      <c r="D434" s="204" t="s">
        <v>185</v>
      </c>
      <c r="E434" s="205" t="s">
        <v>734</v>
      </c>
      <c r="F434" s="206" t="s">
        <v>735</v>
      </c>
      <c r="G434" s="207" t="s">
        <v>274</v>
      </c>
      <c r="H434" s="208">
        <v>43.14</v>
      </c>
      <c r="I434" s="209"/>
      <c r="J434" s="210">
        <f>ROUND(I434*H434,2)</f>
        <v>0</v>
      </c>
      <c r="K434" s="206" t="s">
        <v>199</v>
      </c>
      <c r="L434" s="61"/>
      <c r="M434" s="211" t="s">
        <v>22</v>
      </c>
      <c r="N434" s="212" t="s">
        <v>48</v>
      </c>
      <c r="O434" s="42"/>
      <c r="P434" s="213">
        <f>O434*H434</f>
        <v>0</v>
      </c>
      <c r="Q434" s="213">
        <v>0</v>
      </c>
      <c r="R434" s="213">
        <f>Q434*H434</f>
        <v>0</v>
      </c>
      <c r="S434" s="213">
        <v>0</v>
      </c>
      <c r="T434" s="214">
        <f>S434*H434</f>
        <v>0</v>
      </c>
      <c r="AR434" s="24" t="s">
        <v>284</v>
      </c>
      <c r="AT434" s="24" t="s">
        <v>185</v>
      </c>
      <c r="AU434" s="24" t="s">
        <v>85</v>
      </c>
      <c r="AY434" s="24" t="s">
        <v>183</v>
      </c>
      <c r="BE434" s="215">
        <f>IF(N434="základní",J434,0)</f>
        <v>0</v>
      </c>
      <c r="BF434" s="215">
        <f>IF(N434="snížená",J434,0)</f>
        <v>0</v>
      </c>
      <c r="BG434" s="215">
        <f>IF(N434="zákl. přenesená",J434,0)</f>
        <v>0</v>
      </c>
      <c r="BH434" s="215">
        <f>IF(N434="sníž. přenesená",J434,0)</f>
        <v>0</v>
      </c>
      <c r="BI434" s="215">
        <f>IF(N434="nulová",J434,0)</f>
        <v>0</v>
      </c>
      <c r="BJ434" s="24" t="s">
        <v>24</v>
      </c>
      <c r="BK434" s="215">
        <f>ROUND(I434*H434,2)</f>
        <v>0</v>
      </c>
      <c r="BL434" s="24" t="s">
        <v>284</v>
      </c>
      <c r="BM434" s="24" t="s">
        <v>736</v>
      </c>
    </row>
    <row r="435" spans="2:47" s="1" customFormat="1" ht="27">
      <c r="B435" s="41"/>
      <c r="C435" s="63"/>
      <c r="D435" s="216" t="s">
        <v>192</v>
      </c>
      <c r="E435" s="63"/>
      <c r="F435" s="217" t="s">
        <v>737</v>
      </c>
      <c r="G435" s="63"/>
      <c r="H435" s="63"/>
      <c r="I435" s="172"/>
      <c r="J435" s="63"/>
      <c r="K435" s="63"/>
      <c r="L435" s="61"/>
      <c r="M435" s="218"/>
      <c r="N435" s="42"/>
      <c r="O435" s="42"/>
      <c r="P435" s="42"/>
      <c r="Q435" s="42"/>
      <c r="R435" s="42"/>
      <c r="S435" s="42"/>
      <c r="T435" s="78"/>
      <c r="AT435" s="24" t="s">
        <v>192</v>
      </c>
      <c r="AU435" s="24" t="s">
        <v>85</v>
      </c>
    </row>
    <row r="436" spans="2:51" s="14" customFormat="1" ht="13.5">
      <c r="B436" s="246"/>
      <c r="C436" s="247"/>
      <c r="D436" s="216" t="s">
        <v>194</v>
      </c>
      <c r="E436" s="248" t="s">
        <v>22</v>
      </c>
      <c r="F436" s="249" t="s">
        <v>738</v>
      </c>
      <c r="G436" s="247"/>
      <c r="H436" s="250" t="s">
        <v>22</v>
      </c>
      <c r="I436" s="251"/>
      <c r="J436" s="247"/>
      <c r="K436" s="247"/>
      <c r="L436" s="252"/>
      <c r="M436" s="253"/>
      <c r="N436" s="254"/>
      <c r="O436" s="254"/>
      <c r="P436" s="254"/>
      <c r="Q436" s="254"/>
      <c r="R436" s="254"/>
      <c r="S436" s="254"/>
      <c r="T436" s="255"/>
      <c r="AT436" s="256" t="s">
        <v>194</v>
      </c>
      <c r="AU436" s="256" t="s">
        <v>85</v>
      </c>
      <c r="AV436" s="14" t="s">
        <v>24</v>
      </c>
      <c r="AW436" s="14" t="s">
        <v>41</v>
      </c>
      <c r="AX436" s="14" t="s">
        <v>77</v>
      </c>
      <c r="AY436" s="256" t="s">
        <v>183</v>
      </c>
    </row>
    <row r="437" spans="2:51" s="12" customFormat="1" ht="13.5">
      <c r="B437" s="219"/>
      <c r="C437" s="220"/>
      <c r="D437" s="216" t="s">
        <v>194</v>
      </c>
      <c r="E437" s="221" t="s">
        <v>22</v>
      </c>
      <c r="F437" s="222" t="s">
        <v>739</v>
      </c>
      <c r="G437" s="220"/>
      <c r="H437" s="223">
        <v>36.29</v>
      </c>
      <c r="I437" s="224"/>
      <c r="J437" s="220"/>
      <c r="K437" s="220"/>
      <c r="L437" s="225"/>
      <c r="M437" s="226"/>
      <c r="N437" s="227"/>
      <c r="O437" s="227"/>
      <c r="P437" s="227"/>
      <c r="Q437" s="227"/>
      <c r="R437" s="227"/>
      <c r="S437" s="227"/>
      <c r="T437" s="228"/>
      <c r="AT437" s="229" t="s">
        <v>194</v>
      </c>
      <c r="AU437" s="229" t="s">
        <v>85</v>
      </c>
      <c r="AV437" s="12" t="s">
        <v>85</v>
      </c>
      <c r="AW437" s="12" t="s">
        <v>41</v>
      </c>
      <c r="AX437" s="12" t="s">
        <v>77</v>
      </c>
      <c r="AY437" s="229" t="s">
        <v>183</v>
      </c>
    </row>
    <row r="438" spans="2:51" s="14" customFormat="1" ht="13.5">
      <c r="B438" s="246"/>
      <c r="C438" s="247"/>
      <c r="D438" s="216" t="s">
        <v>194</v>
      </c>
      <c r="E438" s="248" t="s">
        <v>22</v>
      </c>
      <c r="F438" s="249" t="s">
        <v>740</v>
      </c>
      <c r="G438" s="247"/>
      <c r="H438" s="250" t="s">
        <v>22</v>
      </c>
      <c r="I438" s="251"/>
      <c r="J438" s="247"/>
      <c r="K438" s="247"/>
      <c r="L438" s="252"/>
      <c r="M438" s="253"/>
      <c r="N438" s="254"/>
      <c r="O438" s="254"/>
      <c r="P438" s="254"/>
      <c r="Q438" s="254"/>
      <c r="R438" s="254"/>
      <c r="S438" s="254"/>
      <c r="T438" s="255"/>
      <c r="AT438" s="256" t="s">
        <v>194</v>
      </c>
      <c r="AU438" s="256" t="s">
        <v>85</v>
      </c>
      <c r="AV438" s="14" t="s">
        <v>24</v>
      </c>
      <c r="AW438" s="14" t="s">
        <v>41</v>
      </c>
      <c r="AX438" s="14" t="s">
        <v>77</v>
      </c>
      <c r="AY438" s="256" t="s">
        <v>183</v>
      </c>
    </row>
    <row r="439" spans="2:51" s="12" customFormat="1" ht="13.5">
      <c r="B439" s="219"/>
      <c r="C439" s="220"/>
      <c r="D439" s="216" t="s">
        <v>194</v>
      </c>
      <c r="E439" s="221" t="s">
        <v>22</v>
      </c>
      <c r="F439" s="222" t="s">
        <v>741</v>
      </c>
      <c r="G439" s="220"/>
      <c r="H439" s="223">
        <v>6.85</v>
      </c>
      <c r="I439" s="224"/>
      <c r="J439" s="220"/>
      <c r="K439" s="220"/>
      <c r="L439" s="225"/>
      <c r="M439" s="226"/>
      <c r="N439" s="227"/>
      <c r="O439" s="227"/>
      <c r="P439" s="227"/>
      <c r="Q439" s="227"/>
      <c r="R439" s="227"/>
      <c r="S439" s="227"/>
      <c r="T439" s="228"/>
      <c r="AT439" s="229" t="s">
        <v>194</v>
      </c>
      <c r="AU439" s="229" t="s">
        <v>85</v>
      </c>
      <c r="AV439" s="12" t="s">
        <v>85</v>
      </c>
      <c r="AW439" s="12" t="s">
        <v>41</v>
      </c>
      <c r="AX439" s="12" t="s">
        <v>77</v>
      </c>
      <c r="AY439" s="229" t="s">
        <v>183</v>
      </c>
    </row>
    <row r="440" spans="2:51" s="13" customFormat="1" ht="13.5">
      <c r="B440" s="230"/>
      <c r="C440" s="231"/>
      <c r="D440" s="232" t="s">
        <v>194</v>
      </c>
      <c r="E440" s="233" t="s">
        <v>22</v>
      </c>
      <c r="F440" s="234" t="s">
        <v>196</v>
      </c>
      <c r="G440" s="231"/>
      <c r="H440" s="235">
        <v>43.14</v>
      </c>
      <c r="I440" s="236"/>
      <c r="J440" s="231"/>
      <c r="K440" s="231"/>
      <c r="L440" s="237"/>
      <c r="M440" s="238"/>
      <c r="N440" s="239"/>
      <c r="O440" s="239"/>
      <c r="P440" s="239"/>
      <c r="Q440" s="239"/>
      <c r="R440" s="239"/>
      <c r="S440" s="239"/>
      <c r="T440" s="240"/>
      <c r="AT440" s="241" t="s">
        <v>194</v>
      </c>
      <c r="AU440" s="241" t="s">
        <v>85</v>
      </c>
      <c r="AV440" s="13" t="s">
        <v>190</v>
      </c>
      <c r="AW440" s="13" t="s">
        <v>41</v>
      </c>
      <c r="AX440" s="13" t="s">
        <v>24</v>
      </c>
      <c r="AY440" s="241" t="s">
        <v>183</v>
      </c>
    </row>
    <row r="441" spans="2:65" s="1" customFormat="1" ht="22.5" customHeight="1">
      <c r="B441" s="41"/>
      <c r="C441" s="257" t="s">
        <v>742</v>
      </c>
      <c r="D441" s="257" t="s">
        <v>330</v>
      </c>
      <c r="E441" s="258" t="s">
        <v>743</v>
      </c>
      <c r="F441" s="259" t="s">
        <v>744</v>
      </c>
      <c r="G441" s="260" t="s">
        <v>224</v>
      </c>
      <c r="H441" s="261">
        <v>0.013</v>
      </c>
      <c r="I441" s="262"/>
      <c r="J441" s="263">
        <f>ROUND(I441*H441,2)</f>
        <v>0</v>
      </c>
      <c r="K441" s="259" t="s">
        <v>199</v>
      </c>
      <c r="L441" s="264"/>
      <c r="M441" s="265" t="s">
        <v>22</v>
      </c>
      <c r="N441" s="266" t="s">
        <v>48</v>
      </c>
      <c r="O441" s="42"/>
      <c r="P441" s="213">
        <f>O441*H441</f>
        <v>0</v>
      </c>
      <c r="Q441" s="213">
        <v>1</v>
      </c>
      <c r="R441" s="213">
        <f>Q441*H441</f>
        <v>0.013</v>
      </c>
      <c r="S441" s="213">
        <v>0</v>
      </c>
      <c r="T441" s="214">
        <f>S441*H441</f>
        <v>0</v>
      </c>
      <c r="AR441" s="24" t="s">
        <v>384</v>
      </c>
      <c r="AT441" s="24" t="s">
        <v>330</v>
      </c>
      <c r="AU441" s="24" t="s">
        <v>85</v>
      </c>
      <c r="AY441" s="24" t="s">
        <v>183</v>
      </c>
      <c r="BE441" s="215">
        <f>IF(N441="základní",J441,0)</f>
        <v>0</v>
      </c>
      <c r="BF441" s="215">
        <f>IF(N441="snížená",J441,0)</f>
        <v>0</v>
      </c>
      <c r="BG441" s="215">
        <f>IF(N441="zákl. přenesená",J441,0)</f>
        <v>0</v>
      </c>
      <c r="BH441" s="215">
        <f>IF(N441="sníž. přenesená",J441,0)</f>
        <v>0</v>
      </c>
      <c r="BI441" s="215">
        <f>IF(N441="nulová",J441,0)</f>
        <v>0</v>
      </c>
      <c r="BJ441" s="24" t="s">
        <v>24</v>
      </c>
      <c r="BK441" s="215">
        <f>ROUND(I441*H441,2)</f>
        <v>0</v>
      </c>
      <c r="BL441" s="24" t="s">
        <v>284</v>
      </c>
      <c r="BM441" s="24" t="s">
        <v>745</v>
      </c>
    </row>
    <row r="442" spans="2:47" s="1" customFormat="1" ht="27">
      <c r="B442" s="41"/>
      <c r="C442" s="63"/>
      <c r="D442" s="216" t="s">
        <v>192</v>
      </c>
      <c r="E442" s="63"/>
      <c r="F442" s="217" t="s">
        <v>746</v>
      </c>
      <c r="G442" s="63"/>
      <c r="H442" s="63"/>
      <c r="I442" s="172"/>
      <c r="J442" s="63"/>
      <c r="K442" s="63"/>
      <c r="L442" s="61"/>
      <c r="M442" s="218"/>
      <c r="N442" s="42"/>
      <c r="O442" s="42"/>
      <c r="P442" s="42"/>
      <c r="Q442" s="42"/>
      <c r="R442" s="42"/>
      <c r="S442" s="42"/>
      <c r="T442" s="78"/>
      <c r="AT442" s="24" t="s">
        <v>192</v>
      </c>
      <c r="AU442" s="24" t="s">
        <v>85</v>
      </c>
    </row>
    <row r="443" spans="2:51" s="12" customFormat="1" ht="13.5">
      <c r="B443" s="219"/>
      <c r="C443" s="220"/>
      <c r="D443" s="232" t="s">
        <v>194</v>
      </c>
      <c r="E443" s="220"/>
      <c r="F443" s="244" t="s">
        <v>747</v>
      </c>
      <c r="G443" s="220"/>
      <c r="H443" s="245">
        <v>0.013</v>
      </c>
      <c r="I443" s="224"/>
      <c r="J443" s="220"/>
      <c r="K443" s="220"/>
      <c r="L443" s="225"/>
      <c r="M443" s="226"/>
      <c r="N443" s="227"/>
      <c r="O443" s="227"/>
      <c r="P443" s="227"/>
      <c r="Q443" s="227"/>
      <c r="R443" s="227"/>
      <c r="S443" s="227"/>
      <c r="T443" s="228"/>
      <c r="AT443" s="229" t="s">
        <v>194</v>
      </c>
      <c r="AU443" s="229" t="s">
        <v>85</v>
      </c>
      <c r="AV443" s="12" t="s">
        <v>85</v>
      </c>
      <c r="AW443" s="12" t="s">
        <v>6</v>
      </c>
      <c r="AX443" s="12" t="s">
        <v>24</v>
      </c>
      <c r="AY443" s="229" t="s">
        <v>183</v>
      </c>
    </row>
    <row r="444" spans="2:65" s="1" customFormat="1" ht="22.5" customHeight="1">
      <c r="B444" s="41"/>
      <c r="C444" s="204" t="s">
        <v>748</v>
      </c>
      <c r="D444" s="204" t="s">
        <v>185</v>
      </c>
      <c r="E444" s="205" t="s">
        <v>749</v>
      </c>
      <c r="F444" s="206" t="s">
        <v>750</v>
      </c>
      <c r="G444" s="207" t="s">
        <v>274</v>
      </c>
      <c r="H444" s="208">
        <v>43.14</v>
      </c>
      <c r="I444" s="209"/>
      <c r="J444" s="210">
        <f>ROUND(I444*H444,2)</f>
        <v>0</v>
      </c>
      <c r="K444" s="206" t="s">
        <v>199</v>
      </c>
      <c r="L444" s="61"/>
      <c r="M444" s="211" t="s">
        <v>22</v>
      </c>
      <c r="N444" s="212" t="s">
        <v>48</v>
      </c>
      <c r="O444" s="42"/>
      <c r="P444" s="213">
        <f>O444*H444</f>
        <v>0</v>
      </c>
      <c r="Q444" s="213">
        <v>0.0004</v>
      </c>
      <c r="R444" s="213">
        <f>Q444*H444</f>
        <v>0.017256</v>
      </c>
      <c r="S444" s="213">
        <v>0</v>
      </c>
      <c r="T444" s="214">
        <f>S444*H444</f>
        <v>0</v>
      </c>
      <c r="AR444" s="24" t="s">
        <v>284</v>
      </c>
      <c r="AT444" s="24" t="s">
        <v>185</v>
      </c>
      <c r="AU444" s="24" t="s">
        <v>85</v>
      </c>
      <c r="AY444" s="24" t="s">
        <v>183</v>
      </c>
      <c r="BE444" s="215">
        <f>IF(N444="základní",J444,0)</f>
        <v>0</v>
      </c>
      <c r="BF444" s="215">
        <f>IF(N444="snížená",J444,0)</f>
        <v>0</v>
      </c>
      <c r="BG444" s="215">
        <f>IF(N444="zákl. přenesená",J444,0)</f>
        <v>0</v>
      </c>
      <c r="BH444" s="215">
        <f>IF(N444="sníž. přenesená",J444,0)</f>
        <v>0</v>
      </c>
      <c r="BI444" s="215">
        <f>IF(N444="nulová",J444,0)</f>
        <v>0</v>
      </c>
      <c r="BJ444" s="24" t="s">
        <v>24</v>
      </c>
      <c r="BK444" s="215">
        <f>ROUND(I444*H444,2)</f>
        <v>0</v>
      </c>
      <c r="BL444" s="24" t="s">
        <v>284</v>
      </c>
      <c r="BM444" s="24" t="s">
        <v>751</v>
      </c>
    </row>
    <row r="445" spans="2:47" s="1" customFormat="1" ht="13.5">
      <c r="B445" s="41"/>
      <c r="C445" s="63"/>
      <c r="D445" s="232" t="s">
        <v>192</v>
      </c>
      <c r="E445" s="63"/>
      <c r="F445" s="242" t="s">
        <v>752</v>
      </c>
      <c r="G445" s="63"/>
      <c r="H445" s="63"/>
      <c r="I445" s="172"/>
      <c r="J445" s="63"/>
      <c r="K445" s="63"/>
      <c r="L445" s="61"/>
      <c r="M445" s="218"/>
      <c r="N445" s="42"/>
      <c r="O445" s="42"/>
      <c r="P445" s="42"/>
      <c r="Q445" s="42"/>
      <c r="R445" s="42"/>
      <c r="S445" s="42"/>
      <c r="T445" s="78"/>
      <c r="AT445" s="24" t="s">
        <v>192</v>
      </c>
      <c r="AU445" s="24" t="s">
        <v>85</v>
      </c>
    </row>
    <row r="446" spans="2:65" s="1" customFormat="1" ht="22.5" customHeight="1">
      <c r="B446" s="41"/>
      <c r="C446" s="257" t="s">
        <v>753</v>
      </c>
      <c r="D446" s="257" t="s">
        <v>330</v>
      </c>
      <c r="E446" s="258" t="s">
        <v>754</v>
      </c>
      <c r="F446" s="259" t="s">
        <v>755</v>
      </c>
      <c r="G446" s="260" t="s">
        <v>274</v>
      </c>
      <c r="H446" s="261">
        <v>49.611</v>
      </c>
      <c r="I446" s="262"/>
      <c r="J446" s="263">
        <f>ROUND(I446*H446,2)</f>
        <v>0</v>
      </c>
      <c r="K446" s="259" t="s">
        <v>199</v>
      </c>
      <c r="L446" s="264"/>
      <c r="M446" s="265" t="s">
        <v>22</v>
      </c>
      <c r="N446" s="266" t="s">
        <v>48</v>
      </c>
      <c r="O446" s="42"/>
      <c r="P446" s="213">
        <f>O446*H446</f>
        <v>0</v>
      </c>
      <c r="Q446" s="213">
        <v>0.00388</v>
      </c>
      <c r="R446" s="213">
        <f>Q446*H446</f>
        <v>0.19249068</v>
      </c>
      <c r="S446" s="213">
        <v>0</v>
      </c>
      <c r="T446" s="214">
        <f>S446*H446</f>
        <v>0</v>
      </c>
      <c r="AR446" s="24" t="s">
        <v>384</v>
      </c>
      <c r="AT446" s="24" t="s">
        <v>330</v>
      </c>
      <c r="AU446" s="24" t="s">
        <v>85</v>
      </c>
      <c r="AY446" s="24" t="s">
        <v>183</v>
      </c>
      <c r="BE446" s="215">
        <f>IF(N446="základní",J446,0)</f>
        <v>0</v>
      </c>
      <c r="BF446" s="215">
        <f>IF(N446="snížená",J446,0)</f>
        <v>0</v>
      </c>
      <c r="BG446" s="215">
        <f>IF(N446="zákl. přenesená",J446,0)</f>
        <v>0</v>
      </c>
      <c r="BH446" s="215">
        <f>IF(N446="sníž. přenesená",J446,0)</f>
        <v>0</v>
      </c>
      <c r="BI446" s="215">
        <f>IF(N446="nulová",J446,0)</f>
        <v>0</v>
      </c>
      <c r="BJ446" s="24" t="s">
        <v>24</v>
      </c>
      <c r="BK446" s="215">
        <f>ROUND(I446*H446,2)</f>
        <v>0</v>
      </c>
      <c r="BL446" s="24" t="s">
        <v>284</v>
      </c>
      <c r="BM446" s="24" t="s">
        <v>756</v>
      </c>
    </row>
    <row r="447" spans="2:47" s="1" customFormat="1" ht="13.5">
      <c r="B447" s="41"/>
      <c r="C447" s="63"/>
      <c r="D447" s="216" t="s">
        <v>192</v>
      </c>
      <c r="E447" s="63"/>
      <c r="F447" s="217" t="s">
        <v>757</v>
      </c>
      <c r="G447" s="63"/>
      <c r="H447" s="63"/>
      <c r="I447" s="172"/>
      <c r="J447" s="63"/>
      <c r="K447" s="63"/>
      <c r="L447" s="61"/>
      <c r="M447" s="218"/>
      <c r="N447" s="42"/>
      <c r="O447" s="42"/>
      <c r="P447" s="42"/>
      <c r="Q447" s="42"/>
      <c r="R447" s="42"/>
      <c r="S447" s="42"/>
      <c r="T447" s="78"/>
      <c r="AT447" s="24" t="s">
        <v>192</v>
      </c>
      <c r="AU447" s="24" t="s">
        <v>85</v>
      </c>
    </row>
    <row r="448" spans="2:51" s="12" customFormat="1" ht="13.5">
      <c r="B448" s="219"/>
      <c r="C448" s="220"/>
      <c r="D448" s="232" t="s">
        <v>194</v>
      </c>
      <c r="E448" s="220"/>
      <c r="F448" s="244" t="s">
        <v>758</v>
      </c>
      <c r="G448" s="220"/>
      <c r="H448" s="245">
        <v>49.611</v>
      </c>
      <c r="I448" s="224"/>
      <c r="J448" s="220"/>
      <c r="K448" s="220"/>
      <c r="L448" s="225"/>
      <c r="M448" s="226"/>
      <c r="N448" s="227"/>
      <c r="O448" s="227"/>
      <c r="P448" s="227"/>
      <c r="Q448" s="227"/>
      <c r="R448" s="227"/>
      <c r="S448" s="227"/>
      <c r="T448" s="228"/>
      <c r="AT448" s="229" t="s">
        <v>194</v>
      </c>
      <c r="AU448" s="229" t="s">
        <v>85</v>
      </c>
      <c r="AV448" s="12" t="s">
        <v>85</v>
      </c>
      <c r="AW448" s="12" t="s">
        <v>6</v>
      </c>
      <c r="AX448" s="12" t="s">
        <v>24</v>
      </c>
      <c r="AY448" s="229" t="s">
        <v>183</v>
      </c>
    </row>
    <row r="449" spans="2:65" s="1" customFormat="1" ht="22.5" customHeight="1">
      <c r="B449" s="41"/>
      <c r="C449" s="204" t="s">
        <v>759</v>
      </c>
      <c r="D449" s="204" t="s">
        <v>185</v>
      </c>
      <c r="E449" s="205" t="s">
        <v>760</v>
      </c>
      <c r="F449" s="206" t="s">
        <v>761</v>
      </c>
      <c r="G449" s="207" t="s">
        <v>274</v>
      </c>
      <c r="H449" s="208">
        <v>30.1</v>
      </c>
      <c r="I449" s="209"/>
      <c r="J449" s="210">
        <f>ROUND(I449*H449,2)</f>
        <v>0</v>
      </c>
      <c r="K449" s="206" t="s">
        <v>199</v>
      </c>
      <c r="L449" s="61"/>
      <c r="M449" s="211" t="s">
        <v>22</v>
      </c>
      <c r="N449" s="212" t="s">
        <v>48</v>
      </c>
      <c r="O449" s="42"/>
      <c r="P449" s="213">
        <f>O449*H449</f>
        <v>0</v>
      </c>
      <c r="Q449" s="213">
        <v>0.00077</v>
      </c>
      <c r="R449" s="213">
        <f>Q449*H449</f>
        <v>0.023177</v>
      </c>
      <c r="S449" s="213">
        <v>0</v>
      </c>
      <c r="T449" s="214">
        <f>S449*H449</f>
        <v>0</v>
      </c>
      <c r="AR449" s="24" t="s">
        <v>284</v>
      </c>
      <c r="AT449" s="24" t="s">
        <v>185</v>
      </c>
      <c r="AU449" s="24" t="s">
        <v>85</v>
      </c>
      <c r="AY449" s="24" t="s">
        <v>183</v>
      </c>
      <c r="BE449" s="215">
        <f>IF(N449="základní",J449,0)</f>
        <v>0</v>
      </c>
      <c r="BF449" s="215">
        <f>IF(N449="snížená",J449,0)</f>
        <v>0</v>
      </c>
      <c r="BG449" s="215">
        <f>IF(N449="zákl. přenesená",J449,0)</f>
        <v>0</v>
      </c>
      <c r="BH449" s="215">
        <f>IF(N449="sníž. přenesená",J449,0)</f>
        <v>0</v>
      </c>
      <c r="BI449" s="215">
        <f>IF(N449="nulová",J449,0)</f>
        <v>0</v>
      </c>
      <c r="BJ449" s="24" t="s">
        <v>24</v>
      </c>
      <c r="BK449" s="215">
        <f>ROUND(I449*H449,2)</f>
        <v>0</v>
      </c>
      <c r="BL449" s="24" t="s">
        <v>284</v>
      </c>
      <c r="BM449" s="24" t="s">
        <v>762</v>
      </c>
    </row>
    <row r="450" spans="2:47" s="1" customFormat="1" ht="27">
      <c r="B450" s="41"/>
      <c r="C450" s="63"/>
      <c r="D450" s="216" t="s">
        <v>192</v>
      </c>
      <c r="E450" s="63"/>
      <c r="F450" s="217" t="s">
        <v>763</v>
      </c>
      <c r="G450" s="63"/>
      <c r="H450" s="63"/>
      <c r="I450" s="172"/>
      <c r="J450" s="63"/>
      <c r="K450" s="63"/>
      <c r="L450" s="61"/>
      <c r="M450" s="218"/>
      <c r="N450" s="42"/>
      <c r="O450" s="42"/>
      <c r="P450" s="42"/>
      <c r="Q450" s="42"/>
      <c r="R450" s="42"/>
      <c r="S450" s="42"/>
      <c r="T450" s="78"/>
      <c r="AT450" s="24" t="s">
        <v>192</v>
      </c>
      <c r="AU450" s="24" t="s">
        <v>85</v>
      </c>
    </row>
    <row r="451" spans="2:51" s="14" customFormat="1" ht="13.5">
      <c r="B451" s="246"/>
      <c r="C451" s="247"/>
      <c r="D451" s="216" t="s">
        <v>194</v>
      </c>
      <c r="E451" s="248" t="s">
        <v>22</v>
      </c>
      <c r="F451" s="249" t="s">
        <v>764</v>
      </c>
      <c r="G451" s="247"/>
      <c r="H451" s="250" t="s">
        <v>22</v>
      </c>
      <c r="I451" s="251"/>
      <c r="J451" s="247"/>
      <c r="K451" s="247"/>
      <c r="L451" s="252"/>
      <c r="M451" s="253"/>
      <c r="N451" s="254"/>
      <c r="O451" s="254"/>
      <c r="P451" s="254"/>
      <c r="Q451" s="254"/>
      <c r="R451" s="254"/>
      <c r="S451" s="254"/>
      <c r="T451" s="255"/>
      <c r="AT451" s="256" t="s">
        <v>194</v>
      </c>
      <c r="AU451" s="256" t="s">
        <v>85</v>
      </c>
      <c r="AV451" s="14" t="s">
        <v>24</v>
      </c>
      <c r="AW451" s="14" t="s">
        <v>41</v>
      </c>
      <c r="AX451" s="14" t="s">
        <v>77</v>
      </c>
      <c r="AY451" s="256" t="s">
        <v>183</v>
      </c>
    </row>
    <row r="452" spans="2:51" s="12" customFormat="1" ht="13.5">
      <c r="B452" s="219"/>
      <c r="C452" s="220"/>
      <c r="D452" s="232" t="s">
        <v>194</v>
      </c>
      <c r="E452" s="243" t="s">
        <v>22</v>
      </c>
      <c r="F452" s="244" t="s">
        <v>765</v>
      </c>
      <c r="G452" s="220"/>
      <c r="H452" s="245">
        <v>30.1</v>
      </c>
      <c r="I452" s="224"/>
      <c r="J452" s="220"/>
      <c r="K452" s="220"/>
      <c r="L452" s="225"/>
      <c r="M452" s="226"/>
      <c r="N452" s="227"/>
      <c r="O452" s="227"/>
      <c r="P452" s="227"/>
      <c r="Q452" s="227"/>
      <c r="R452" s="227"/>
      <c r="S452" s="227"/>
      <c r="T452" s="228"/>
      <c r="AT452" s="229" t="s">
        <v>194</v>
      </c>
      <c r="AU452" s="229" t="s">
        <v>85</v>
      </c>
      <c r="AV452" s="12" t="s">
        <v>85</v>
      </c>
      <c r="AW452" s="12" t="s">
        <v>41</v>
      </c>
      <c r="AX452" s="12" t="s">
        <v>24</v>
      </c>
      <c r="AY452" s="229" t="s">
        <v>183</v>
      </c>
    </row>
    <row r="453" spans="2:65" s="1" customFormat="1" ht="22.5" customHeight="1">
      <c r="B453" s="41"/>
      <c r="C453" s="257" t="s">
        <v>766</v>
      </c>
      <c r="D453" s="257" t="s">
        <v>330</v>
      </c>
      <c r="E453" s="258" t="s">
        <v>767</v>
      </c>
      <c r="F453" s="259" t="s">
        <v>768</v>
      </c>
      <c r="G453" s="260" t="s">
        <v>274</v>
      </c>
      <c r="H453" s="261">
        <v>36.12</v>
      </c>
      <c r="I453" s="262"/>
      <c r="J453" s="263">
        <f>ROUND(I453*H453,2)</f>
        <v>0</v>
      </c>
      <c r="K453" s="259" t="s">
        <v>199</v>
      </c>
      <c r="L453" s="264"/>
      <c r="M453" s="265" t="s">
        <v>22</v>
      </c>
      <c r="N453" s="266" t="s">
        <v>48</v>
      </c>
      <c r="O453" s="42"/>
      <c r="P453" s="213">
        <f>O453*H453</f>
        <v>0</v>
      </c>
      <c r="Q453" s="213">
        <v>0.00014</v>
      </c>
      <c r="R453" s="213">
        <f>Q453*H453</f>
        <v>0.005056799999999999</v>
      </c>
      <c r="S453" s="213">
        <v>0</v>
      </c>
      <c r="T453" s="214">
        <f>S453*H453</f>
        <v>0</v>
      </c>
      <c r="AR453" s="24" t="s">
        <v>384</v>
      </c>
      <c r="AT453" s="24" t="s">
        <v>330</v>
      </c>
      <c r="AU453" s="24" t="s">
        <v>85</v>
      </c>
      <c r="AY453" s="24" t="s">
        <v>183</v>
      </c>
      <c r="BE453" s="215">
        <f>IF(N453="základní",J453,0)</f>
        <v>0</v>
      </c>
      <c r="BF453" s="215">
        <f>IF(N453="snížená",J453,0)</f>
        <v>0</v>
      </c>
      <c r="BG453" s="215">
        <f>IF(N453="zákl. přenesená",J453,0)</f>
        <v>0</v>
      </c>
      <c r="BH453" s="215">
        <f>IF(N453="sníž. přenesená",J453,0)</f>
        <v>0</v>
      </c>
      <c r="BI453" s="215">
        <f>IF(N453="nulová",J453,0)</f>
        <v>0</v>
      </c>
      <c r="BJ453" s="24" t="s">
        <v>24</v>
      </c>
      <c r="BK453" s="215">
        <f>ROUND(I453*H453,2)</f>
        <v>0</v>
      </c>
      <c r="BL453" s="24" t="s">
        <v>284</v>
      </c>
      <c r="BM453" s="24" t="s">
        <v>769</v>
      </c>
    </row>
    <row r="454" spans="2:47" s="1" customFormat="1" ht="27">
      <c r="B454" s="41"/>
      <c r="C454" s="63"/>
      <c r="D454" s="216" t="s">
        <v>192</v>
      </c>
      <c r="E454" s="63"/>
      <c r="F454" s="217" t="s">
        <v>770</v>
      </c>
      <c r="G454" s="63"/>
      <c r="H454" s="63"/>
      <c r="I454" s="172"/>
      <c r="J454" s="63"/>
      <c r="K454" s="63"/>
      <c r="L454" s="61"/>
      <c r="M454" s="218"/>
      <c r="N454" s="42"/>
      <c r="O454" s="42"/>
      <c r="P454" s="42"/>
      <c r="Q454" s="42"/>
      <c r="R454" s="42"/>
      <c r="S454" s="42"/>
      <c r="T454" s="78"/>
      <c r="AT454" s="24" t="s">
        <v>192</v>
      </c>
      <c r="AU454" s="24" t="s">
        <v>85</v>
      </c>
    </row>
    <row r="455" spans="2:51" s="12" customFormat="1" ht="13.5">
      <c r="B455" s="219"/>
      <c r="C455" s="220"/>
      <c r="D455" s="232" t="s">
        <v>194</v>
      </c>
      <c r="E455" s="220"/>
      <c r="F455" s="244" t="s">
        <v>771</v>
      </c>
      <c r="G455" s="220"/>
      <c r="H455" s="245">
        <v>36.12</v>
      </c>
      <c r="I455" s="224"/>
      <c r="J455" s="220"/>
      <c r="K455" s="220"/>
      <c r="L455" s="225"/>
      <c r="M455" s="226"/>
      <c r="N455" s="227"/>
      <c r="O455" s="227"/>
      <c r="P455" s="227"/>
      <c r="Q455" s="227"/>
      <c r="R455" s="227"/>
      <c r="S455" s="227"/>
      <c r="T455" s="228"/>
      <c r="AT455" s="229" t="s">
        <v>194</v>
      </c>
      <c r="AU455" s="229" t="s">
        <v>85</v>
      </c>
      <c r="AV455" s="12" t="s">
        <v>85</v>
      </c>
      <c r="AW455" s="12" t="s">
        <v>6</v>
      </c>
      <c r="AX455" s="12" t="s">
        <v>24</v>
      </c>
      <c r="AY455" s="229" t="s">
        <v>183</v>
      </c>
    </row>
    <row r="456" spans="2:65" s="1" customFormat="1" ht="22.5" customHeight="1">
      <c r="B456" s="41"/>
      <c r="C456" s="204" t="s">
        <v>772</v>
      </c>
      <c r="D456" s="204" t="s">
        <v>185</v>
      </c>
      <c r="E456" s="205" t="s">
        <v>773</v>
      </c>
      <c r="F456" s="206" t="s">
        <v>774</v>
      </c>
      <c r="G456" s="207" t="s">
        <v>224</v>
      </c>
      <c r="H456" s="208">
        <v>0.251</v>
      </c>
      <c r="I456" s="209"/>
      <c r="J456" s="210">
        <f>ROUND(I456*H456,2)</f>
        <v>0</v>
      </c>
      <c r="K456" s="206" t="s">
        <v>199</v>
      </c>
      <c r="L456" s="61"/>
      <c r="M456" s="211" t="s">
        <v>22</v>
      </c>
      <c r="N456" s="212" t="s">
        <v>48</v>
      </c>
      <c r="O456" s="42"/>
      <c r="P456" s="213">
        <f>O456*H456</f>
        <v>0</v>
      </c>
      <c r="Q456" s="213">
        <v>0</v>
      </c>
      <c r="R456" s="213">
        <f>Q456*H456</f>
        <v>0</v>
      </c>
      <c r="S456" s="213">
        <v>0</v>
      </c>
      <c r="T456" s="214">
        <f>S456*H456</f>
        <v>0</v>
      </c>
      <c r="AR456" s="24" t="s">
        <v>284</v>
      </c>
      <c r="AT456" s="24" t="s">
        <v>185</v>
      </c>
      <c r="AU456" s="24" t="s">
        <v>85</v>
      </c>
      <c r="AY456" s="24" t="s">
        <v>183</v>
      </c>
      <c r="BE456" s="215">
        <f>IF(N456="základní",J456,0)</f>
        <v>0</v>
      </c>
      <c r="BF456" s="215">
        <f>IF(N456="snížená",J456,0)</f>
        <v>0</v>
      </c>
      <c r="BG456" s="215">
        <f>IF(N456="zákl. přenesená",J456,0)</f>
        <v>0</v>
      </c>
      <c r="BH456" s="215">
        <f>IF(N456="sníž. přenesená",J456,0)</f>
        <v>0</v>
      </c>
      <c r="BI456" s="215">
        <f>IF(N456="nulová",J456,0)</f>
        <v>0</v>
      </c>
      <c r="BJ456" s="24" t="s">
        <v>24</v>
      </c>
      <c r="BK456" s="215">
        <f>ROUND(I456*H456,2)</f>
        <v>0</v>
      </c>
      <c r="BL456" s="24" t="s">
        <v>284</v>
      </c>
      <c r="BM456" s="24" t="s">
        <v>775</v>
      </c>
    </row>
    <row r="457" spans="2:47" s="1" customFormat="1" ht="27">
      <c r="B457" s="41"/>
      <c r="C457" s="63"/>
      <c r="D457" s="216" t="s">
        <v>192</v>
      </c>
      <c r="E457" s="63"/>
      <c r="F457" s="217" t="s">
        <v>776</v>
      </c>
      <c r="G457" s="63"/>
      <c r="H457" s="63"/>
      <c r="I457" s="172"/>
      <c r="J457" s="63"/>
      <c r="K457" s="63"/>
      <c r="L457" s="61"/>
      <c r="M457" s="218"/>
      <c r="N457" s="42"/>
      <c r="O457" s="42"/>
      <c r="P457" s="42"/>
      <c r="Q457" s="42"/>
      <c r="R457" s="42"/>
      <c r="S457" s="42"/>
      <c r="T457" s="78"/>
      <c r="AT457" s="24" t="s">
        <v>192</v>
      </c>
      <c r="AU457" s="24" t="s">
        <v>85</v>
      </c>
    </row>
    <row r="458" spans="2:63" s="11" customFormat="1" ht="29.85" customHeight="1">
      <c r="B458" s="187"/>
      <c r="C458" s="188"/>
      <c r="D458" s="201" t="s">
        <v>76</v>
      </c>
      <c r="E458" s="202" t="s">
        <v>777</v>
      </c>
      <c r="F458" s="202" t="s">
        <v>778</v>
      </c>
      <c r="G458" s="188"/>
      <c r="H458" s="188"/>
      <c r="I458" s="191"/>
      <c r="J458" s="203">
        <f>BK458</f>
        <v>0</v>
      </c>
      <c r="K458" s="188"/>
      <c r="L458" s="193"/>
      <c r="M458" s="194"/>
      <c r="N458" s="195"/>
      <c r="O458" s="195"/>
      <c r="P458" s="196">
        <f>SUM(P459:P488)</f>
        <v>0</v>
      </c>
      <c r="Q458" s="195"/>
      <c r="R458" s="196">
        <f>SUM(R459:R488)</f>
        <v>3.3321000000000005</v>
      </c>
      <c r="S458" s="195"/>
      <c r="T458" s="197">
        <f>SUM(T459:T488)</f>
        <v>0</v>
      </c>
      <c r="AR458" s="198" t="s">
        <v>85</v>
      </c>
      <c r="AT458" s="199" t="s">
        <v>76</v>
      </c>
      <c r="AU458" s="199" t="s">
        <v>24</v>
      </c>
      <c r="AY458" s="198" t="s">
        <v>183</v>
      </c>
      <c r="BK458" s="200">
        <f>SUM(BK459:BK488)</f>
        <v>0</v>
      </c>
    </row>
    <row r="459" spans="2:65" s="1" customFormat="1" ht="22.5" customHeight="1">
      <c r="B459" s="41"/>
      <c r="C459" s="204" t="s">
        <v>779</v>
      </c>
      <c r="D459" s="204" t="s">
        <v>185</v>
      </c>
      <c r="E459" s="205" t="s">
        <v>780</v>
      </c>
      <c r="F459" s="206" t="s">
        <v>781</v>
      </c>
      <c r="G459" s="207" t="s">
        <v>274</v>
      </c>
      <c r="H459" s="208">
        <v>635</v>
      </c>
      <c r="I459" s="209"/>
      <c r="J459" s="210">
        <f>ROUND(I459*H459,2)</f>
        <v>0</v>
      </c>
      <c r="K459" s="206" t="s">
        <v>199</v>
      </c>
      <c r="L459" s="61"/>
      <c r="M459" s="211" t="s">
        <v>22</v>
      </c>
      <c r="N459" s="212" t="s">
        <v>48</v>
      </c>
      <c r="O459" s="42"/>
      <c r="P459" s="213">
        <f>O459*H459</f>
        <v>0</v>
      </c>
      <c r="Q459" s="213">
        <v>0.00046</v>
      </c>
      <c r="R459" s="213">
        <f>Q459*H459</f>
        <v>0.2921</v>
      </c>
      <c r="S459" s="213">
        <v>0</v>
      </c>
      <c r="T459" s="214">
        <f>S459*H459</f>
        <v>0</v>
      </c>
      <c r="AR459" s="24" t="s">
        <v>284</v>
      </c>
      <c r="AT459" s="24" t="s">
        <v>185</v>
      </c>
      <c r="AU459" s="24" t="s">
        <v>85</v>
      </c>
      <c r="AY459" s="24" t="s">
        <v>183</v>
      </c>
      <c r="BE459" s="215">
        <f>IF(N459="základní",J459,0)</f>
        <v>0</v>
      </c>
      <c r="BF459" s="215">
        <f>IF(N459="snížená",J459,0)</f>
        <v>0</v>
      </c>
      <c r="BG459" s="215">
        <f>IF(N459="zákl. přenesená",J459,0)</f>
        <v>0</v>
      </c>
      <c r="BH459" s="215">
        <f>IF(N459="sníž. přenesená",J459,0)</f>
        <v>0</v>
      </c>
      <c r="BI459" s="215">
        <f>IF(N459="nulová",J459,0)</f>
        <v>0</v>
      </c>
      <c r="BJ459" s="24" t="s">
        <v>24</v>
      </c>
      <c r="BK459" s="215">
        <f>ROUND(I459*H459,2)</f>
        <v>0</v>
      </c>
      <c r="BL459" s="24" t="s">
        <v>284</v>
      </c>
      <c r="BM459" s="24" t="s">
        <v>782</v>
      </c>
    </row>
    <row r="460" spans="2:47" s="1" customFormat="1" ht="13.5">
      <c r="B460" s="41"/>
      <c r="C460" s="63"/>
      <c r="D460" s="216" t="s">
        <v>192</v>
      </c>
      <c r="E460" s="63"/>
      <c r="F460" s="217" t="s">
        <v>783</v>
      </c>
      <c r="G460" s="63"/>
      <c r="H460" s="63"/>
      <c r="I460" s="172"/>
      <c r="J460" s="63"/>
      <c r="K460" s="63"/>
      <c r="L460" s="61"/>
      <c r="M460" s="218"/>
      <c r="N460" s="42"/>
      <c r="O460" s="42"/>
      <c r="P460" s="42"/>
      <c r="Q460" s="42"/>
      <c r="R460" s="42"/>
      <c r="S460" s="42"/>
      <c r="T460" s="78"/>
      <c r="AT460" s="24" t="s">
        <v>192</v>
      </c>
      <c r="AU460" s="24" t="s">
        <v>85</v>
      </c>
    </row>
    <row r="461" spans="2:51" s="14" customFormat="1" ht="13.5">
      <c r="B461" s="246"/>
      <c r="C461" s="247"/>
      <c r="D461" s="216" t="s">
        <v>194</v>
      </c>
      <c r="E461" s="248" t="s">
        <v>22</v>
      </c>
      <c r="F461" s="249" t="s">
        <v>784</v>
      </c>
      <c r="G461" s="247"/>
      <c r="H461" s="250" t="s">
        <v>22</v>
      </c>
      <c r="I461" s="251"/>
      <c r="J461" s="247"/>
      <c r="K461" s="247"/>
      <c r="L461" s="252"/>
      <c r="M461" s="253"/>
      <c r="N461" s="254"/>
      <c r="O461" s="254"/>
      <c r="P461" s="254"/>
      <c r="Q461" s="254"/>
      <c r="R461" s="254"/>
      <c r="S461" s="254"/>
      <c r="T461" s="255"/>
      <c r="AT461" s="256" t="s">
        <v>194</v>
      </c>
      <c r="AU461" s="256" t="s">
        <v>85</v>
      </c>
      <c r="AV461" s="14" t="s">
        <v>24</v>
      </c>
      <c r="AW461" s="14" t="s">
        <v>41</v>
      </c>
      <c r="AX461" s="14" t="s">
        <v>77</v>
      </c>
      <c r="AY461" s="256" t="s">
        <v>183</v>
      </c>
    </row>
    <row r="462" spans="2:51" s="12" customFormat="1" ht="13.5">
      <c r="B462" s="219"/>
      <c r="C462" s="220"/>
      <c r="D462" s="216" t="s">
        <v>194</v>
      </c>
      <c r="E462" s="221" t="s">
        <v>22</v>
      </c>
      <c r="F462" s="222" t="s">
        <v>545</v>
      </c>
      <c r="G462" s="220"/>
      <c r="H462" s="223">
        <v>480</v>
      </c>
      <c r="I462" s="224"/>
      <c r="J462" s="220"/>
      <c r="K462" s="220"/>
      <c r="L462" s="225"/>
      <c r="M462" s="226"/>
      <c r="N462" s="227"/>
      <c r="O462" s="227"/>
      <c r="P462" s="227"/>
      <c r="Q462" s="227"/>
      <c r="R462" s="227"/>
      <c r="S462" s="227"/>
      <c r="T462" s="228"/>
      <c r="AT462" s="229" t="s">
        <v>194</v>
      </c>
      <c r="AU462" s="229" t="s">
        <v>85</v>
      </c>
      <c r="AV462" s="12" t="s">
        <v>85</v>
      </c>
      <c r="AW462" s="12" t="s">
        <v>41</v>
      </c>
      <c r="AX462" s="12" t="s">
        <v>77</v>
      </c>
      <c r="AY462" s="229" t="s">
        <v>183</v>
      </c>
    </row>
    <row r="463" spans="2:51" s="14" customFormat="1" ht="13.5">
      <c r="B463" s="246"/>
      <c r="C463" s="247"/>
      <c r="D463" s="216" t="s">
        <v>194</v>
      </c>
      <c r="E463" s="248" t="s">
        <v>22</v>
      </c>
      <c r="F463" s="249" t="s">
        <v>785</v>
      </c>
      <c r="G463" s="247"/>
      <c r="H463" s="250" t="s">
        <v>22</v>
      </c>
      <c r="I463" s="251"/>
      <c r="J463" s="247"/>
      <c r="K463" s="247"/>
      <c r="L463" s="252"/>
      <c r="M463" s="253"/>
      <c r="N463" s="254"/>
      <c r="O463" s="254"/>
      <c r="P463" s="254"/>
      <c r="Q463" s="254"/>
      <c r="R463" s="254"/>
      <c r="S463" s="254"/>
      <c r="T463" s="255"/>
      <c r="AT463" s="256" t="s">
        <v>194</v>
      </c>
      <c r="AU463" s="256" t="s">
        <v>85</v>
      </c>
      <c r="AV463" s="14" t="s">
        <v>24</v>
      </c>
      <c r="AW463" s="14" t="s">
        <v>41</v>
      </c>
      <c r="AX463" s="14" t="s">
        <v>77</v>
      </c>
      <c r="AY463" s="256" t="s">
        <v>183</v>
      </c>
    </row>
    <row r="464" spans="2:51" s="12" customFormat="1" ht="13.5">
      <c r="B464" s="219"/>
      <c r="C464" s="220"/>
      <c r="D464" s="216" t="s">
        <v>194</v>
      </c>
      <c r="E464" s="221" t="s">
        <v>22</v>
      </c>
      <c r="F464" s="222" t="s">
        <v>547</v>
      </c>
      <c r="G464" s="220"/>
      <c r="H464" s="223">
        <v>122</v>
      </c>
      <c r="I464" s="224"/>
      <c r="J464" s="220"/>
      <c r="K464" s="220"/>
      <c r="L464" s="225"/>
      <c r="M464" s="226"/>
      <c r="N464" s="227"/>
      <c r="O464" s="227"/>
      <c r="P464" s="227"/>
      <c r="Q464" s="227"/>
      <c r="R464" s="227"/>
      <c r="S464" s="227"/>
      <c r="T464" s="228"/>
      <c r="AT464" s="229" t="s">
        <v>194</v>
      </c>
      <c r="AU464" s="229" t="s">
        <v>85</v>
      </c>
      <c r="AV464" s="12" t="s">
        <v>85</v>
      </c>
      <c r="AW464" s="12" t="s">
        <v>41</v>
      </c>
      <c r="AX464" s="12" t="s">
        <v>77</v>
      </c>
      <c r="AY464" s="229" t="s">
        <v>183</v>
      </c>
    </row>
    <row r="465" spans="2:51" s="14" customFormat="1" ht="13.5">
      <c r="B465" s="246"/>
      <c r="C465" s="247"/>
      <c r="D465" s="216" t="s">
        <v>194</v>
      </c>
      <c r="E465" s="248" t="s">
        <v>22</v>
      </c>
      <c r="F465" s="249" t="s">
        <v>786</v>
      </c>
      <c r="G465" s="247"/>
      <c r="H465" s="250" t="s">
        <v>22</v>
      </c>
      <c r="I465" s="251"/>
      <c r="J465" s="247"/>
      <c r="K465" s="247"/>
      <c r="L465" s="252"/>
      <c r="M465" s="253"/>
      <c r="N465" s="254"/>
      <c r="O465" s="254"/>
      <c r="P465" s="254"/>
      <c r="Q465" s="254"/>
      <c r="R465" s="254"/>
      <c r="S465" s="254"/>
      <c r="T465" s="255"/>
      <c r="AT465" s="256" t="s">
        <v>194</v>
      </c>
      <c r="AU465" s="256" t="s">
        <v>85</v>
      </c>
      <c r="AV465" s="14" t="s">
        <v>24</v>
      </c>
      <c r="AW465" s="14" t="s">
        <v>41</v>
      </c>
      <c r="AX465" s="14" t="s">
        <v>77</v>
      </c>
      <c r="AY465" s="256" t="s">
        <v>183</v>
      </c>
    </row>
    <row r="466" spans="2:51" s="12" customFormat="1" ht="13.5">
      <c r="B466" s="219"/>
      <c r="C466" s="220"/>
      <c r="D466" s="216" t="s">
        <v>194</v>
      </c>
      <c r="E466" s="221" t="s">
        <v>22</v>
      </c>
      <c r="F466" s="222" t="s">
        <v>406</v>
      </c>
      <c r="G466" s="220"/>
      <c r="H466" s="223">
        <v>33</v>
      </c>
      <c r="I466" s="224"/>
      <c r="J466" s="220"/>
      <c r="K466" s="220"/>
      <c r="L466" s="225"/>
      <c r="M466" s="226"/>
      <c r="N466" s="227"/>
      <c r="O466" s="227"/>
      <c r="P466" s="227"/>
      <c r="Q466" s="227"/>
      <c r="R466" s="227"/>
      <c r="S466" s="227"/>
      <c r="T466" s="228"/>
      <c r="AT466" s="229" t="s">
        <v>194</v>
      </c>
      <c r="AU466" s="229" t="s">
        <v>85</v>
      </c>
      <c r="AV466" s="12" t="s">
        <v>85</v>
      </c>
      <c r="AW466" s="12" t="s">
        <v>41</v>
      </c>
      <c r="AX466" s="12" t="s">
        <v>77</v>
      </c>
      <c r="AY466" s="229" t="s">
        <v>183</v>
      </c>
    </row>
    <row r="467" spans="2:51" s="13" customFormat="1" ht="13.5">
      <c r="B467" s="230"/>
      <c r="C467" s="231"/>
      <c r="D467" s="232" t="s">
        <v>194</v>
      </c>
      <c r="E467" s="233" t="s">
        <v>22</v>
      </c>
      <c r="F467" s="234" t="s">
        <v>196</v>
      </c>
      <c r="G467" s="231"/>
      <c r="H467" s="235">
        <v>635</v>
      </c>
      <c r="I467" s="236"/>
      <c r="J467" s="231"/>
      <c r="K467" s="231"/>
      <c r="L467" s="237"/>
      <c r="M467" s="238"/>
      <c r="N467" s="239"/>
      <c r="O467" s="239"/>
      <c r="P467" s="239"/>
      <c r="Q467" s="239"/>
      <c r="R467" s="239"/>
      <c r="S467" s="239"/>
      <c r="T467" s="240"/>
      <c r="AT467" s="241" t="s">
        <v>194</v>
      </c>
      <c r="AU467" s="241" t="s">
        <v>85</v>
      </c>
      <c r="AV467" s="13" t="s">
        <v>190</v>
      </c>
      <c r="AW467" s="13" t="s">
        <v>41</v>
      </c>
      <c r="AX467" s="13" t="s">
        <v>24</v>
      </c>
      <c r="AY467" s="241" t="s">
        <v>183</v>
      </c>
    </row>
    <row r="468" spans="2:65" s="1" customFormat="1" ht="22.5" customHeight="1">
      <c r="B468" s="41"/>
      <c r="C468" s="257" t="s">
        <v>787</v>
      </c>
      <c r="D468" s="257" t="s">
        <v>330</v>
      </c>
      <c r="E468" s="258" t="s">
        <v>788</v>
      </c>
      <c r="F468" s="259" t="s">
        <v>789</v>
      </c>
      <c r="G468" s="260" t="s">
        <v>274</v>
      </c>
      <c r="H468" s="261">
        <v>37.95</v>
      </c>
      <c r="I468" s="262"/>
      <c r="J468" s="263">
        <f>ROUND(I468*H468,2)</f>
        <v>0</v>
      </c>
      <c r="K468" s="259" t="s">
        <v>486</v>
      </c>
      <c r="L468" s="264"/>
      <c r="M468" s="265" t="s">
        <v>22</v>
      </c>
      <c r="N468" s="266" t="s">
        <v>48</v>
      </c>
      <c r="O468" s="42"/>
      <c r="P468" s="213">
        <f>O468*H468</f>
        <v>0</v>
      </c>
      <c r="Q468" s="213">
        <v>0.00038</v>
      </c>
      <c r="R468" s="213">
        <f>Q468*H468</f>
        <v>0.014421000000000002</v>
      </c>
      <c r="S468" s="213">
        <v>0</v>
      </c>
      <c r="T468" s="214">
        <f>S468*H468</f>
        <v>0</v>
      </c>
      <c r="AR468" s="24" t="s">
        <v>384</v>
      </c>
      <c r="AT468" s="24" t="s">
        <v>330</v>
      </c>
      <c r="AU468" s="24" t="s">
        <v>85</v>
      </c>
      <c r="AY468" s="24" t="s">
        <v>183</v>
      </c>
      <c r="BE468" s="215">
        <f>IF(N468="základní",J468,0)</f>
        <v>0</v>
      </c>
      <c r="BF468" s="215">
        <f>IF(N468="snížená",J468,0)</f>
        <v>0</v>
      </c>
      <c r="BG468" s="215">
        <f>IF(N468="zákl. přenesená",J468,0)</f>
        <v>0</v>
      </c>
      <c r="BH468" s="215">
        <f>IF(N468="sníž. přenesená",J468,0)</f>
        <v>0</v>
      </c>
      <c r="BI468" s="215">
        <f>IF(N468="nulová",J468,0)</f>
        <v>0</v>
      </c>
      <c r="BJ468" s="24" t="s">
        <v>24</v>
      </c>
      <c r="BK468" s="215">
        <f>ROUND(I468*H468,2)</f>
        <v>0</v>
      </c>
      <c r="BL468" s="24" t="s">
        <v>284</v>
      </c>
      <c r="BM468" s="24" t="s">
        <v>790</v>
      </c>
    </row>
    <row r="469" spans="2:47" s="1" customFormat="1" ht="13.5">
      <c r="B469" s="41"/>
      <c r="C469" s="63"/>
      <c r="D469" s="216" t="s">
        <v>192</v>
      </c>
      <c r="E469" s="63"/>
      <c r="F469" s="217" t="s">
        <v>791</v>
      </c>
      <c r="G469" s="63"/>
      <c r="H469" s="63"/>
      <c r="I469" s="172"/>
      <c r="J469" s="63"/>
      <c r="K469" s="63"/>
      <c r="L469" s="61"/>
      <c r="M469" s="218"/>
      <c r="N469" s="42"/>
      <c r="O469" s="42"/>
      <c r="P469" s="42"/>
      <c r="Q469" s="42"/>
      <c r="R469" s="42"/>
      <c r="S469" s="42"/>
      <c r="T469" s="78"/>
      <c r="AT469" s="24" t="s">
        <v>192</v>
      </c>
      <c r="AU469" s="24" t="s">
        <v>85</v>
      </c>
    </row>
    <row r="470" spans="2:51" s="12" customFormat="1" ht="13.5">
      <c r="B470" s="219"/>
      <c r="C470" s="220"/>
      <c r="D470" s="232" t="s">
        <v>194</v>
      </c>
      <c r="E470" s="243" t="s">
        <v>22</v>
      </c>
      <c r="F470" s="244" t="s">
        <v>792</v>
      </c>
      <c r="G470" s="220"/>
      <c r="H470" s="245">
        <v>37.95</v>
      </c>
      <c r="I470" s="224"/>
      <c r="J470" s="220"/>
      <c r="K470" s="220"/>
      <c r="L470" s="225"/>
      <c r="M470" s="226"/>
      <c r="N470" s="227"/>
      <c r="O470" s="227"/>
      <c r="P470" s="227"/>
      <c r="Q470" s="227"/>
      <c r="R470" s="227"/>
      <c r="S470" s="227"/>
      <c r="T470" s="228"/>
      <c r="AT470" s="229" t="s">
        <v>194</v>
      </c>
      <c r="AU470" s="229" t="s">
        <v>85</v>
      </c>
      <c r="AV470" s="12" t="s">
        <v>85</v>
      </c>
      <c r="AW470" s="12" t="s">
        <v>41</v>
      </c>
      <c r="AX470" s="12" t="s">
        <v>24</v>
      </c>
      <c r="AY470" s="229" t="s">
        <v>183</v>
      </c>
    </row>
    <row r="471" spans="2:65" s="1" customFormat="1" ht="22.5" customHeight="1">
      <c r="B471" s="41"/>
      <c r="C471" s="257" t="s">
        <v>793</v>
      </c>
      <c r="D471" s="257" t="s">
        <v>330</v>
      </c>
      <c r="E471" s="258" t="s">
        <v>794</v>
      </c>
      <c r="F471" s="259" t="s">
        <v>795</v>
      </c>
      <c r="G471" s="260" t="s">
        <v>274</v>
      </c>
      <c r="H471" s="261">
        <v>654.35</v>
      </c>
      <c r="I471" s="262"/>
      <c r="J471" s="263">
        <f>ROUND(I471*H471,2)</f>
        <v>0</v>
      </c>
      <c r="K471" s="259" t="s">
        <v>199</v>
      </c>
      <c r="L471" s="264"/>
      <c r="M471" s="265" t="s">
        <v>22</v>
      </c>
      <c r="N471" s="266" t="s">
        <v>48</v>
      </c>
      <c r="O471" s="42"/>
      <c r="P471" s="213">
        <f>O471*H471</f>
        <v>0</v>
      </c>
      <c r="Q471" s="213">
        <v>0.00254</v>
      </c>
      <c r="R471" s="213">
        <f>Q471*H471</f>
        <v>1.662049</v>
      </c>
      <c r="S471" s="213">
        <v>0</v>
      </c>
      <c r="T471" s="214">
        <f>S471*H471</f>
        <v>0</v>
      </c>
      <c r="AR471" s="24" t="s">
        <v>384</v>
      </c>
      <c r="AT471" s="24" t="s">
        <v>330</v>
      </c>
      <c r="AU471" s="24" t="s">
        <v>85</v>
      </c>
      <c r="AY471" s="24" t="s">
        <v>183</v>
      </c>
      <c r="BE471" s="215">
        <f>IF(N471="základní",J471,0)</f>
        <v>0</v>
      </c>
      <c r="BF471" s="215">
        <f>IF(N471="snížená",J471,0)</f>
        <v>0</v>
      </c>
      <c r="BG471" s="215">
        <f>IF(N471="zákl. přenesená",J471,0)</f>
        <v>0</v>
      </c>
      <c r="BH471" s="215">
        <f>IF(N471="sníž. přenesená",J471,0)</f>
        <v>0</v>
      </c>
      <c r="BI471" s="215">
        <f>IF(N471="nulová",J471,0)</f>
        <v>0</v>
      </c>
      <c r="BJ471" s="24" t="s">
        <v>24</v>
      </c>
      <c r="BK471" s="215">
        <f>ROUND(I471*H471,2)</f>
        <v>0</v>
      </c>
      <c r="BL471" s="24" t="s">
        <v>284</v>
      </c>
      <c r="BM471" s="24" t="s">
        <v>796</v>
      </c>
    </row>
    <row r="472" spans="2:51" s="12" customFormat="1" ht="13.5">
      <c r="B472" s="219"/>
      <c r="C472" s="220"/>
      <c r="D472" s="216" t="s">
        <v>194</v>
      </c>
      <c r="E472" s="221" t="s">
        <v>22</v>
      </c>
      <c r="F472" s="222" t="s">
        <v>545</v>
      </c>
      <c r="G472" s="220"/>
      <c r="H472" s="223">
        <v>480</v>
      </c>
      <c r="I472" s="224"/>
      <c r="J472" s="220"/>
      <c r="K472" s="220"/>
      <c r="L472" s="225"/>
      <c r="M472" s="226"/>
      <c r="N472" s="227"/>
      <c r="O472" s="227"/>
      <c r="P472" s="227"/>
      <c r="Q472" s="227"/>
      <c r="R472" s="227"/>
      <c r="S472" s="227"/>
      <c r="T472" s="228"/>
      <c r="AT472" s="229" t="s">
        <v>194</v>
      </c>
      <c r="AU472" s="229" t="s">
        <v>85</v>
      </c>
      <c r="AV472" s="12" t="s">
        <v>85</v>
      </c>
      <c r="AW472" s="12" t="s">
        <v>41</v>
      </c>
      <c r="AX472" s="12" t="s">
        <v>77</v>
      </c>
      <c r="AY472" s="229" t="s">
        <v>183</v>
      </c>
    </row>
    <row r="473" spans="2:51" s="12" customFormat="1" ht="13.5">
      <c r="B473" s="219"/>
      <c r="C473" s="220"/>
      <c r="D473" s="216" t="s">
        <v>194</v>
      </c>
      <c r="E473" s="221" t="s">
        <v>22</v>
      </c>
      <c r="F473" s="222" t="s">
        <v>547</v>
      </c>
      <c r="G473" s="220"/>
      <c r="H473" s="223">
        <v>122</v>
      </c>
      <c r="I473" s="224"/>
      <c r="J473" s="220"/>
      <c r="K473" s="220"/>
      <c r="L473" s="225"/>
      <c r="M473" s="226"/>
      <c r="N473" s="227"/>
      <c r="O473" s="227"/>
      <c r="P473" s="227"/>
      <c r="Q473" s="227"/>
      <c r="R473" s="227"/>
      <c r="S473" s="227"/>
      <c r="T473" s="228"/>
      <c r="AT473" s="229" t="s">
        <v>194</v>
      </c>
      <c r="AU473" s="229" t="s">
        <v>85</v>
      </c>
      <c r="AV473" s="12" t="s">
        <v>85</v>
      </c>
      <c r="AW473" s="12" t="s">
        <v>41</v>
      </c>
      <c r="AX473" s="12" t="s">
        <v>77</v>
      </c>
      <c r="AY473" s="229" t="s">
        <v>183</v>
      </c>
    </row>
    <row r="474" spans="2:51" s="12" customFormat="1" ht="13.5">
      <c r="B474" s="219"/>
      <c r="C474" s="220"/>
      <c r="D474" s="216" t="s">
        <v>194</v>
      </c>
      <c r="E474" s="221" t="s">
        <v>22</v>
      </c>
      <c r="F474" s="222" t="s">
        <v>797</v>
      </c>
      <c r="G474" s="220"/>
      <c r="H474" s="223">
        <v>-33</v>
      </c>
      <c r="I474" s="224"/>
      <c r="J474" s="220"/>
      <c r="K474" s="220"/>
      <c r="L474" s="225"/>
      <c r="M474" s="226"/>
      <c r="N474" s="227"/>
      <c r="O474" s="227"/>
      <c r="P474" s="227"/>
      <c r="Q474" s="227"/>
      <c r="R474" s="227"/>
      <c r="S474" s="227"/>
      <c r="T474" s="228"/>
      <c r="AT474" s="229" t="s">
        <v>194</v>
      </c>
      <c r="AU474" s="229" t="s">
        <v>85</v>
      </c>
      <c r="AV474" s="12" t="s">
        <v>85</v>
      </c>
      <c r="AW474" s="12" t="s">
        <v>41</v>
      </c>
      <c r="AX474" s="12" t="s">
        <v>77</v>
      </c>
      <c r="AY474" s="229" t="s">
        <v>183</v>
      </c>
    </row>
    <row r="475" spans="2:51" s="13" customFormat="1" ht="13.5">
      <c r="B475" s="230"/>
      <c r="C475" s="231"/>
      <c r="D475" s="216" t="s">
        <v>194</v>
      </c>
      <c r="E475" s="267" t="s">
        <v>22</v>
      </c>
      <c r="F475" s="268" t="s">
        <v>196</v>
      </c>
      <c r="G475" s="231"/>
      <c r="H475" s="269">
        <v>569</v>
      </c>
      <c r="I475" s="236"/>
      <c r="J475" s="231"/>
      <c r="K475" s="231"/>
      <c r="L475" s="237"/>
      <c r="M475" s="238"/>
      <c r="N475" s="239"/>
      <c r="O475" s="239"/>
      <c r="P475" s="239"/>
      <c r="Q475" s="239"/>
      <c r="R475" s="239"/>
      <c r="S475" s="239"/>
      <c r="T475" s="240"/>
      <c r="AT475" s="241" t="s">
        <v>194</v>
      </c>
      <c r="AU475" s="241" t="s">
        <v>85</v>
      </c>
      <c r="AV475" s="13" t="s">
        <v>190</v>
      </c>
      <c r="AW475" s="13" t="s">
        <v>41</v>
      </c>
      <c r="AX475" s="13" t="s">
        <v>24</v>
      </c>
      <c r="AY475" s="241" t="s">
        <v>183</v>
      </c>
    </row>
    <row r="476" spans="2:51" s="12" customFormat="1" ht="13.5">
      <c r="B476" s="219"/>
      <c r="C476" s="220"/>
      <c r="D476" s="232" t="s">
        <v>194</v>
      </c>
      <c r="E476" s="220"/>
      <c r="F476" s="244" t="s">
        <v>798</v>
      </c>
      <c r="G476" s="220"/>
      <c r="H476" s="245">
        <v>654.35</v>
      </c>
      <c r="I476" s="224"/>
      <c r="J476" s="220"/>
      <c r="K476" s="220"/>
      <c r="L476" s="225"/>
      <c r="M476" s="226"/>
      <c r="N476" s="227"/>
      <c r="O476" s="227"/>
      <c r="P476" s="227"/>
      <c r="Q476" s="227"/>
      <c r="R476" s="227"/>
      <c r="S476" s="227"/>
      <c r="T476" s="228"/>
      <c r="AT476" s="229" t="s">
        <v>194</v>
      </c>
      <c r="AU476" s="229" t="s">
        <v>85</v>
      </c>
      <c r="AV476" s="12" t="s">
        <v>85</v>
      </c>
      <c r="AW476" s="12" t="s">
        <v>6</v>
      </c>
      <c r="AX476" s="12" t="s">
        <v>24</v>
      </c>
      <c r="AY476" s="229" t="s">
        <v>183</v>
      </c>
    </row>
    <row r="477" spans="2:65" s="1" customFormat="1" ht="31.5" customHeight="1">
      <c r="B477" s="41"/>
      <c r="C477" s="204" t="s">
        <v>799</v>
      </c>
      <c r="D477" s="204" t="s">
        <v>185</v>
      </c>
      <c r="E477" s="205" t="s">
        <v>800</v>
      </c>
      <c r="F477" s="206" t="s">
        <v>801</v>
      </c>
      <c r="G477" s="207" t="s">
        <v>274</v>
      </c>
      <c r="H477" s="208">
        <v>602</v>
      </c>
      <c r="I477" s="209"/>
      <c r="J477" s="210">
        <f>ROUND(I477*H477,2)</f>
        <v>0</v>
      </c>
      <c r="K477" s="206" t="s">
        <v>22</v>
      </c>
      <c r="L477" s="61"/>
      <c r="M477" s="211" t="s">
        <v>22</v>
      </c>
      <c r="N477" s="212" t="s">
        <v>48</v>
      </c>
      <c r="O477" s="42"/>
      <c r="P477" s="213">
        <f>O477*H477</f>
        <v>0</v>
      </c>
      <c r="Q477" s="213">
        <v>8E-05</v>
      </c>
      <c r="R477" s="213">
        <f>Q477*H477</f>
        <v>0.04816</v>
      </c>
      <c r="S477" s="213">
        <v>0</v>
      </c>
      <c r="T477" s="214">
        <f>S477*H477</f>
        <v>0</v>
      </c>
      <c r="AR477" s="24" t="s">
        <v>284</v>
      </c>
      <c r="AT477" s="24" t="s">
        <v>185</v>
      </c>
      <c r="AU477" s="24" t="s">
        <v>85</v>
      </c>
      <c r="AY477" s="24" t="s">
        <v>183</v>
      </c>
      <c r="BE477" s="215">
        <f>IF(N477="základní",J477,0)</f>
        <v>0</v>
      </c>
      <c r="BF477" s="215">
        <f>IF(N477="snížená",J477,0)</f>
        <v>0</v>
      </c>
      <c r="BG477" s="215">
        <f>IF(N477="zákl. přenesená",J477,0)</f>
        <v>0</v>
      </c>
      <c r="BH477" s="215">
        <f>IF(N477="sníž. přenesená",J477,0)</f>
        <v>0</v>
      </c>
      <c r="BI477" s="215">
        <f>IF(N477="nulová",J477,0)</f>
        <v>0</v>
      </c>
      <c r="BJ477" s="24" t="s">
        <v>24</v>
      </c>
      <c r="BK477" s="215">
        <f>ROUND(I477*H477,2)</f>
        <v>0</v>
      </c>
      <c r="BL477" s="24" t="s">
        <v>284</v>
      </c>
      <c r="BM477" s="24" t="s">
        <v>802</v>
      </c>
    </row>
    <row r="478" spans="2:47" s="1" customFormat="1" ht="40.5">
      <c r="B478" s="41"/>
      <c r="C478" s="63"/>
      <c r="D478" s="216" t="s">
        <v>192</v>
      </c>
      <c r="E478" s="63"/>
      <c r="F478" s="217" t="s">
        <v>803</v>
      </c>
      <c r="G478" s="63"/>
      <c r="H478" s="63"/>
      <c r="I478" s="172"/>
      <c r="J478" s="63"/>
      <c r="K478" s="63"/>
      <c r="L478" s="61"/>
      <c r="M478" s="218"/>
      <c r="N478" s="42"/>
      <c r="O478" s="42"/>
      <c r="P478" s="42"/>
      <c r="Q478" s="42"/>
      <c r="R478" s="42"/>
      <c r="S478" s="42"/>
      <c r="T478" s="78"/>
      <c r="AT478" s="24" t="s">
        <v>192</v>
      </c>
      <c r="AU478" s="24" t="s">
        <v>85</v>
      </c>
    </row>
    <row r="479" spans="2:51" s="14" customFormat="1" ht="13.5">
      <c r="B479" s="246"/>
      <c r="C479" s="247"/>
      <c r="D479" s="216" t="s">
        <v>194</v>
      </c>
      <c r="E479" s="248" t="s">
        <v>22</v>
      </c>
      <c r="F479" s="249" t="s">
        <v>784</v>
      </c>
      <c r="G479" s="247"/>
      <c r="H479" s="250" t="s">
        <v>22</v>
      </c>
      <c r="I479" s="251"/>
      <c r="J479" s="247"/>
      <c r="K479" s="247"/>
      <c r="L479" s="252"/>
      <c r="M479" s="253"/>
      <c r="N479" s="254"/>
      <c r="O479" s="254"/>
      <c r="P479" s="254"/>
      <c r="Q479" s="254"/>
      <c r="R479" s="254"/>
      <c r="S479" s="254"/>
      <c r="T479" s="255"/>
      <c r="AT479" s="256" t="s">
        <v>194</v>
      </c>
      <c r="AU479" s="256" t="s">
        <v>85</v>
      </c>
      <c r="AV479" s="14" t="s">
        <v>24</v>
      </c>
      <c r="AW479" s="14" t="s">
        <v>41</v>
      </c>
      <c r="AX479" s="14" t="s">
        <v>77</v>
      </c>
      <c r="AY479" s="256" t="s">
        <v>183</v>
      </c>
    </row>
    <row r="480" spans="2:51" s="12" customFormat="1" ht="13.5">
      <c r="B480" s="219"/>
      <c r="C480" s="220"/>
      <c r="D480" s="216" t="s">
        <v>194</v>
      </c>
      <c r="E480" s="221" t="s">
        <v>22</v>
      </c>
      <c r="F480" s="222" t="s">
        <v>545</v>
      </c>
      <c r="G480" s="220"/>
      <c r="H480" s="223">
        <v>480</v>
      </c>
      <c r="I480" s="224"/>
      <c r="J480" s="220"/>
      <c r="K480" s="220"/>
      <c r="L480" s="225"/>
      <c r="M480" s="226"/>
      <c r="N480" s="227"/>
      <c r="O480" s="227"/>
      <c r="P480" s="227"/>
      <c r="Q480" s="227"/>
      <c r="R480" s="227"/>
      <c r="S480" s="227"/>
      <c r="T480" s="228"/>
      <c r="AT480" s="229" t="s">
        <v>194</v>
      </c>
      <c r="AU480" s="229" t="s">
        <v>85</v>
      </c>
      <c r="AV480" s="12" t="s">
        <v>85</v>
      </c>
      <c r="AW480" s="12" t="s">
        <v>41</v>
      </c>
      <c r="AX480" s="12" t="s">
        <v>77</v>
      </c>
      <c r="AY480" s="229" t="s">
        <v>183</v>
      </c>
    </row>
    <row r="481" spans="2:51" s="14" customFormat="1" ht="13.5">
      <c r="B481" s="246"/>
      <c r="C481" s="247"/>
      <c r="D481" s="216" t="s">
        <v>194</v>
      </c>
      <c r="E481" s="248" t="s">
        <v>22</v>
      </c>
      <c r="F481" s="249" t="s">
        <v>785</v>
      </c>
      <c r="G481" s="247"/>
      <c r="H481" s="250" t="s">
        <v>22</v>
      </c>
      <c r="I481" s="251"/>
      <c r="J481" s="247"/>
      <c r="K481" s="247"/>
      <c r="L481" s="252"/>
      <c r="M481" s="253"/>
      <c r="N481" s="254"/>
      <c r="O481" s="254"/>
      <c r="P481" s="254"/>
      <c r="Q481" s="254"/>
      <c r="R481" s="254"/>
      <c r="S481" s="254"/>
      <c r="T481" s="255"/>
      <c r="AT481" s="256" t="s">
        <v>194</v>
      </c>
      <c r="AU481" s="256" t="s">
        <v>85</v>
      </c>
      <c r="AV481" s="14" t="s">
        <v>24</v>
      </c>
      <c r="AW481" s="14" t="s">
        <v>41</v>
      </c>
      <c r="AX481" s="14" t="s">
        <v>77</v>
      </c>
      <c r="AY481" s="256" t="s">
        <v>183</v>
      </c>
    </row>
    <row r="482" spans="2:51" s="12" customFormat="1" ht="13.5">
      <c r="B482" s="219"/>
      <c r="C482" s="220"/>
      <c r="D482" s="216" t="s">
        <v>194</v>
      </c>
      <c r="E482" s="221" t="s">
        <v>22</v>
      </c>
      <c r="F482" s="222" t="s">
        <v>547</v>
      </c>
      <c r="G482" s="220"/>
      <c r="H482" s="223">
        <v>122</v>
      </c>
      <c r="I482" s="224"/>
      <c r="J482" s="220"/>
      <c r="K482" s="220"/>
      <c r="L482" s="225"/>
      <c r="M482" s="226"/>
      <c r="N482" s="227"/>
      <c r="O482" s="227"/>
      <c r="P482" s="227"/>
      <c r="Q482" s="227"/>
      <c r="R482" s="227"/>
      <c r="S482" s="227"/>
      <c r="T482" s="228"/>
      <c r="AT482" s="229" t="s">
        <v>194</v>
      </c>
      <c r="AU482" s="229" t="s">
        <v>85</v>
      </c>
      <c r="AV482" s="12" t="s">
        <v>85</v>
      </c>
      <c r="AW482" s="12" t="s">
        <v>41</v>
      </c>
      <c r="AX482" s="12" t="s">
        <v>77</v>
      </c>
      <c r="AY482" s="229" t="s">
        <v>183</v>
      </c>
    </row>
    <row r="483" spans="2:51" s="13" customFormat="1" ht="13.5">
      <c r="B483" s="230"/>
      <c r="C483" s="231"/>
      <c r="D483" s="232" t="s">
        <v>194</v>
      </c>
      <c r="E483" s="233" t="s">
        <v>22</v>
      </c>
      <c r="F483" s="234" t="s">
        <v>196</v>
      </c>
      <c r="G483" s="231"/>
      <c r="H483" s="235">
        <v>602</v>
      </c>
      <c r="I483" s="236"/>
      <c r="J483" s="231"/>
      <c r="K483" s="231"/>
      <c r="L483" s="237"/>
      <c r="M483" s="238"/>
      <c r="N483" s="239"/>
      <c r="O483" s="239"/>
      <c r="P483" s="239"/>
      <c r="Q483" s="239"/>
      <c r="R483" s="239"/>
      <c r="S483" s="239"/>
      <c r="T483" s="240"/>
      <c r="AT483" s="241" t="s">
        <v>194</v>
      </c>
      <c r="AU483" s="241" t="s">
        <v>85</v>
      </c>
      <c r="AV483" s="13" t="s">
        <v>190</v>
      </c>
      <c r="AW483" s="13" t="s">
        <v>41</v>
      </c>
      <c r="AX483" s="13" t="s">
        <v>24</v>
      </c>
      <c r="AY483" s="241" t="s">
        <v>183</v>
      </c>
    </row>
    <row r="484" spans="2:65" s="1" customFormat="1" ht="22.5" customHeight="1">
      <c r="B484" s="41"/>
      <c r="C484" s="257" t="s">
        <v>804</v>
      </c>
      <c r="D484" s="257" t="s">
        <v>330</v>
      </c>
      <c r="E484" s="258" t="s">
        <v>805</v>
      </c>
      <c r="F484" s="259" t="s">
        <v>806</v>
      </c>
      <c r="G484" s="260" t="s">
        <v>274</v>
      </c>
      <c r="H484" s="261">
        <v>692.3</v>
      </c>
      <c r="I484" s="262"/>
      <c r="J484" s="263">
        <f>ROUND(I484*H484,2)</f>
        <v>0</v>
      </c>
      <c r="K484" s="259" t="s">
        <v>199</v>
      </c>
      <c r="L484" s="264"/>
      <c r="M484" s="265" t="s">
        <v>22</v>
      </c>
      <c r="N484" s="266" t="s">
        <v>48</v>
      </c>
      <c r="O484" s="42"/>
      <c r="P484" s="213">
        <f>O484*H484</f>
        <v>0</v>
      </c>
      <c r="Q484" s="213">
        <v>0.0019</v>
      </c>
      <c r="R484" s="213">
        <f>Q484*H484</f>
        <v>1.31537</v>
      </c>
      <c r="S484" s="213">
        <v>0</v>
      </c>
      <c r="T484" s="214">
        <f>S484*H484</f>
        <v>0</v>
      </c>
      <c r="AR484" s="24" t="s">
        <v>384</v>
      </c>
      <c r="AT484" s="24" t="s">
        <v>330</v>
      </c>
      <c r="AU484" s="24" t="s">
        <v>85</v>
      </c>
      <c r="AY484" s="24" t="s">
        <v>183</v>
      </c>
      <c r="BE484" s="215">
        <f>IF(N484="základní",J484,0)</f>
        <v>0</v>
      </c>
      <c r="BF484" s="215">
        <f>IF(N484="snížená",J484,0)</f>
        <v>0</v>
      </c>
      <c r="BG484" s="215">
        <f>IF(N484="zákl. přenesená",J484,0)</f>
        <v>0</v>
      </c>
      <c r="BH484" s="215">
        <f>IF(N484="sníž. přenesená",J484,0)</f>
        <v>0</v>
      </c>
      <c r="BI484" s="215">
        <f>IF(N484="nulová",J484,0)</f>
        <v>0</v>
      </c>
      <c r="BJ484" s="24" t="s">
        <v>24</v>
      </c>
      <c r="BK484" s="215">
        <f>ROUND(I484*H484,2)</f>
        <v>0</v>
      </c>
      <c r="BL484" s="24" t="s">
        <v>284</v>
      </c>
      <c r="BM484" s="24" t="s">
        <v>807</v>
      </c>
    </row>
    <row r="485" spans="2:47" s="1" customFormat="1" ht="27">
      <c r="B485" s="41"/>
      <c r="C485" s="63"/>
      <c r="D485" s="216" t="s">
        <v>192</v>
      </c>
      <c r="E485" s="63"/>
      <c r="F485" s="217" t="s">
        <v>808</v>
      </c>
      <c r="G485" s="63"/>
      <c r="H485" s="63"/>
      <c r="I485" s="172"/>
      <c r="J485" s="63"/>
      <c r="K485" s="63"/>
      <c r="L485" s="61"/>
      <c r="M485" s="218"/>
      <c r="N485" s="42"/>
      <c r="O485" s="42"/>
      <c r="P485" s="42"/>
      <c r="Q485" s="42"/>
      <c r="R485" s="42"/>
      <c r="S485" s="42"/>
      <c r="T485" s="78"/>
      <c r="AT485" s="24" t="s">
        <v>192</v>
      </c>
      <c r="AU485" s="24" t="s">
        <v>85</v>
      </c>
    </row>
    <row r="486" spans="2:51" s="12" customFormat="1" ht="13.5">
      <c r="B486" s="219"/>
      <c r="C486" s="220"/>
      <c r="D486" s="232" t="s">
        <v>194</v>
      </c>
      <c r="E486" s="220"/>
      <c r="F486" s="244" t="s">
        <v>809</v>
      </c>
      <c r="G486" s="220"/>
      <c r="H486" s="245">
        <v>692.3</v>
      </c>
      <c r="I486" s="224"/>
      <c r="J486" s="220"/>
      <c r="K486" s="220"/>
      <c r="L486" s="225"/>
      <c r="M486" s="226"/>
      <c r="N486" s="227"/>
      <c r="O486" s="227"/>
      <c r="P486" s="227"/>
      <c r="Q486" s="227"/>
      <c r="R486" s="227"/>
      <c r="S486" s="227"/>
      <c r="T486" s="228"/>
      <c r="AT486" s="229" t="s">
        <v>194</v>
      </c>
      <c r="AU486" s="229" t="s">
        <v>85</v>
      </c>
      <c r="AV486" s="12" t="s">
        <v>85</v>
      </c>
      <c r="AW486" s="12" t="s">
        <v>6</v>
      </c>
      <c r="AX486" s="12" t="s">
        <v>24</v>
      </c>
      <c r="AY486" s="229" t="s">
        <v>183</v>
      </c>
    </row>
    <row r="487" spans="2:65" s="1" customFormat="1" ht="22.5" customHeight="1">
      <c r="B487" s="41"/>
      <c r="C487" s="204" t="s">
        <v>810</v>
      </c>
      <c r="D487" s="204" t="s">
        <v>185</v>
      </c>
      <c r="E487" s="205" t="s">
        <v>811</v>
      </c>
      <c r="F487" s="206" t="s">
        <v>812</v>
      </c>
      <c r="G487" s="207" t="s">
        <v>224</v>
      </c>
      <c r="H487" s="208">
        <v>3.332</v>
      </c>
      <c r="I487" s="209"/>
      <c r="J487" s="210">
        <f>ROUND(I487*H487,2)</f>
        <v>0</v>
      </c>
      <c r="K487" s="206" t="s">
        <v>199</v>
      </c>
      <c r="L487" s="61"/>
      <c r="M487" s="211" t="s">
        <v>22</v>
      </c>
      <c r="N487" s="212" t="s">
        <v>48</v>
      </c>
      <c r="O487" s="42"/>
      <c r="P487" s="213">
        <f>O487*H487</f>
        <v>0</v>
      </c>
      <c r="Q487" s="213">
        <v>0</v>
      </c>
      <c r="R487" s="213">
        <f>Q487*H487</f>
        <v>0</v>
      </c>
      <c r="S487" s="213">
        <v>0</v>
      </c>
      <c r="T487" s="214">
        <f>S487*H487</f>
        <v>0</v>
      </c>
      <c r="AR487" s="24" t="s">
        <v>284</v>
      </c>
      <c r="AT487" s="24" t="s">
        <v>185</v>
      </c>
      <c r="AU487" s="24" t="s">
        <v>85</v>
      </c>
      <c r="AY487" s="24" t="s">
        <v>183</v>
      </c>
      <c r="BE487" s="215">
        <f>IF(N487="základní",J487,0)</f>
        <v>0</v>
      </c>
      <c r="BF487" s="215">
        <f>IF(N487="snížená",J487,0)</f>
        <v>0</v>
      </c>
      <c r="BG487" s="215">
        <f>IF(N487="zákl. přenesená",J487,0)</f>
        <v>0</v>
      </c>
      <c r="BH487" s="215">
        <f>IF(N487="sníž. přenesená",J487,0)</f>
        <v>0</v>
      </c>
      <c r="BI487" s="215">
        <f>IF(N487="nulová",J487,0)</f>
        <v>0</v>
      </c>
      <c r="BJ487" s="24" t="s">
        <v>24</v>
      </c>
      <c r="BK487" s="215">
        <f>ROUND(I487*H487,2)</f>
        <v>0</v>
      </c>
      <c r="BL487" s="24" t="s">
        <v>284</v>
      </c>
      <c r="BM487" s="24" t="s">
        <v>813</v>
      </c>
    </row>
    <row r="488" spans="2:47" s="1" customFormat="1" ht="27">
      <c r="B488" s="41"/>
      <c r="C488" s="63"/>
      <c r="D488" s="216" t="s">
        <v>192</v>
      </c>
      <c r="E488" s="63"/>
      <c r="F488" s="217" t="s">
        <v>814</v>
      </c>
      <c r="G488" s="63"/>
      <c r="H488" s="63"/>
      <c r="I488" s="172"/>
      <c r="J488" s="63"/>
      <c r="K488" s="63"/>
      <c r="L488" s="61"/>
      <c r="M488" s="218"/>
      <c r="N488" s="42"/>
      <c r="O488" s="42"/>
      <c r="P488" s="42"/>
      <c r="Q488" s="42"/>
      <c r="R488" s="42"/>
      <c r="S488" s="42"/>
      <c r="T488" s="78"/>
      <c r="AT488" s="24" t="s">
        <v>192</v>
      </c>
      <c r="AU488" s="24" t="s">
        <v>85</v>
      </c>
    </row>
    <row r="489" spans="2:63" s="11" customFormat="1" ht="29.85" customHeight="1">
      <c r="B489" s="187"/>
      <c r="C489" s="188"/>
      <c r="D489" s="201" t="s">
        <v>76</v>
      </c>
      <c r="E489" s="202" t="s">
        <v>815</v>
      </c>
      <c r="F489" s="202" t="s">
        <v>816</v>
      </c>
      <c r="G489" s="188"/>
      <c r="H489" s="188"/>
      <c r="I489" s="191"/>
      <c r="J489" s="203">
        <f>BK489</f>
        <v>0</v>
      </c>
      <c r="K489" s="188"/>
      <c r="L489" s="193"/>
      <c r="M489" s="194"/>
      <c r="N489" s="195"/>
      <c r="O489" s="195"/>
      <c r="P489" s="196">
        <f>SUM(P490:P511)</f>
        <v>0</v>
      </c>
      <c r="Q489" s="195"/>
      <c r="R489" s="196">
        <f>SUM(R490:R511)</f>
        <v>4.2134160000000005</v>
      </c>
      <c r="S489" s="195"/>
      <c r="T489" s="197">
        <f>SUM(T490:T511)</f>
        <v>0</v>
      </c>
      <c r="AR489" s="198" t="s">
        <v>85</v>
      </c>
      <c r="AT489" s="199" t="s">
        <v>76</v>
      </c>
      <c r="AU489" s="199" t="s">
        <v>24</v>
      </c>
      <c r="AY489" s="198" t="s">
        <v>183</v>
      </c>
      <c r="BK489" s="200">
        <f>SUM(BK490:BK511)</f>
        <v>0</v>
      </c>
    </row>
    <row r="490" spans="2:65" s="1" customFormat="1" ht="22.5" customHeight="1">
      <c r="B490" s="41"/>
      <c r="C490" s="204" t="s">
        <v>817</v>
      </c>
      <c r="D490" s="204" t="s">
        <v>185</v>
      </c>
      <c r="E490" s="205" t="s">
        <v>818</v>
      </c>
      <c r="F490" s="206" t="s">
        <v>819</v>
      </c>
      <c r="G490" s="207" t="s">
        <v>274</v>
      </c>
      <c r="H490" s="208">
        <v>43.14</v>
      </c>
      <c r="I490" s="209"/>
      <c r="J490" s="210">
        <f>ROUND(I490*H490,2)</f>
        <v>0</v>
      </c>
      <c r="K490" s="206" t="s">
        <v>199</v>
      </c>
      <c r="L490" s="61"/>
      <c r="M490" s="211" t="s">
        <v>22</v>
      </c>
      <c r="N490" s="212" t="s">
        <v>48</v>
      </c>
      <c r="O490" s="42"/>
      <c r="P490" s="213">
        <f>O490*H490</f>
        <v>0</v>
      </c>
      <c r="Q490" s="213">
        <v>0</v>
      </c>
      <c r="R490" s="213">
        <f>Q490*H490</f>
        <v>0</v>
      </c>
      <c r="S490" s="213">
        <v>0</v>
      </c>
      <c r="T490" s="214">
        <f>S490*H490</f>
        <v>0</v>
      </c>
      <c r="AR490" s="24" t="s">
        <v>284</v>
      </c>
      <c r="AT490" s="24" t="s">
        <v>185</v>
      </c>
      <c r="AU490" s="24" t="s">
        <v>85</v>
      </c>
      <c r="AY490" s="24" t="s">
        <v>183</v>
      </c>
      <c r="BE490" s="215">
        <f>IF(N490="základní",J490,0)</f>
        <v>0</v>
      </c>
      <c r="BF490" s="215">
        <f>IF(N490="snížená",J490,0)</f>
        <v>0</v>
      </c>
      <c r="BG490" s="215">
        <f>IF(N490="zákl. přenesená",J490,0)</f>
        <v>0</v>
      </c>
      <c r="BH490" s="215">
        <f>IF(N490="sníž. přenesená",J490,0)</f>
        <v>0</v>
      </c>
      <c r="BI490" s="215">
        <f>IF(N490="nulová",J490,0)</f>
        <v>0</v>
      </c>
      <c r="BJ490" s="24" t="s">
        <v>24</v>
      </c>
      <c r="BK490" s="215">
        <f>ROUND(I490*H490,2)</f>
        <v>0</v>
      </c>
      <c r="BL490" s="24" t="s">
        <v>284</v>
      </c>
      <c r="BM490" s="24" t="s">
        <v>820</v>
      </c>
    </row>
    <row r="491" spans="2:47" s="1" customFormat="1" ht="27">
      <c r="B491" s="41"/>
      <c r="C491" s="63"/>
      <c r="D491" s="216" t="s">
        <v>192</v>
      </c>
      <c r="E491" s="63"/>
      <c r="F491" s="217" t="s">
        <v>821</v>
      </c>
      <c r="G491" s="63"/>
      <c r="H491" s="63"/>
      <c r="I491" s="172"/>
      <c r="J491" s="63"/>
      <c r="K491" s="63"/>
      <c r="L491" s="61"/>
      <c r="M491" s="218"/>
      <c r="N491" s="42"/>
      <c r="O491" s="42"/>
      <c r="P491" s="42"/>
      <c r="Q491" s="42"/>
      <c r="R491" s="42"/>
      <c r="S491" s="42"/>
      <c r="T491" s="78"/>
      <c r="AT491" s="24" t="s">
        <v>192</v>
      </c>
      <c r="AU491" s="24" t="s">
        <v>85</v>
      </c>
    </row>
    <row r="492" spans="2:51" s="12" customFormat="1" ht="13.5">
      <c r="B492" s="219"/>
      <c r="C492" s="220"/>
      <c r="D492" s="232" t="s">
        <v>194</v>
      </c>
      <c r="E492" s="243" t="s">
        <v>22</v>
      </c>
      <c r="F492" s="244" t="s">
        <v>822</v>
      </c>
      <c r="G492" s="220"/>
      <c r="H492" s="245">
        <v>43.14</v>
      </c>
      <c r="I492" s="224"/>
      <c r="J492" s="220"/>
      <c r="K492" s="220"/>
      <c r="L492" s="225"/>
      <c r="M492" s="226"/>
      <c r="N492" s="227"/>
      <c r="O492" s="227"/>
      <c r="P492" s="227"/>
      <c r="Q492" s="227"/>
      <c r="R492" s="227"/>
      <c r="S492" s="227"/>
      <c r="T492" s="228"/>
      <c r="AT492" s="229" t="s">
        <v>194</v>
      </c>
      <c r="AU492" s="229" t="s">
        <v>85</v>
      </c>
      <c r="AV492" s="12" t="s">
        <v>85</v>
      </c>
      <c r="AW492" s="12" t="s">
        <v>41</v>
      </c>
      <c r="AX492" s="12" t="s">
        <v>24</v>
      </c>
      <c r="AY492" s="229" t="s">
        <v>183</v>
      </c>
    </row>
    <row r="493" spans="2:65" s="1" customFormat="1" ht="22.5" customHeight="1">
      <c r="B493" s="41"/>
      <c r="C493" s="257" t="s">
        <v>823</v>
      </c>
      <c r="D493" s="257" t="s">
        <v>330</v>
      </c>
      <c r="E493" s="258" t="s">
        <v>465</v>
      </c>
      <c r="F493" s="259" t="s">
        <v>466</v>
      </c>
      <c r="G493" s="260" t="s">
        <v>188</v>
      </c>
      <c r="H493" s="261">
        <v>44.003</v>
      </c>
      <c r="I493" s="262"/>
      <c r="J493" s="263">
        <f>ROUND(I493*H493,2)</f>
        <v>0</v>
      </c>
      <c r="K493" s="259" t="s">
        <v>22</v>
      </c>
      <c r="L493" s="264"/>
      <c r="M493" s="265" t="s">
        <v>22</v>
      </c>
      <c r="N493" s="266" t="s">
        <v>48</v>
      </c>
      <c r="O493" s="42"/>
      <c r="P493" s="213">
        <f>O493*H493</f>
        <v>0</v>
      </c>
      <c r="Q493" s="213">
        <v>0.032</v>
      </c>
      <c r="R493" s="213">
        <f>Q493*H493</f>
        <v>1.408096</v>
      </c>
      <c r="S493" s="213">
        <v>0</v>
      </c>
      <c r="T493" s="214">
        <f>S493*H493</f>
        <v>0</v>
      </c>
      <c r="AR493" s="24" t="s">
        <v>384</v>
      </c>
      <c r="AT493" s="24" t="s">
        <v>330</v>
      </c>
      <c r="AU493" s="24" t="s">
        <v>85</v>
      </c>
      <c r="AY493" s="24" t="s">
        <v>183</v>
      </c>
      <c r="BE493" s="215">
        <f>IF(N493="základní",J493,0)</f>
        <v>0</v>
      </c>
      <c r="BF493" s="215">
        <f>IF(N493="snížená",J493,0)</f>
        <v>0</v>
      </c>
      <c r="BG493" s="215">
        <f>IF(N493="zákl. přenesená",J493,0)</f>
        <v>0</v>
      </c>
      <c r="BH493" s="215">
        <f>IF(N493="sníž. přenesená",J493,0)</f>
        <v>0</v>
      </c>
      <c r="BI493" s="215">
        <f>IF(N493="nulová",J493,0)</f>
        <v>0</v>
      </c>
      <c r="BJ493" s="24" t="s">
        <v>24</v>
      </c>
      <c r="BK493" s="215">
        <f>ROUND(I493*H493,2)</f>
        <v>0</v>
      </c>
      <c r="BL493" s="24" t="s">
        <v>284</v>
      </c>
      <c r="BM493" s="24" t="s">
        <v>824</v>
      </c>
    </row>
    <row r="494" spans="2:47" s="1" customFormat="1" ht="27">
      <c r="B494" s="41"/>
      <c r="C494" s="63"/>
      <c r="D494" s="216" t="s">
        <v>192</v>
      </c>
      <c r="E494" s="63"/>
      <c r="F494" s="217" t="s">
        <v>468</v>
      </c>
      <c r="G494" s="63"/>
      <c r="H494" s="63"/>
      <c r="I494" s="172"/>
      <c r="J494" s="63"/>
      <c r="K494" s="63"/>
      <c r="L494" s="61"/>
      <c r="M494" s="218"/>
      <c r="N494" s="42"/>
      <c r="O494" s="42"/>
      <c r="P494" s="42"/>
      <c r="Q494" s="42"/>
      <c r="R494" s="42"/>
      <c r="S494" s="42"/>
      <c r="T494" s="78"/>
      <c r="AT494" s="24" t="s">
        <v>192</v>
      </c>
      <c r="AU494" s="24" t="s">
        <v>85</v>
      </c>
    </row>
    <row r="495" spans="2:51" s="12" customFormat="1" ht="13.5">
      <c r="B495" s="219"/>
      <c r="C495" s="220"/>
      <c r="D495" s="232" t="s">
        <v>194</v>
      </c>
      <c r="E495" s="220"/>
      <c r="F495" s="244" t="s">
        <v>825</v>
      </c>
      <c r="G495" s="220"/>
      <c r="H495" s="245">
        <v>44.003</v>
      </c>
      <c r="I495" s="224"/>
      <c r="J495" s="220"/>
      <c r="K495" s="220"/>
      <c r="L495" s="225"/>
      <c r="M495" s="226"/>
      <c r="N495" s="227"/>
      <c r="O495" s="227"/>
      <c r="P495" s="227"/>
      <c r="Q495" s="227"/>
      <c r="R495" s="227"/>
      <c r="S495" s="227"/>
      <c r="T495" s="228"/>
      <c r="AT495" s="229" t="s">
        <v>194</v>
      </c>
      <c r="AU495" s="229" t="s">
        <v>85</v>
      </c>
      <c r="AV495" s="12" t="s">
        <v>85</v>
      </c>
      <c r="AW495" s="12" t="s">
        <v>6</v>
      </c>
      <c r="AX495" s="12" t="s">
        <v>24</v>
      </c>
      <c r="AY495" s="229" t="s">
        <v>183</v>
      </c>
    </row>
    <row r="496" spans="2:65" s="1" customFormat="1" ht="31.5" customHeight="1">
      <c r="B496" s="41"/>
      <c r="C496" s="204" t="s">
        <v>30</v>
      </c>
      <c r="D496" s="204" t="s">
        <v>185</v>
      </c>
      <c r="E496" s="205" t="s">
        <v>826</v>
      </c>
      <c r="F496" s="206" t="s">
        <v>827</v>
      </c>
      <c r="G496" s="207" t="s">
        <v>274</v>
      </c>
      <c r="H496" s="208">
        <v>602</v>
      </c>
      <c r="I496" s="209"/>
      <c r="J496" s="210">
        <f>ROUND(I496*H496,2)</f>
        <v>0</v>
      </c>
      <c r="K496" s="206" t="s">
        <v>199</v>
      </c>
      <c r="L496" s="61"/>
      <c r="M496" s="211" t="s">
        <v>22</v>
      </c>
      <c r="N496" s="212" t="s">
        <v>48</v>
      </c>
      <c r="O496" s="42"/>
      <c r="P496" s="213">
        <f>O496*H496</f>
        <v>0</v>
      </c>
      <c r="Q496" s="213">
        <v>0.00058</v>
      </c>
      <c r="R496" s="213">
        <f>Q496*H496</f>
        <v>0.34916</v>
      </c>
      <c r="S496" s="213">
        <v>0</v>
      </c>
      <c r="T496" s="214">
        <f>S496*H496</f>
        <v>0</v>
      </c>
      <c r="AR496" s="24" t="s">
        <v>284</v>
      </c>
      <c r="AT496" s="24" t="s">
        <v>185</v>
      </c>
      <c r="AU496" s="24" t="s">
        <v>85</v>
      </c>
      <c r="AY496" s="24" t="s">
        <v>183</v>
      </c>
      <c r="BE496" s="215">
        <f>IF(N496="základní",J496,0)</f>
        <v>0</v>
      </c>
      <c r="BF496" s="215">
        <f>IF(N496="snížená",J496,0)</f>
        <v>0</v>
      </c>
      <c r="BG496" s="215">
        <f>IF(N496="zákl. přenesená",J496,0)</f>
        <v>0</v>
      </c>
      <c r="BH496" s="215">
        <f>IF(N496="sníž. přenesená",J496,0)</f>
        <v>0</v>
      </c>
      <c r="BI496" s="215">
        <f>IF(N496="nulová",J496,0)</f>
        <v>0</v>
      </c>
      <c r="BJ496" s="24" t="s">
        <v>24</v>
      </c>
      <c r="BK496" s="215">
        <f>ROUND(I496*H496,2)</f>
        <v>0</v>
      </c>
      <c r="BL496" s="24" t="s">
        <v>284</v>
      </c>
      <c r="BM496" s="24" t="s">
        <v>828</v>
      </c>
    </row>
    <row r="497" spans="2:47" s="1" customFormat="1" ht="27">
      <c r="B497" s="41"/>
      <c r="C497" s="63"/>
      <c r="D497" s="216" t="s">
        <v>192</v>
      </c>
      <c r="E497" s="63"/>
      <c r="F497" s="217" t="s">
        <v>829</v>
      </c>
      <c r="G497" s="63"/>
      <c r="H497" s="63"/>
      <c r="I497" s="172"/>
      <c r="J497" s="63"/>
      <c r="K497" s="63"/>
      <c r="L497" s="61"/>
      <c r="M497" s="218"/>
      <c r="N497" s="42"/>
      <c r="O497" s="42"/>
      <c r="P497" s="42"/>
      <c r="Q497" s="42"/>
      <c r="R497" s="42"/>
      <c r="S497" s="42"/>
      <c r="T497" s="78"/>
      <c r="AT497" s="24" t="s">
        <v>192</v>
      </c>
      <c r="AU497" s="24" t="s">
        <v>85</v>
      </c>
    </row>
    <row r="498" spans="2:51" s="14" customFormat="1" ht="13.5">
      <c r="B498" s="246"/>
      <c r="C498" s="247"/>
      <c r="D498" s="216" t="s">
        <v>194</v>
      </c>
      <c r="E498" s="248" t="s">
        <v>22</v>
      </c>
      <c r="F498" s="249" t="s">
        <v>784</v>
      </c>
      <c r="G498" s="247"/>
      <c r="H498" s="250" t="s">
        <v>22</v>
      </c>
      <c r="I498" s="251"/>
      <c r="J498" s="247"/>
      <c r="K498" s="247"/>
      <c r="L498" s="252"/>
      <c r="M498" s="253"/>
      <c r="N498" s="254"/>
      <c r="O498" s="254"/>
      <c r="P498" s="254"/>
      <c r="Q498" s="254"/>
      <c r="R498" s="254"/>
      <c r="S498" s="254"/>
      <c r="T498" s="255"/>
      <c r="AT498" s="256" t="s">
        <v>194</v>
      </c>
      <c r="AU498" s="256" t="s">
        <v>85</v>
      </c>
      <c r="AV498" s="14" t="s">
        <v>24</v>
      </c>
      <c r="AW498" s="14" t="s">
        <v>41</v>
      </c>
      <c r="AX498" s="14" t="s">
        <v>77</v>
      </c>
      <c r="AY498" s="256" t="s">
        <v>183</v>
      </c>
    </row>
    <row r="499" spans="2:51" s="12" customFormat="1" ht="13.5">
      <c r="B499" s="219"/>
      <c r="C499" s="220"/>
      <c r="D499" s="216" t="s">
        <v>194</v>
      </c>
      <c r="E499" s="221" t="s">
        <v>22</v>
      </c>
      <c r="F499" s="222" t="s">
        <v>545</v>
      </c>
      <c r="G499" s="220"/>
      <c r="H499" s="223">
        <v>480</v>
      </c>
      <c r="I499" s="224"/>
      <c r="J499" s="220"/>
      <c r="K499" s="220"/>
      <c r="L499" s="225"/>
      <c r="M499" s="226"/>
      <c r="N499" s="227"/>
      <c r="O499" s="227"/>
      <c r="P499" s="227"/>
      <c r="Q499" s="227"/>
      <c r="R499" s="227"/>
      <c r="S499" s="227"/>
      <c r="T499" s="228"/>
      <c r="AT499" s="229" t="s">
        <v>194</v>
      </c>
      <c r="AU499" s="229" t="s">
        <v>85</v>
      </c>
      <c r="AV499" s="12" t="s">
        <v>85</v>
      </c>
      <c r="AW499" s="12" t="s">
        <v>41</v>
      </c>
      <c r="AX499" s="12" t="s">
        <v>77</v>
      </c>
      <c r="AY499" s="229" t="s">
        <v>183</v>
      </c>
    </row>
    <row r="500" spans="2:51" s="14" customFormat="1" ht="13.5">
      <c r="B500" s="246"/>
      <c r="C500" s="247"/>
      <c r="D500" s="216" t="s">
        <v>194</v>
      </c>
      <c r="E500" s="248" t="s">
        <v>22</v>
      </c>
      <c r="F500" s="249" t="s">
        <v>785</v>
      </c>
      <c r="G500" s="247"/>
      <c r="H500" s="250" t="s">
        <v>22</v>
      </c>
      <c r="I500" s="251"/>
      <c r="J500" s="247"/>
      <c r="K500" s="247"/>
      <c r="L500" s="252"/>
      <c r="M500" s="253"/>
      <c r="N500" s="254"/>
      <c r="O500" s="254"/>
      <c r="P500" s="254"/>
      <c r="Q500" s="254"/>
      <c r="R500" s="254"/>
      <c r="S500" s="254"/>
      <c r="T500" s="255"/>
      <c r="AT500" s="256" t="s">
        <v>194</v>
      </c>
      <c r="AU500" s="256" t="s">
        <v>85</v>
      </c>
      <c r="AV500" s="14" t="s">
        <v>24</v>
      </c>
      <c r="AW500" s="14" t="s">
        <v>41</v>
      </c>
      <c r="AX500" s="14" t="s">
        <v>77</v>
      </c>
      <c r="AY500" s="256" t="s">
        <v>183</v>
      </c>
    </row>
    <row r="501" spans="2:51" s="12" customFormat="1" ht="13.5">
      <c r="B501" s="219"/>
      <c r="C501" s="220"/>
      <c r="D501" s="216" t="s">
        <v>194</v>
      </c>
      <c r="E501" s="221" t="s">
        <v>22</v>
      </c>
      <c r="F501" s="222" t="s">
        <v>547</v>
      </c>
      <c r="G501" s="220"/>
      <c r="H501" s="223">
        <v>122</v>
      </c>
      <c r="I501" s="224"/>
      <c r="J501" s="220"/>
      <c r="K501" s="220"/>
      <c r="L501" s="225"/>
      <c r="M501" s="226"/>
      <c r="N501" s="227"/>
      <c r="O501" s="227"/>
      <c r="P501" s="227"/>
      <c r="Q501" s="227"/>
      <c r="R501" s="227"/>
      <c r="S501" s="227"/>
      <c r="T501" s="228"/>
      <c r="AT501" s="229" t="s">
        <v>194</v>
      </c>
      <c r="AU501" s="229" t="s">
        <v>85</v>
      </c>
      <c r="AV501" s="12" t="s">
        <v>85</v>
      </c>
      <c r="AW501" s="12" t="s">
        <v>41</v>
      </c>
      <c r="AX501" s="12" t="s">
        <v>77</v>
      </c>
      <c r="AY501" s="229" t="s">
        <v>183</v>
      </c>
    </row>
    <row r="502" spans="2:51" s="13" customFormat="1" ht="13.5">
      <c r="B502" s="230"/>
      <c r="C502" s="231"/>
      <c r="D502" s="232" t="s">
        <v>194</v>
      </c>
      <c r="E502" s="233" t="s">
        <v>22</v>
      </c>
      <c r="F502" s="234" t="s">
        <v>196</v>
      </c>
      <c r="G502" s="231"/>
      <c r="H502" s="235">
        <v>602</v>
      </c>
      <c r="I502" s="236"/>
      <c r="J502" s="231"/>
      <c r="K502" s="231"/>
      <c r="L502" s="237"/>
      <c r="M502" s="238"/>
      <c r="N502" s="239"/>
      <c r="O502" s="239"/>
      <c r="P502" s="239"/>
      <c r="Q502" s="239"/>
      <c r="R502" s="239"/>
      <c r="S502" s="239"/>
      <c r="T502" s="240"/>
      <c r="AT502" s="241" t="s">
        <v>194</v>
      </c>
      <c r="AU502" s="241" t="s">
        <v>85</v>
      </c>
      <c r="AV502" s="13" t="s">
        <v>190</v>
      </c>
      <c r="AW502" s="13" t="s">
        <v>41</v>
      </c>
      <c r="AX502" s="13" t="s">
        <v>24</v>
      </c>
      <c r="AY502" s="241" t="s">
        <v>183</v>
      </c>
    </row>
    <row r="503" spans="2:65" s="1" customFormat="1" ht="22.5" customHeight="1">
      <c r="B503" s="41"/>
      <c r="C503" s="257" t="s">
        <v>830</v>
      </c>
      <c r="D503" s="257" t="s">
        <v>330</v>
      </c>
      <c r="E503" s="258" t="s">
        <v>831</v>
      </c>
      <c r="F503" s="259" t="s">
        <v>832</v>
      </c>
      <c r="G503" s="260" t="s">
        <v>274</v>
      </c>
      <c r="H503" s="261">
        <v>614.04</v>
      </c>
      <c r="I503" s="262"/>
      <c r="J503" s="263">
        <f>ROUND(I503*H503,2)</f>
        <v>0</v>
      </c>
      <c r="K503" s="259" t="s">
        <v>199</v>
      </c>
      <c r="L503" s="264"/>
      <c r="M503" s="265" t="s">
        <v>22</v>
      </c>
      <c r="N503" s="266" t="s">
        <v>48</v>
      </c>
      <c r="O503" s="42"/>
      <c r="P503" s="213">
        <f>O503*H503</f>
        <v>0</v>
      </c>
      <c r="Q503" s="213">
        <v>0.004</v>
      </c>
      <c r="R503" s="213">
        <f>Q503*H503</f>
        <v>2.45616</v>
      </c>
      <c r="S503" s="213">
        <v>0</v>
      </c>
      <c r="T503" s="214">
        <f>S503*H503</f>
        <v>0</v>
      </c>
      <c r="AR503" s="24" t="s">
        <v>384</v>
      </c>
      <c r="AT503" s="24" t="s">
        <v>330</v>
      </c>
      <c r="AU503" s="24" t="s">
        <v>85</v>
      </c>
      <c r="AY503" s="24" t="s">
        <v>183</v>
      </c>
      <c r="BE503" s="215">
        <f>IF(N503="základní",J503,0)</f>
        <v>0</v>
      </c>
      <c r="BF503" s="215">
        <f>IF(N503="snížená",J503,0)</f>
        <v>0</v>
      </c>
      <c r="BG503" s="215">
        <f>IF(N503="zákl. přenesená",J503,0)</f>
        <v>0</v>
      </c>
      <c r="BH503" s="215">
        <f>IF(N503="sníž. přenesená",J503,0)</f>
        <v>0</v>
      </c>
      <c r="BI503" s="215">
        <f>IF(N503="nulová",J503,0)</f>
        <v>0</v>
      </c>
      <c r="BJ503" s="24" t="s">
        <v>24</v>
      </c>
      <c r="BK503" s="215">
        <f>ROUND(I503*H503,2)</f>
        <v>0</v>
      </c>
      <c r="BL503" s="24" t="s">
        <v>284</v>
      </c>
      <c r="BM503" s="24" t="s">
        <v>833</v>
      </c>
    </row>
    <row r="504" spans="2:47" s="1" customFormat="1" ht="40.5">
      <c r="B504" s="41"/>
      <c r="C504" s="63"/>
      <c r="D504" s="216" t="s">
        <v>192</v>
      </c>
      <c r="E504" s="63"/>
      <c r="F504" s="217" t="s">
        <v>834</v>
      </c>
      <c r="G504" s="63"/>
      <c r="H504" s="63"/>
      <c r="I504" s="172"/>
      <c r="J504" s="63"/>
      <c r="K504" s="63"/>
      <c r="L504" s="61"/>
      <c r="M504" s="218"/>
      <c r="N504" s="42"/>
      <c r="O504" s="42"/>
      <c r="P504" s="42"/>
      <c r="Q504" s="42"/>
      <c r="R504" s="42"/>
      <c r="S504" s="42"/>
      <c r="T504" s="78"/>
      <c r="AT504" s="24" t="s">
        <v>192</v>
      </c>
      <c r="AU504" s="24" t="s">
        <v>85</v>
      </c>
    </row>
    <row r="505" spans="2:51" s="12" customFormat="1" ht="13.5">
      <c r="B505" s="219"/>
      <c r="C505" s="220"/>
      <c r="D505" s="232" t="s">
        <v>194</v>
      </c>
      <c r="E505" s="220"/>
      <c r="F505" s="244" t="s">
        <v>835</v>
      </c>
      <c r="G505" s="220"/>
      <c r="H505" s="245">
        <v>614.04</v>
      </c>
      <c r="I505" s="224"/>
      <c r="J505" s="220"/>
      <c r="K505" s="220"/>
      <c r="L505" s="225"/>
      <c r="M505" s="226"/>
      <c r="N505" s="227"/>
      <c r="O505" s="227"/>
      <c r="P505" s="227"/>
      <c r="Q505" s="227"/>
      <c r="R505" s="227"/>
      <c r="S505" s="227"/>
      <c r="T505" s="228"/>
      <c r="AT505" s="229" t="s">
        <v>194</v>
      </c>
      <c r="AU505" s="229" t="s">
        <v>85</v>
      </c>
      <c r="AV505" s="12" t="s">
        <v>85</v>
      </c>
      <c r="AW505" s="12" t="s">
        <v>6</v>
      </c>
      <c r="AX505" s="12" t="s">
        <v>24</v>
      </c>
      <c r="AY505" s="229" t="s">
        <v>183</v>
      </c>
    </row>
    <row r="506" spans="2:65" s="1" customFormat="1" ht="22.5" customHeight="1">
      <c r="B506" s="41"/>
      <c r="C506" s="204" t="s">
        <v>836</v>
      </c>
      <c r="D506" s="204" t="s">
        <v>185</v>
      </c>
      <c r="E506" s="205" t="s">
        <v>837</v>
      </c>
      <c r="F506" s="206" t="s">
        <v>838</v>
      </c>
      <c r="G506" s="207" t="s">
        <v>224</v>
      </c>
      <c r="H506" s="208">
        <v>4.213</v>
      </c>
      <c r="I506" s="209"/>
      <c r="J506" s="210">
        <f>ROUND(I506*H506,2)</f>
        <v>0</v>
      </c>
      <c r="K506" s="206" t="s">
        <v>199</v>
      </c>
      <c r="L506" s="61"/>
      <c r="M506" s="211" t="s">
        <v>22</v>
      </c>
      <c r="N506" s="212" t="s">
        <v>48</v>
      </c>
      <c r="O506" s="42"/>
      <c r="P506" s="213">
        <f>O506*H506</f>
        <v>0</v>
      </c>
      <c r="Q506" s="213">
        <v>0</v>
      </c>
      <c r="R506" s="213">
        <f>Q506*H506</f>
        <v>0</v>
      </c>
      <c r="S506" s="213">
        <v>0</v>
      </c>
      <c r="T506" s="214">
        <f>S506*H506</f>
        <v>0</v>
      </c>
      <c r="AR506" s="24" t="s">
        <v>284</v>
      </c>
      <c r="AT506" s="24" t="s">
        <v>185</v>
      </c>
      <c r="AU506" s="24" t="s">
        <v>85</v>
      </c>
      <c r="AY506" s="24" t="s">
        <v>183</v>
      </c>
      <c r="BE506" s="215">
        <f>IF(N506="základní",J506,0)</f>
        <v>0</v>
      </c>
      <c r="BF506" s="215">
        <f>IF(N506="snížená",J506,0)</f>
        <v>0</v>
      </c>
      <c r="BG506" s="215">
        <f>IF(N506="zákl. přenesená",J506,0)</f>
        <v>0</v>
      </c>
      <c r="BH506" s="215">
        <f>IF(N506="sníž. přenesená",J506,0)</f>
        <v>0</v>
      </c>
      <c r="BI506" s="215">
        <f>IF(N506="nulová",J506,0)</f>
        <v>0</v>
      </c>
      <c r="BJ506" s="24" t="s">
        <v>24</v>
      </c>
      <c r="BK506" s="215">
        <f>ROUND(I506*H506,2)</f>
        <v>0</v>
      </c>
      <c r="BL506" s="24" t="s">
        <v>284</v>
      </c>
      <c r="BM506" s="24" t="s">
        <v>839</v>
      </c>
    </row>
    <row r="507" spans="2:47" s="1" customFormat="1" ht="27">
      <c r="B507" s="41"/>
      <c r="C507" s="63"/>
      <c r="D507" s="232" t="s">
        <v>192</v>
      </c>
      <c r="E507" s="63"/>
      <c r="F507" s="242" t="s">
        <v>840</v>
      </c>
      <c r="G507" s="63"/>
      <c r="H507" s="63"/>
      <c r="I507" s="172"/>
      <c r="J507" s="63"/>
      <c r="K507" s="63"/>
      <c r="L507" s="61"/>
      <c r="M507" s="218"/>
      <c r="N507" s="42"/>
      <c r="O507" s="42"/>
      <c r="P507" s="42"/>
      <c r="Q507" s="42"/>
      <c r="R507" s="42"/>
      <c r="S507" s="42"/>
      <c r="T507" s="78"/>
      <c r="AT507" s="24" t="s">
        <v>192</v>
      </c>
      <c r="AU507" s="24" t="s">
        <v>85</v>
      </c>
    </row>
    <row r="508" spans="2:65" s="1" customFormat="1" ht="22.5" customHeight="1">
      <c r="B508" s="41"/>
      <c r="C508" s="204" t="s">
        <v>841</v>
      </c>
      <c r="D508" s="204" t="s">
        <v>185</v>
      </c>
      <c r="E508" s="205" t="s">
        <v>842</v>
      </c>
      <c r="F508" s="206" t="s">
        <v>843</v>
      </c>
      <c r="G508" s="207" t="s">
        <v>274</v>
      </c>
      <c r="H508" s="208">
        <v>122</v>
      </c>
      <c r="I508" s="209"/>
      <c r="J508" s="210">
        <f>ROUND(I508*H508,2)</f>
        <v>0</v>
      </c>
      <c r="K508" s="206" t="s">
        <v>22</v>
      </c>
      <c r="L508" s="61"/>
      <c r="M508" s="211" t="s">
        <v>22</v>
      </c>
      <c r="N508" s="212" t="s">
        <v>48</v>
      </c>
      <c r="O508" s="42"/>
      <c r="P508" s="213">
        <f>O508*H508</f>
        <v>0</v>
      </c>
      <c r="Q508" s="213">
        <v>0</v>
      </c>
      <c r="R508" s="213">
        <f>Q508*H508</f>
        <v>0</v>
      </c>
      <c r="S508" s="213">
        <v>0</v>
      </c>
      <c r="T508" s="214">
        <f>S508*H508</f>
        <v>0</v>
      </c>
      <c r="AR508" s="24" t="s">
        <v>284</v>
      </c>
      <c r="AT508" s="24" t="s">
        <v>185</v>
      </c>
      <c r="AU508" s="24" t="s">
        <v>85</v>
      </c>
      <c r="AY508" s="24" t="s">
        <v>183</v>
      </c>
      <c r="BE508" s="215">
        <f>IF(N508="základní",J508,0)</f>
        <v>0</v>
      </c>
      <c r="BF508" s="215">
        <f>IF(N508="snížená",J508,0)</f>
        <v>0</v>
      </c>
      <c r="BG508" s="215">
        <f>IF(N508="zákl. přenesená",J508,0)</f>
        <v>0</v>
      </c>
      <c r="BH508" s="215">
        <f>IF(N508="sníž. přenesená",J508,0)</f>
        <v>0</v>
      </c>
      <c r="BI508" s="215">
        <f>IF(N508="nulová",J508,0)</f>
        <v>0</v>
      </c>
      <c r="BJ508" s="24" t="s">
        <v>24</v>
      </c>
      <c r="BK508" s="215">
        <f>ROUND(I508*H508,2)</f>
        <v>0</v>
      </c>
      <c r="BL508" s="24" t="s">
        <v>284</v>
      </c>
      <c r="BM508" s="24" t="s">
        <v>844</v>
      </c>
    </row>
    <row r="509" spans="2:51" s="14" customFormat="1" ht="13.5">
      <c r="B509" s="246"/>
      <c r="C509" s="247"/>
      <c r="D509" s="216" t="s">
        <v>194</v>
      </c>
      <c r="E509" s="248" t="s">
        <v>22</v>
      </c>
      <c r="F509" s="249" t="s">
        <v>845</v>
      </c>
      <c r="G509" s="247"/>
      <c r="H509" s="250" t="s">
        <v>22</v>
      </c>
      <c r="I509" s="251"/>
      <c r="J509" s="247"/>
      <c r="K509" s="247"/>
      <c r="L509" s="252"/>
      <c r="M509" s="253"/>
      <c r="N509" s="254"/>
      <c r="O509" s="254"/>
      <c r="P509" s="254"/>
      <c r="Q509" s="254"/>
      <c r="R509" s="254"/>
      <c r="S509" s="254"/>
      <c r="T509" s="255"/>
      <c r="AT509" s="256" t="s">
        <v>194</v>
      </c>
      <c r="AU509" s="256" t="s">
        <v>85</v>
      </c>
      <c r="AV509" s="14" t="s">
        <v>24</v>
      </c>
      <c r="AW509" s="14" t="s">
        <v>41</v>
      </c>
      <c r="AX509" s="14" t="s">
        <v>77</v>
      </c>
      <c r="AY509" s="256" t="s">
        <v>183</v>
      </c>
    </row>
    <row r="510" spans="2:51" s="12" customFormat="1" ht="13.5">
      <c r="B510" s="219"/>
      <c r="C510" s="220"/>
      <c r="D510" s="216" t="s">
        <v>194</v>
      </c>
      <c r="E510" s="221" t="s">
        <v>22</v>
      </c>
      <c r="F510" s="222" t="s">
        <v>547</v>
      </c>
      <c r="G510" s="220"/>
      <c r="H510" s="223">
        <v>122</v>
      </c>
      <c r="I510" s="224"/>
      <c r="J510" s="220"/>
      <c r="K510" s="220"/>
      <c r="L510" s="225"/>
      <c r="M510" s="226"/>
      <c r="N510" s="227"/>
      <c r="O510" s="227"/>
      <c r="P510" s="227"/>
      <c r="Q510" s="227"/>
      <c r="R510" s="227"/>
      <c r="S510" s="227"/>
      <c r="T510" s="228"/>
      <c r="AT510" s="229" t="s">
        <v>194</v>
      </c>
      <c r="AU510" s="229" t="s">
        <v>85</v>
      </c>
      <c r="AV510" s="12" t="s">
        <v>85</v>
      </c>
      <c r="AW510" s="12" t="s">
        <v>41</v>
      </c>
      <c r="AX510" s="12" t="s">
        <v>77</v>
      </c>
      <c r="AY510" s="229" t="s">
        <v>183</v>
      </c>
    </row>
    <row r="511" spans="2:51" s="13" customFormat="1" ht="13.5">
      <c r="B511" s="230"/>
      <c r="C511" s="231"/>
      <c r="D511" s="216" t="s">
        <v>194</v>
      </c>
      <c r="E511" s="267" t="s">
        <v>22</v>
      </c>
      <c r="F511" s="268" t="s">
        <v>196</v>
      </c>
      <c r="G511" s="231"/>
      <c r="H511" s="269">
        <v>122</v>
      </c>
      <c r="I511" s="236"/>
      <c r="J511" s="231"/>
      <c r="K511" s="231"/>
      <c r="L511" s="237"/>
      <c r="M511" s="238"/>
      <c r="N511" s="239"/>
      <c r="O511" s="239"/>
      <c r="P511" s="239"/>
      <c r="Q511" s="239"/>
      <c r="R511" s="239"/>
      <c r="S511" s="239"/>
      <c r="T511" s="240"/>
      <c r="AT511" s="241" t="s">
        <v>194</v>
      </c>
      <c r="AU511" s="241" t="s">
        <v>85</v>
      </c>
      <c r="AV511" s="13" t="s">
        <v>190</v>
      </c>
      <c r="AW511" s="13" t="s">
        <v>41</v>
      </c>
      <c r="AX511" s="13" t="s">
        <v>24</v>
      </c>
      <c r="AY511" s="241" t="s">
        <v>183</v>
      </c>
    </row>
    <row r="512" spans="2:63" s="11" customFormat="1" ht="29.85" customHeight="1">
      <c r="B512" s="187"/>
      <c r="C512" s="188"/>
      <c r="D512" s="201" t="s">
        <v>76</v>
      </c>
      <c r="E512" s="202" t="s">
        <v>846</v>
      </c>
      <c r="F512" s="202" t="s">
        <v>847</v>
      </c>
      <c r="G512" s="188"/>
      <c r="H512" s="188"/>
      <c r="I512" s="191"/>
      <c r="J512" s="203">
        <f>BK512</f>
        <v>0</v>
      </c>
      <c r="K512" s="188"/>
      <c r="L512" s="193"/>
      <c r="M512" s="194"/>
      <c r="N512" s="195"/>
      <c r="O512" s="195"/>
      <c r="P512" s="196">
        <f>SUM(P513:P533)</f>
        <v>0</v>
      </c>
      <c r="Q512" s="195"/>
      <c r="R512" s="196">
        <f>SUM(R513:R533)</f>
        <v>16.645039999999998</v>
      </c>
      <c r="S512" s="195"/>
      <c r="T512" s="197">
        <f>SUM(T513:T533)</f>
        <v>0</v>
      </c>
      <c r="AR512" s="198" t="s">
        <v>85</v>
      </c>
      <c r="AT512" s="199" t="s">
        <v>76</v>
      </c>
      <c r="AU512" s="199" t="s">
        <v>24</v>
      </c>
      <c r="AY512" s="198" t="s">
        <v>183</v>
      </c>
      <c r="BK512" s="200">
        <f>SUM(BK513:BK533)</f>
        <v>0</v>
      </c>
    </row>
    <row r="513" spans="2:65" s="1" customFormat="1" ht="31.5" customHeight="1">
      <c r="B513" s="41"/>
      <c r="C513" s="204" t="s">
        <v>848</v>
      </c>
      <c r="D513" s="204" t="s">
        <v>185</v>
      </c>
      <c r="E513" s="205" t="s">
        <v>849</v>
      </c>
      <c r="F513" s="206" t="s">
        <v>850</v>
      </c>
      <c r="G513" s="207" t="s">
        <v>238</v>
      </c>
      <c r="H513" s="208">
        <v>664.88</v>
      </c>
      <c r="I513" s="209"/>
      <c r="J513" s="210">
        <f>ROUND(I513*H513,2)</f>
        <v>0</v>
      </c>
      <c r="K513" s="206" t="s">
        <v>199</v>
      </c>
      <c r="L513" s="61"/>
      <c r="M513" s="211" t="s">
        <v>22</v>
      </c>
      <c r="N513" s="212" t="s">
        <v>48</v>
      </c>
      <c r="O513" s="42"/>
      <c r="P513" s="213">
        <f>O513*H513</f>
        <v>0</v>
      </c>
      <c r="Q513" s="213">
        <v>0</v>
      </c>
      <c r="R513" s="213">
        <f>Q513*H513</f>
        <v>0</v>
      </c>
      <c r="S513" s="213">
        <v>0</v>
      </c>
      <c r="T513" s="214">
        <f>S513*H513</f>
        <v>0</v>
      </c>
      <c r="AR513" s="24" t="s">
        <v>284</v>
      </c>
      <c r="AT513" s="24" t="s">
        <v>185</v>
      </c>
      <c r="AU513" s="24" t="s">
        <v>85</v>
      </c>
      <c r="AY513" s="24" t="s">
        <v>183</v>
      </c>
      <c r="BE513" s="215">
        <f>IF(N513="základní",J513,0)</f>
        <v>0</v>
      </c>
      <c r="BF513" s="215">
        <f>IF(N513="snížená",J513,0)</f>
        <v>0</v>
      </c>
      <c r="BG513" s="215">
        <f>IF(N513="zákl. přenesená",J513,0)</f>
        <v>0</v>
      </c>
      <c r="BH513" s="215">
        <f>IF(N513="sníž. přenesená",J513,0)</f>
        <v>0</v>
      </c>
      <c r="BI513" s="215">
        <f>IF(N513="nulová",J513,0)</f>
        <v>0</v>
      </c>
      <c r="BJ513" s="24" t="s">
        <v>24</v>
      </c>
      <c r="BK513" s="215">
        <f>ROUND(I513*H513,2)</f>
        <v>0</v>
      </c>
      <c r="BL513" s="24" t="s">
        <v>284</v>
      </c>
      <c r="BM513" s="24" t="s">
        <v>851</v>
      </c>
    </row>
    <row r="514" spans="2:47" s="1" customFormat="1" ht="27">
      <c r="B514" s="41"/>
      <c r="C514" s="63"/>
      <c r="D514" s="216" t="s">
        <v>192</v>
      </c>
      <c r="E514" s="63"/>
      <c r="F514" s="217" t="s">
        <v>852</v>
      </c>
      <c r="G514" s="63"/>
      <c r="H514" s="63"/>
      <c r="I514" s="172"/>
      <c r="J514" s="63"/>
      <c r="K514" s="63"/>
      <c r="L514" s="61"/>
      <c r="M514" s="218"/>
      <c r="N514" s="42"/>
      <c r="O514" s="42"/>
      <c r="P514" s="42"/>
      <c r="Q514" s="42"/>
      <c r="R514" s="42"/>
      <c r="S514" s="42"/>
      <c r="T514" s="78"/>
      <c r="AT514" s="24" t="s">
        <v>192</v>
      </c>
      <c r="AU514" s="24" t="s">
        <v>85</v>
      </c>
    </row>
    <row r="515" spans="2:51" s="12" customFormat="1" ht="13.5">
      <c r="B515" s="219"/>
      <c r="C515" s="220"/>
      <c r="D515" s="216" t="s">
        <v>194</v>
      </c>
      <c r="E515" s="221" t="s">
        <v>22</v>
      </c>
      <c r="F515" s="222" t="s">
        <v>853</v>
      </c>
      <c r="G515" s="220"/>
      <c r="H515" s="223">
        <v>544.88</v>
      </c>
      <c r="I515" s="224"/>
      <c r="J515" s="220"/>
      <c r="K515" s="220"/>
      <c r="L515" s="225"/>
      <c r="M515" s="226"/>
      <c r="N515" s="227"/>
      <c r="O515" s="227"/>
      <c r="P515" s="227"/>
      <c r="Q515" s="227"/>
      <c r="R515" s="227"/>
      <c r="S515" s="227"/>
      <c r="T515" s="228"/>
      <c r="AT515" s="229" t="s">
        <v>194</v>
      </c>
      <c r="AU515" s="229" t="s">
        <v>85</v>
      </c>
      <c r="AV515" s="12" t="s">
        <v>85</v>
      </c>
      <c r="AW515" s="12" t="s">
        <v>41</v>
      </c>
      <c r="AX515" s="12" t="s">
        <v>77</v>
      </c>
      <c r="AY515" s="229" t="s">
        <v>183</v>
      </c>
    </row>
    <row r="516" spans="2:51" s="12" customFormat="1" ht="13.5">
      <c r="B516" s="219"/>
      <c r="C516" s="220"/>
      <c r="D516" s="216" t="s">
        <v>194</v>
      </c>
      <c r="E516" s="221" t="s">
        <v>22</v>
      </c>
      <c r="F516" s="222" t="s">
        <v>854</v>
      </c>
      <c r="G516" s="220"/>
      <c r="H516" s="223">
        <v>120</v>
      </c>
      <c r="I516" s="224"/>
      <c r="J516" s="220"/>
      <c r="K516" s="220"/>
      <c r="L516" s="225"/>
      <c r="M516" s="226"/>
      <c r="N516" s="227"/>
      <c r="O516" s="227"/>
      <c r="P516" s="227"/>
      <c r="Q516" s="227"/>
      <c r="R516" s="227"/>
      <c r="S516" s="227"/>
      <c r="T516" s="228"/>
      <c r="AT516" s="229" t="s">
        <v>194</v>
      </c>
      <c r="AU516" s="229" t="s">
        <v>85</v>
      </c>
      <c r="AV516" s="12" t="s">
        <v>85</v>
      </c>
      <c r="AW516" s="12" t="s">
        <v>41</v>
      </c>
      <c r="AX516" s="12" t="s">
        <v>77</v>
      </c>
      <c r="AY516" s="229" t="s">
        <v>183</v>
      </c>
    </row>
    <row r="517" spans="2:51" s="13" customFormat="1" ht="13.5">
      <c r="B517" s="230"/>
      <c r="C517" s="231"/>
      <c r="D517" s="232" t="s">
        <v>194</v>
      </c>
      <c r="E517" s="233" t="s">
        <v>22</v>
      </c>
      <c r="F517" s="234" t="s">
        <v>196</v>
      </c>
      <c r="G517" s="231"/>
      <c r="H517" s="235">
        <v>664.88</v>
      </c>
      <c r="I517" s="236"/>
      <c r="J517" s="231"/>
      <c r="K517" s="231"/>
      <c r="L517" s="237"/>
      <c r="M517" s="238"/>
      <c r="N517" s="239"/>
      <c r="O517" s="239"/>
      <c r="P517" s="239"/>
      <c r="Q517" s="239"/>
      <c r="R517" s="239"/>
      <c r="S517" s="239"/>
      <c r="T517" s="240"/>
      <c r="AT517" s="241" t="s">
        <v>194</v>
      </c>
      <c r="AU517" s="241" t="s">
        <v>85</v>
      </c>
      <c r="AV517" s="13" t="s">
        <v>190</v>
      </c>
      <c r="AW517" s="13" t="s">
        <v>41</v>
      </c>
      <c r="AX517" s="13" t="s">
        <v>24</v>
      </c>
      <c r="AY517" s="241" t="s">
        <v>183</v>
      </c>
    </row>
    <row r="518" spans="2:65" s="1" customFormat="1" ht="22.5" customHeight="1">
      <c r="B518" s="41"/>
      <c r="C518" s="257" t="s">
        <v>855</v>
      </c>
      <c r="D518" s="257" t="s">
        <v>330</v>
      </c>
      <c r="E518" s="258" t="s">
        <v>856</v>
      </c>
      <c r="F518" s="259" t="s">
        <v>857</v>
      </c>
      <c r="G518" s="260" t="s">
        <v>188</v>
      </c>
      <c r="H518" s="261">
        <v>15.359</v>
      </c>
      <c r="I518" s="262"/>
      <c r="J518" s="263">
        <f>ROUND(I518*H518,2)</f>
        <v>0</v>
      </c>
      <c r="K518" s="259" t="s">
        <v>199</v>
      </c>
      <c r="L518" s="264"/>
      <c r="M518" s="265" t="s">
        <v>22</v>
      </c>
      <c r="N518" s="266" t="s">
        <v>48</v>
      </c>
      <c r="O518" s="42"/>
      <c r="P518" s="213">
        <f>O518*H518</f>
        <v>0</v>
      </c>
      <c r="Q518" s="213">
        <v>0.55</v>
      </c>
      <c r="R518" s="213">
        <f>Q518*H518</f>
        <v>8.44745</v>
      </c>
      <c r="S518" s="213">
        <v>0</v>
      </c>
      <c r="T518" s="214">
        <f>S518*H518</f>
        <v>0</v>
      </c>
      <c r="AR518" s="24" t="s">
        <v>384</v>
      </c>
      <c r="AT518" s="24" t="s">
        <v>330</v>
      </c>
      <c r="AU518" s="24" t="s">
        <v>85</v>
      </c>
      <c r="AY518" s="24" t="s">
        <v>183</v>
      </c>
      <c r="BE518" s="215">
        <f>IF(N518="základní",J518,0)</f>
        <v>0</v>
      </c>
      <c r="BF518" s="215">
        <f>IF(N518="snížená",J518,0)</f>
        <v>0</v>
      </c>
      <c r="BG518" s="215">
        <f>IF(N518="zákl. přenesená",J518,0)</f>
        <v>0</v>
      </c>
      <c r="BH518" s="215">
        <f>IF(N518="sníž. přenesená",J518,0)</f>
        <v>0</v>
      </c>
      <c r="BI518" s="215">
        <f>IF(N518="nulová",J518,0)</f>
        <v>0</v>
      </c>
      <c r="BJ518" s="24" t="s">
        <v>24</v>
      </c>
      <c r="BK518" s="215">
        <f>ROUND(I518*H518,2)</f>
        <v>0</v>
      </c>
      <c r="BL518" s="24" t="s">
        <v>284</v>
      </c>
      <c r="BM518" s="24" t="s">
        <v>858</v>
      </c>
    </row>
    <row r="519" spans="2:47" s="1" customFormat="1" ht="27">
      <c r="B519" s="41"/>
      <c r="C519" s="63"/>
      <c r="D519" s="216" t="s">
        <v>192</v>
      </c>
      <c r="E519" s="63"/>
      <c r="F519" s="217" t="s">
        <v>859</v>
      </c>
      <c r="G519" s="63"/>
      <c r="H519" s="63"/>
      <c r="I519" s="172"/>
      <c r="J519" s="63"/>
      <c r="K519" s="63"/>
      <c r="L519" s="61"/>
      <c r="M519" s="218"/>
      <c r="N519" s="42"/>
      <c r="O519" s="42"/>
      <c r="P519" s="42"/>
      <c r="Q519" s="42"/>
      <c r="R519" s="42"/>
      <c r="S519" s="42"/>
      <c r="T519" s="78"/>
      <c r="AT519" s="24" t="s">
        <v>192</v>
      </c>
      <c r="AU519" s="24" t="s">
        <v>85</v>
      </c>
    </row>
    <row r="520" spans="2:51" s="12" customFormat="1" ht="13.5">
      <c r="B520" s="219"/>
      <c r="C520" s="220"/>
      <c r="D520" s="216" t="s">
        <v>194</v>
      </c>
      <c r="E520" s="221" t="s">
        <v>22</v>
      </c>
      <c r="F520" s="222" t="s">
        <v>860</v>
      </c>
      <c r="G520" s="220"/>
      <c r="H520" s="223">
        <v>12.587</v>
      </c>
      <c r="I520" s="224"/>
      <c r="J520" s="220"/>
      <c r="K520" s="220"/>
      <c r="L520" s="225"/>
      <c r="M520" s="226"/>
      <c r="N520" s="227"/>
      <c r="O520" s="227"/>
      <c r="P520" s="227"/>
      <c r="Q520" s="227"/>
      <c r="R520" s="227"/>
      <c r="S520" s="227"/>
      <c r="T520" s="228"/>
      <c r="AT520" s="229" t="s">
        <v>194</v>
      </c>
      <c r="AU520" s="229" t="s">
        <v>85</v>
      </c>
      <c r="AV520" s="12" t="s">
        <v>85</v>
      </c>
      <c r="AW520" s="12" t="s">
        <v>41</v>
      </c>
      <c r="AX520" s="12" t="s">
        <v>77</v>
      </c>
      <c r="AY520" s="229" t="s">
        <v>183</v>
      </c>
    </row>
    <row r="521" spans="2:51" s="12" customFormat="1" ht="13.5">
      <c r="B521" s="219"/>
      <c r="C521" s="220"/>
      <c r="D521" s="216" t="s">
        <v>194</v>
      </c>
      <c r="E521" s="221" t="s">
        <v>22</v>
      </c>
      <c r="F521" s="222" t="s">
        <v>861</v>
      </c>
      <c r="G521" s="220"/>
      <c r="H521" s="223">
        <v>2.772</v>
      </c>
      <c r="I521" s="224"/>
      <c r="J521" s="220"/>
      <c r="K521" s="220"/>
      <c r="L521" s="225"/>
      <c r="M521" s="226"/>
      <c r="N521" s="227"/>
      <c r="O521" s="227"/>
      <c r="P521" s="227"/>
      <c r="Q521" s="227"/>
      <c r="R521" s="227"/>
      <c r="S521" s="227"/>
      <c r="T521" s="228"/>
      <c r="AT521" s="229" t="s">
        <v>194</v>
      </c>
      <c r="AU521" s="229" t="s">
        <v>85</v>
      </c>
      <c r="AV521" s="12" t="s">
        <v>85</v>
      </c>
      <c r="AW521" s="12" t="s">
        <v>41</v>
      </c>
      <c r="AX521" s="12" t="s">
        <v>77</v>
      </c>
      <c r="AY521" s="229" t="s">
        <v>183</v>
      </c>
    </row>
    <row r="522" spans="2:51" s="13" customFormat="1" ht="13.5">
      <c r="B522" s="230"/>
      <c r="C522" s="231"/>
      <c r="D522" s="232" t="s">
        <v>194</v>
      </c>
      <c r="E522" s="233" t="s">
        <v>22</v>
      </c>
      <c r="F522" s="234" t="s">
        <v>196</v>
      </c>
      <c r="G522" s="231"/>
      <c r="H522" s="235">
        <v>15.359</v>
      </c>
      <c r="I522" s="236"/>
      <c r="J522" s="231"/>
      <c r="K522" s="231"/>
      <c r="L522" s="237"/>
      <c r="M522" s="238"/>
      <c r="N522" s="239"/>
      <c r="O522" s="239"/>
      <c r="P522" s="239"/>
      <c r="Q522" s="239"/>
      <c r="R522" s="239"/>
      <c r="S522" s="239"/>
      <c r="T522" s="240"/>
      <c r="AT522" s="241" t="s">
        <v>194</v>
      </c>
      <c r="AU522" s="241" t="s">
        <v>85</v>
      </c>
      <c r="AV522" s="13" t="s">
        <v>190</v>
      </c>
      <c r="AW522" s="13" t="s">
        <v>41</v>
      </c>
      <c r="AX522" s="13" t="s">
        <v>24</v>
      </c>
      <c r="AY522" s="241" t="s">
        <v>183</v>
      </c>
    </row>
    <row r="523" spans="2:65" s="1" customFormat="1" ht="22.5" customHeight="1">
      <c r="B523" s="41"/>
      <c r="C523" s="204" t="s">
        <v>862</v>
      </c>
      <c r="D523" s="204" t="s">
        <v>185</v>
      </c>
      <c r="E523" s="205" t="s">
        <v>863</v>
      </c>
      <c r="F523" s="206" t="s">
        <v>864</v>
      </c>
      <c r="G523" s="207" t="s">
        <v>274</v>
      </c>
      <c r="H523" s="208">
        <v>480</v>
      </c>
      <c r="I523" s="209"/>
      <c r="J523" s="210">
        <f>ROUND(I523*H523,2)</f>
        <v>0</v>
      </c>
      <c r="K523" s="206" t="s">
        <v>199</v>
      </c>
      <c r="L523" s="61"/>
      <c r="M523" s="211" t="s">
        <v>22</v>
      </c>
      <c r="N523" s="212" t="s">
        <v>48</v>
      </c>
      <c r="O523" s="42"/>
      <c r="P523" s="213">
        <f>O523*H523</f>
        <v>0</v>
      </c>
      <c r="Q523" s="213">
        <v>0.0161</v>
      </c>
      <c r="R523" s="213">
        <f>Q523*H523</f>
        <v>7.728</v>
      </c>
      <c r="S523" s="213">
        <v>0</v>
      </c>
      <c r="T523" s="214">
        <f>S523*H523</f>
        <v>0</v>
      </c>
      <c r="AR523" s="24" t="s">
        <v>284</v>
      </c>
      <c r="AT523" s="24" t="s">
        <v>185</v>
      </c>
      <c r="AU523" s="24" t="s">
        <v>85</v>
      </c>
      <c r="AY523" s="24" t="s">
        <v>183</v>
      </c>
      <c r="BE523" s="215">
        <f>IF(N523="základní",J523,0)</f>
        <v>0</v>
      </c>
      <c r="BF523" s="215">
        <f>IF(N523="snížená",J523,0)</f>
        <v>0</v>
      </c>
      <c r="BG523" s="215">
        <f>IF(N523="zákl. přenesená",J523,0)</f>
        <v>0</v>
      </c>
      <c r="BH523" s="215">
        <f>IF(N523="sníž. přenesená",J523,0)</f>
        <v>0</v>
      </c>
      <c r="BI523" s="215">
        <f>IF(N523="nulová",J523,0)</f>
        <v>0</v>
      </c>
      <c r="BJ523" s="24" t="s">
        <v>24</v>
      </c>
      <c r="BK523" s="215">
        <f>ROUND(I523*H523,2)</f>
        <v>0</v>
      </c>
      <c r="BL523" s="24" t="s">
        <v>284</v>
      </c>
      <c r="BM523" s="24" t="s">
        <v>865</v>
      </c>
    </row>
    <row r="524" spans="2:47" s="1" customFormat="1" ht="27">
      <c r="B524" s="41"/>
      <c r="C524" s="63"/>
      <c r="D524" s="216" t="s">
        <v>192</v>
      </c>
      <c r="E524" s="63"/>
      <c r="F524" s="217" t="s">
        <v>866</v>
      </c>
      <c r="G524" s="63"/>
      <c r="H524" s="63"/>
      <c r="I524" s="172"/>
      <c r="J524" s="63"/>
      <c r="K524" s="63"/>
      <c r="L524" s="61"/>
      <c r="M524" s="218"/>
      <c r="N524" s="42"/>
      <c r="O524" s="42"/>
      <c r="P524" s="42"/>
      <c r="Q524" s="42"/>
      <c r="R524" s="42"/>
      <c r="S524" s="42"/>
      <c r="T524" s="78"/>
      <c r="AT524" s="24" t="s">
        <v>192</v>
      </c>
      <c r="AU524" s="24" t="s">
        <v>85</v>
      </c>
    </row>
    <row r="525" spans="2:51" s="14" customFormat="1" ht="13.5">
      <c r="B525" s="246"/>
      <c r="C525" s="247"/>
      <c r="D525" s="216" t="s">
        <v>194</v>
      </c>
      <c r="E525" s="248" t="s">
        <v>22</v>
      </c>
      <c r="F525" s="249" t="s">
        <v>784</v>
      </c>
      <c r="G525" s="247"/>
      <c r="H525" s="250" t="s">
        <v>22</v>
      </c>
      <c r="I525" s="251"/>
      <c r="J525" s="247"/>
      <c r="K525" s="247"/>
      <c r="L525" s="252"/>
      <c r="M525" s="253"/>
      <c r="N525" s="254"/>
      <c r="O525" s="254"/>
      <c r="P525" s="254"/>
      <c r="Q525" s="254"/>
      <c r="R525" s="254"/>
      <c r="S525" s="254"/>
      <c r="T525" s="255"/>
      <c r="AT525" s="256" t="s">
        <v>194</v>
      </c>
      <c r="AU525" s="256" t="s">
        <v>85</v>
      </c>
      <c r="AV525" s="14" t="s">
        <v>24</v>
      </c>
      <c r="AW525" s="14" t="s">
        <v>41</v>
      </c>
      <c r="AX525" s="14" t="s">
        <v>77</v>
      </c>
      <c r="AY525" s="256" t="s">
        <v>183</v>
      </c>
    </row>
    <row r="526" spans="2:51" s="12" customFormat="1" ht="13.5">
      <c r="B526" s="219"/>
      <c r="C526" s="220"/>
      <c r="D526" s="232" t="s">
        <v>194</v>
      </c>
      <c r="E526" s="243" t="s">
        <v>22</v>
      </c>
      <c r="F526" s="244" t="s">
        <v>545</v>
      </c>
      <c r="G526" s="220"/>
      <c r="H526" s="245">
        <v>480</v>
      </c>
      <c r="I526" s="224"/>
      <c r="J526" s="220"/>
      <c r="K526" s="220"/>
      <c r="L526" s="225"/>
      <c r="M526" s="226"/>
      <c r="N526" s="227"/>
      <c r="O526" s="227"/>
      <c r="P526" s="227"/>
      <c r="Q526" s="227"/>
      <c r="R526" s="227"/>
      <c r="S526" s="227"/>
      <c r="T526" s="228"/>
      <c r="AT526" s="229" t="s">
        <v>194</v>
      </c>
      <c r="AU526" s="229" t="s">
        <v>85</v>
      </c>
      <c r="AV526" s="12" t="s">
        <v>85</v>
      </c>
      <c r="AW526" s="12" t="s">
        <v>41</v>
      </c>
      <c r="AX526" s="12" t="s">
        <v>24</v>
      </c>
      <c r="AY526" s="229" t="s">
        <v>183</v>
      </c>
    </row>
    <row r="527" spans="2:65" s="1" customFormat="1" ht="31.5" customHeight="1">
      <c r="B527" s="41"/>
      <c r="C527" s="204" t="s">
        <v>867</v>
      </c>
      <c r="D527" s="204" t="s">
        <v>185</v>
      </c>
      <c r="E527" s="205" t="s">
        <v>868</v>
      </c>
      <c r="F527" s="206" t="s">
        <v>869</v>
      </c>
      <c r="G527" s="207" t="s">
        <v>274</v>
      </c>
      <c r="H527" s="208">
        <v>30.1</v>
      </c>
      <c r="I527" s="209"/>
      <c r="J527" s="210">
        <f>ROUND(I527*H527,2)</f>
        <v>0</v>
      </c>
      <c r="K527" s="206" t="s">
        <v>22</v>
      </c>
      <c r="L527" s="61"/>
      <c r="M527" s="211" t="s">
        <v>22</v>
      </c>
      <c r="N527" s="212" t="s">
        <v>48</v>
      </c>
      <c r="O527" s="42"/>
      <c r="P527" s="213">
        <f>O527*H527</f>
        <v>0</v>
      </c>
      <c r="Q527" s="213">
        <v>0</v>
      </c>
      <c r="R527" s="213">
        <f>Q527*H527</f>
        <v>0</v>
      </c>
      <c r="S527" s="213">
        <v>0</v>
      </c>
      <c r="T527" s="214">
        <f>S527*H527</f>
        <v>0</v>
      </c>
      <c r="AR527" s="24" t="s">
        <v>284</v>
      </c>
      <c r="AT527" s="24" t="s">
        <v>185</v>
      </c>
      <c r="AU527" s="24" t="s">
        <v>85</v>
      </c>
      <c r="AY527" s="24" t="s">
        <v>183</v>
      </c>
      <c r="BE527" s="215">
        <f>IF(N527="základní",J527,0)</f>
        <v>0</v>
      </c>
      <c r="BF527" s="215">
        <f>IF(N527="snížená",J527,0)</f>
        <v>0</v>
      </c>
      <c r="BG527" s="215">
        <f>IF(N527="zákl. přenesená",J527,0)</f>
        <v>0</v>
      </c>
      <c r="BH527" s="215">
        <f>IF(N527="sníž. přenesená",J527,0)</f>
        <v>0</v>
      </c>
      <c r="BI527" s="215">
        <f>IF(N527="nulová",J527,0)</f>
        <v>0</v>
      </c>
      <c r="BJ527" s="24" t="s">
        <v>24</v>
      </c>
      <c r="BK527" s="215">
        <f>ROUND(I527*H527,2)</f>
        <v>0</v>
      </c>
      <c r="BL527" s="24" t="s">
        <v>284</v>
      </c>
      <c r="BM527" s="24" t="s">
        <v>870</v>
      </c>
    </row>
    <row r="528" spans="2:65" s="1" customFormat="1" ht="31.5" customHeight="1">
      <c r="B528" s="41"/>
      <c r="C528" s="204" t="s">
        <v>871</v>
      </c>
      <c r="D528" s="204" t="s">
        <v>185</v>
      </c>
      <c r="E528" s="205" t="s">
        <v>872</v>
      </c>
      <c r="F528" s="206" t="s">
        <v>873</v>
      </c>
      <c r="G528" s="207" t="s">
        <v>274</v>
      </c>
      <c r="H528" s="208">
        <v>33</v>
      </c>
      <c r="I528" s="209"/>
      <c r="J528" s="210">
        <f>ROUND(I528*H528,2)</f>
        <v>0</v>
      </c>
      <c r="K528" s="206" t="s">
        <v>22</v>
      </c>
      <c r="L528" s="61"/>
      <c r="M528" s="211" t="s">
        <v>22</v>
      </c>
      <c r="N528" s="212" t="s">
        <v>48</v>
      </c>
      <c r="O528" s="42"/>
      <c r="P528" s="213">
        <f>O528*H528</f>
        <v>0</v>
      </c>
      <c r="Q528" s="213">
        <v>0.01423</v>
      </c>
      <c r="R528" s="213">
        <f>Q528*H528</f>
        <v>0.46959</v>
      </c>
      <c r="S528" s="213">
        <v>0</v>
      </c>
      <c r="T528" s="214">
        <f>S528*H528</f>
        <v>0</v>
      </c>
      <c r="AR528" s="24" t="s">
        <v>284</v>
      </c>
      <c r="AT528" s="24" t="s">
        <v>185</v>
      </c>
      <c r="AU528" s="24" t="s">
        <v>85</v>
      </c>
      <c r="AY528" s="24" t="s">
        <v>183</v>
      </c>
      <c r="BE528" s="215">
        <f>IF(N528="základní",J528,0)</f>
        <v>0</v>
      </c>
      <c r="BF528" s="215">
        <f>IF(N528="snížená",J528,0)</f>
        <v>0</v>
      </c>
      <c r="BG528" s="215">
        <f>IF(N528="zákl. přenesená",J528,0)</f>
        <v>0</v>
      </c>
      <c r="BH528" s="215">
        <f>IF(N528="sníž. přenesená",J528,0)</f>
        <v>0</v>
      </c>
      <c r="BI528" s="215">
        <f>IF(N528="nulová",J528,0)</f>
        <v>0</v>
      </c>
      <c r="BJ528" s="24" t="s">
        <v>24</v>
      </c>
      <c r="BK528" s="215">
        <f>ROUND(I528*H528,2)</f>
        <v>0</v>
      </c>
      <c r="BL528" s="24" t="s">
        <v>284</v>
      </c>
      <c r="BM528" s="24" t="s">
        <v>874</v>
      </c>
    </row>
    <row r="529" spans="2:47" s="1" customFormat="1" ht="27">
      <c r="B529" s="41"/>
      <c r="C529" s="63"/>
      <c r="D529" s="216" t="s">
        <v>192</v>
      </c>
      <c r="E529" s="63"/>
      <c r="F529" s="217" t="s">
        <v>875</v>
      </c>
      <c r="G529" s="63"/>
      <c r="H529" s="63"/>
      <c r="I529" s="172"/>
      <c r="J529" s="63"/>
      <c r="K529" s="63"/>
      <c r="L529" s="61"/>
      <c r="M529" s="218"/>
      <c r="N529" s="42"/>
      <c r="O529" s="42"/>
      <c r="P529" s="42"/>
      <c r="Q529" s="42"/>
      <c r="R529" s="42"/>
      <c r="S529" s="42"/>
      <c r="T529" s="78"/>
      <c r="AT529" s="24" t="s">
        <v>192</v>
      </c>
      <c r="AU529" s="24" t="s">
        <v>85</v>
      </c>
    </row>
    <row r="530" spans="2:51" s="14" customFormat="1" ht="13.5">
      <c r="B530" s="246"/>
      <c r="C530" s="247"/>
      <c r="D530" s="216" t="s">
        <v>194</v>
      </c>
      <c r="E530" s="248" t="s">
        <v>22</v>
      </c>
      <c r="F530" s="249" t="s">
        <v>786</v>
      </c>
      <c r="G530" s="247"/>
      <c r="H530" s="250" t="s">
        <v>22</v>
      </c>
      <c r="I530" s="251"/>
      <c r="J530" s="247"/>
      <c r="K530" s="247"/>
      <c r="L530" s="252"/>
      <c r="M530" s="253"/>
      <c r="N530" s="254"/>
      <c r="O530" s="254"/>
      <c r="P530" s="254"/>
      <c r="Q530" s="254"/>
      <c r="R530" s="254"/>
      <c r="S530" s="254"/>
      <c r="T530" s="255"/>
      <c r="AT530" s="256" t="s">
        <v>194</v>
      </c>
      <c r="AU530" s="256" t="s">
        <v>85</v>
      </c>
      <c r="AV530" s="14" t="s">
        <v>24</v>
      </c>
      <c r="AW530" s="14" t="s">
        <v>41</v>
      </c>
      <c r="AX530" s="14" t="s">
        <v>77</v>
      </c>
      <c r="AY530" s="256" t="s">
        <v>183</v>
      </c>
    </row>
    <row r="531" spans="2:51" s="12" customFormat="1" ht="13.5">
      <c r="B531" s="219"/>
      <c r="C531" s="220"/>
      <c r="D531" s="232" t="s">
        <v>194</v>
      </c>
      <c r="E531" s="243" t="s">
        <v>22</v>
      </c>
      <c r="F531" s="244" t="s">
        <v>406</v>
      </c>
      <c r="G531" s="220"/>
      <c r="H531" s="245">
        <v>33</v>
      </c>
      <c r="I531" s="224"/>
      <c r="J531" s="220"/>
      <c r="K531" s="220"/>
      <c r="L531" s="225"/>
      <c r="M531" s="226"/>
      <c r="N531" s="227"/>
      <c r="O531" s="227"/>
      <c r="P531" s="227"/>
      <c r="Q531" s="227"/>
      <c r="R531" s="227"/>
      <c r="S531" s="227"/>
      <c r="T531" s="228"/>
      <c r="AT531" s="229" t="s">
        <v>194</v>
      </c>
      <c r="AU531" s="229" t="s">
        <v>85</v>
      </c>
      <c r="AV531" s="12" t="s">
        <v>85</v>
      </c>
      <c r="AW531" s="12" t="s">
        <v>41</v>
      </c>
      <c r="AX531" s="12" t="s">
        <v>24</v>
      </c>
      <c r="AY531" s="229" t="s">
        <v>183</v>
      </c>
    </row>
    <row r="532" spans="2:65" s="1" customFormat="1" ht="22.5" customHeight="1">
      <c r="B532" s="41"/>
      <c r="C532" s="204" t="s">
        <v>876</v>
      </c>
      <c r="D532" s="204" t="s">
        <v>185</v>
      </c>
      <c r="E532" s="205" t="s">
        <v>877</v>
      </c>
      <c r="F532" s="206" t="s">
        <v>878</v>
      </c>
      <c r="G532" s="207" t="s">
        <v>224</v>
      </c>
      <c r="H532" s="208">
        <v>16.645</v>
      </c>
      <c r="I532" s="209"/>
      <c r="J532" s="210">
        <f>ROUND(I532*H532,2)</f>
        <v>0</v>
      </c>
      <c r="K532" s="206" t="s">
        <v>199</v>
      </c>
      <c r="L532" s="61"/>
      <c r="M532" s="211" t="s">
        <v>22</v>
      </c>
      <c r="N532" s="212" t="s">
        <v>48</v>
      </c>
      <c r="O532" s="42"/>
      <c r="P532" s="213">
        <f>O532*H532</f>
        <v>0</v>
      </c>
      <c r="Q532" s="213">
        <v>0</v>
      </c>
      <c r="R532" s="213">
        <f>Q532*H532</f>
        <v>0</v>
      </c>
      <c r="S532" s="213">
        <v>0</v>
      </c>
      <c r="T532" s="214">
        <f>S532*H532</f>
        <v>0</v>
      </c>
      <c r="AR532" s="24" t="s">
        <v>284</v>
      </c>
      <c r="AT532" s="24" t="s">
        <v>185</v>
      </c>
      <c r="AU532" s="24" t="s">
        <v>85</v>
      </c>
      <c r="AY532" s="24" t="s">
        <v>183</v>
      </c>
      <c r="BE532" s="215">
        <f>IF(N532="základní",J532,0)</f>
        <v>0</v>
      </c>
      <c r="BF532" s="215">
        <f>IF(N532="snížená",J532,0)</f>
        <v>0</v>
      </c>
      <c r="BG532" s="215">
        <f>IF(N532="zákl. přenesená",J532,0)</f>
        <v>0</v>
      </c>
      <c r="BH532" s="215">
        <f>IF(N532="sníž. přenesená",J532,0)</f>
        <v>0</v>
      </c>
      <c r="BI532" s="215">
        <f>IF(N532="nulová",J532,0)</f>
        <v>0</v>
      </c>
      <c r="BJ532" s="24" t="s">
        <v>24</v>
      </c>
      <c r="BK532" s="215">
        <f>ROUND(I532*H532,2)</f>
        <v>0</v>
      </c>
      <c r="BL532" s="24" t="s">
        <v>284</v>
      </c>
      <c r="BM532" s="24" t="s">
        <v>879</v>
      </c>
    </row>
    <row r="533" spans="2:47" s="1" customFormat="1" ht="27">
      <c r="B533" s="41"/>
      <c r="C533" s="63"/>
      <c r="D533" s="216" t="s">
        <v>192</v>
      </c>
      <c r="E533" s="63"/>
      <c r="F533" s="217" t="s">
        <v>880</v>
      </c>
      <c r="G533" s="63"/>
      <c r="H533" s="63"/>
      <c r="I533" s="172"/>
      <c r="J533" s="63"/>
      <c r="K533" s="63"/>
      <c r="L533" s="61"/>
      <c r="M533" s="218"/>
      <c r="N533" s="42"/>
      <c r="O533" s="42"/>
      <c r="P533" s="42"/>
      <c r="Q533" s="42"/>
      <c r="R533" s="42"/>
      <c r="S533" s="42"/>
      <c r="T533" s="78"/>
      <c r="AT533" s="24" t="s">
        <v>192</v>
      </c>
      <c r="AU533" s="24" t="s">
        <v>85</v>
      </c>
    </row>
    <row r="534" spans="2:63" s="11" customFormat="1" ht="29.85" customHeight="1">
      <c r="B534" s="187"/>
      <c r="C534" s="188"/>
      <c r="D534" s="201" t="s">
        <v>76</v>
      </c>
      <c r="E534" s="202" t="s">
        <v>881</v>
      </c>
      <c r="F534" s="202" t="s">
        <v>882</v>
      </c>
      <c r="G534" s="188"/>
      <c r="H534" s="188"/>
      <c r="I534" s="191"/>
      <c r="J534" s="203">
        <f>BK534</f>
        <v>0</v>
      </c>
      <c r="K534" s="188"/>
      <c r="L534" s="193"/>
      <c r="M534" s="194"/>
      <c r="N534" s="195"/>
      <c r="O534" s="195"/>
      <c r="P534" s="196">
        <f>SUM(P535:P585)</f>
        <v>0</v>
      </c>
      <c r="Q534" s="195"/>
      <c r="R534" s="196">
        <f>SUM(R535:R585)</f>
        <v>22.815055800000007</v>
      </c>
      <c r="S534" s="195"/>
      <c r="T534" s="197">
        <f>SUM(T535:T585)</f>
        <v>3.3718500000000002</v>
      </c>
      <c r="AR534" s="198" t="s">
        <v>85</v>
      </c>
      <c r="AT534" s="199" t="s">
        <v>76</v>
      </c>
      <c r="AU534" s="199" t="s">
        <v>24</v>
      </c>
      <c r="AY534" s="198" t="s">
        <v>183</v>
      </c>
      <c r="BK534" s="200">
        <f>SUM(BK535:BK585)</f>
        <v>0</v>
      </c>
    </row>
    <row r="535" spans="2:65" s="1" customFormat="1" ht="22.5" customHeight="1">
      <c r="B535" s="41"/>
      <c r="C535" s="204" t="s">
        <v>883</v>
      </c>
      <c r="D535" s="204" t="s">
        <v>185</v>
      </c>
      <c r="E535" s="205" t="s">
        <v>884</v>
      </c>
      <c r="F535" s="206" t="s">
        <v>885</v>
      </c>
      <c r="G535" s="207" t="s">
        <v>274</v>
      </c>
      <c r="H535" s="208">
        <v>246.6</v>
      </c>
      <c r="I535" s="209"/>
      <c r="J535" s="210">
        <f>ROUND(I535*H535,2)</f>
        <v>0</v>
      </c>
      <c r="K535" s="206" t="s">
        <v>199</v>
      </c>
      <c r="L535" s="61"/>
      <c r="M535" s="211" t="s">
        <v>22</v>
      </c>
      <c r="N535" s="212" t="s">
        <v>48</v>
      </c>
      <c r="O535" s="42"/>
      <c r="P535" s="213">
        <f>O535*H535</f>
        <v>0</v>
      </c>
      <c r="Q535" s="213">
        <v>0.05066</v>
      </c>
      <c r="R535" s="213">
        <f>Q535*H535</f>
        <v>12.492755999999998</v>
      </c>
      <c r="S535" s="213">
        <v>0</v>
      </c>
      <c r="T535" s="214">
        <f>S535*H535</f>
        <v>0</v>
      </c>
      <c r="AR535" s="24" t="s">
        <v>284</v>
      </c>
      <c r="AT535" s="24" t="s">
        <v>185</v>
      </c>
      <c r="AU535" s="24" t="s">
        <v>85</v>
      </c>
      <c r="AY535" s="24" t="s">
        <v>183</v>
      </c>
      <c r="BE535" s="215">
        <f>IF(N535="základní",J535,0)</f>
        <v>0</v>
      </c>
      <c r="BF535" s="215">
        <f>IF(N535="snížená",J535,0)</f>
        <v>0</v>
      </c>
      <c r="BG535" s="215">
        <f>IF(N535="zákl. přenesená",J535,0)</f>
        <v>0</v>
      </c>
      <c r="BH535" s="215">
        <f>IF(N535="sníž. přenesená",J535,0)</f>
        <v>0</v>
      </c>
      <c r="BI535" s="215">
        <f>IF(N535="nulová",J535,0)</f>
        <v>0</v>
      </c>
      <c r="BJ535" s="24" t="s">
        <v>24</v>
      </c>
      <c r="BK535" s="215">
        <f>ROUND(I535*H535,2)</f>
        <v>0</v>
      </c>
      <c r="BL535" s="24" t="s">
        <v>284</v>
      </c>
      <c r="BM535" s="24" t="s">
        <v>886</v>
      </c>
    </row>
    <row r="536" spans="2:47" s="1" customFormat="1" ht="40.5">
      <c r="B536" s="41"/>
      <c r="C536" s="63"/>
      <c r="D536" s="216" t="s">
        <v>192</v>
      </c>
      <c r="E536" s="63"/>
      <c r="F536" s="217" t="s">
        <v>887</v>
      </c>
      <c r="G536" s="63"/>
      <c r="H536" s="63"/>
      <c r="I536" s="172"/>
      <c r="J536" s="63"/>
      <c r="K536" s="63"/>
      <c r="L536" s="61"/>
      <c r="M536" s="218"/>
      <c r="N536" s="42"/>
      <c r="O536" s="42"/>
      <c r="P536" s="42"/>
      <c r="Q536" s="42"/>
      <c r="R536" s="42"/>
      <c r="S536" s="42"/>
      <c r="T536" s="78"/>
      <c r="AT536" s="24" t="s">
        <v>192</v>
      </c>
      <c r="AU536" s="24" t="s">
        <v>85</v>
      </c>
    </row>
    <row r="537" spans="2:51" s="12" customFormat="1" ht="13.5">
      <c r="B537" s="219"/>
      <c r="C537" s="220"/>
      <c r="D537" s="216" t="s">
        <v>194</v>
      </c>
      <c r="E537" s="221" t="s">
        <v>22</v>
      </c>
      <c r="F537" s="222" t="s">
        <v>888</v>
      </c>
      <c r="G537" s="220"/>
      <c r="H537" s="223">
        <v>78.3</v>
      </c>
      <c r="I537" s="224"/>
      <c r="J537" s="220"/>
      <c r="K537" s="220"/>
      <c r="L537" s="225"/>
      <c r="M537" s="226"/>
      <c r="N537" s="227"/>
      <c r="O537" s="227"/>
      <c r="P537" s="227"/>
      <c r="Q537" s="227"/>
      <c r="R537" s="227"/>
      <c r="S537" s="227"/>
      <c r="T537" s="228"/>
      <c r="AT537" s="229" t="s">
        <v>194</v>
      </c>
      <c r="AU537" s="229" t="s">
        <v>85</v>
      </c>
      <c r="AV537" s="12" t="s">
        <v>85</v>
      </c>
      <c r="AW537" s="12" t="s">
        <v>41</v>
      </c>
      <c r="AX537" s="12" t="s">
        <v>77</v>
      </c>
      <c r="AY537" s="229" t="s">
        <v>183</v>
      </c>
    </row>
    <row r="538" spans="2:51" s="12" customFormat="1" ht="13.5">
      <c r="B538" s="219"/>
      <c r="C538" s="220"/>
      <c r="D538" s="216" t="s">
        <v>194</v>
      </c>
      <c r="E538" s="221" t="s">
        <v>22</v>
      </c>
      <c r="F538" s="222" t="s">
        <v>889</v>
      </c>
      <c r="G538" s="220"/>
      <c r="H538" s="223">
        <v>39.6</v>
      </c>
      <c r="I538" s="224"/>
      <c r="J538" s="220"/>
      <c r="K538" s="220"/>
      <c r="L538" s="225"/>
      <c r="M538" s="226"/>
      <c r="N538" s="227"/>
      <c r="O538" s="227"/>
      <c r="P538" s="227"/>
      <c r="Q538" s="227"/>
      <c r="R538" s="227"/>
      <c r="S538" s="227"/>
      <c r="T538" s="228"/>
      <c r="AT538" s="229" t="s">
        <v>194</v>
      </c>
      <c r="AU538" s="229" t="s">
        <v>85</v>
      </c>
      <c r="AV538" s="12" t="s">
        <v>85</v>
      </c>
      <c r="AW538" s="12" t="s">
        <v>41</v>
      </c>
      <c r="AX538" s="12" t="s">
        <v>77</v>
      </c>
      <c r="AY538" s="229" t="s">
        <v>183</v>
      </c>
    </row>
    <row r="539" spans="2:51" s="12" customFormat="1" ht="13.5">
      <c r="B539" s="219"/>
      <c r="C539" s="220"/>
      <c r="D539" s="216" t="s">
        <v>194</v>
      </c>
      <c r="E539" s="221" t="s">
        <v>22</v>
      </c>
      <c r="F539" s="222" t="s">
        <v>890</v>
      </c>
      <c r="G539" s="220"/>
      <c r="H539" s="223">
        <v>36</v>
      </c>
      <c r="I539" s="224"/>
      <c r="J539" s="220"/>
      <c r="K539" s="220"/>
      <c r="L539" s="225"/>
      <c r="M539" s="226"/>
      <c r="N539" s="227"/>
      <c r="O539" s="227"/>
      <c r="P539" s="227"/>
      <c r="Q539" s="227"/>
      <c r="R539" s="227"/>
      <c r="S539" s="227"/>
      <c r="T539" s="228"/>
      <c r="AT539" s="229" t="s">
        <v>194</v>
      </c>
      <c r="AU539" s="229" t="s">
        <v>85</v>
      </c>
      <c r="AV539" s="12" t="s">
        <v>85</v>
      </c>
      <c r="AW539" s="12" t="s">
        <v>41</v>
      </c>
      <c r="AX539" s="12" t="s">
        <v>77</v>
      </c>
      <c r="AY539" s="229" t="s">
        <v>183</v>
      </c>
    </row>
    <row r="540" spans="2:51" s="12" customFormat="1" ht="13.5">
      <c r="B540" s="219"/>
      <c r="C540" s="220"/>
      <c r="D540" s="216" t="s">
        <v>194</v>
      </c>
      <c r="E540" s="221" t="s">
        <v>22</v>
      </c>
      <c r="F540" s="222" t="s">
        <v>891</v>
      </c>
      <c r="G540" s="220"/>
      <c r="H540" s="223">
        <v>36.9</v>
      </c>
      <c r="I540" s="224"/>
      <c r="J540" s="220"/>
      <c r="K540" s="220"/>
      <c r="L540" s="225"/>
      <c r="M540" s="226"/>
      <c r="N540" s="227"/>
      <c r="O540" s="227"/>
      <c r="P540" s="227"/>
      <c r="Q540" s="227"/>
      <c r="R540" s="227"/>
      <c r="S540" s="227"/>
      <c r="T540" s="228"/>
      <c r="AT540" s="229" t="s">
        <v>194</v>
      </c>
      <c r="AU540" s="229" t="s">
        <v>85</v>
      </c>
      <c r="AV540" s="12" t="s">
        <v>85</v>
      </c>
      <c r="AW540" s="12" t="s">
        <v>41</v>
      </c>
      <c r="AX540" s="12" t="s">
        <v>77</v>
      </c>
      <c r="AY540" s="229" t="s">
        <v>183</v>
      </c>
    </row>
    <row r="541" spans="2:51" s="12" customFormat="1" ht="13.5">
      <c r="B541" s="219"/>
      <c r="C541" s="220"/>
      <c r="D541" s="216" t="s">
        <v>194</v>
      </c>
      <c r="E541" s="221" t="s">
        <v>22</v>
      </c>
      <c r="F541" s="222" t="s">
        <v>892</v>
      </c>
      <c r="G541" s="220"/>
      <c r="H541" s="223">
        <v>24.6</v>
      </c>
      <c r="I541" s="224"/>
      <c r="J541" s="220"/>
      <c r="K541" s="220"/>
      <c r="L541" s="225"/>
      <c r="M541" s="226"/>
      <c r="N541" s="227"/>
      <c r="O541" s="227"/>
      <c r="P541" s="227"/>
      <c r="Q541" s="227"/>
      <c r="R541" s="227"/>
      <c r="S541" s="227"/>
      <c r="T541" s="228"/>
      <c r="AT541" s="229" t="s">
        <v>194</v>
      </c>
      <c r="AU541" s="229" t="s">
        <v>85</v>
      </c>
      <c r="AV541" s="12" t="s">
        <v>85</v>
      </c>
      <c r="AW541" s="12" t="s">
        <v>41</v>
      </c>
      <c r="AX541" s="12" t="s">
        <v>77</v>
      </c>
      <c r="AY541" s="229" t="s">
        <v>183</v>
      </c>
    </row>
    <row r="542" spans="2:51" s="12" customFormat="1" ht="13.5">
      <c r="B542" s="219"/>
      <c r="C542" s="220"/>
      <c r="D542" s="216" t="s">
        <v>194</v>
      </c>
      <c r="E542" s="221" t="s">
        <v>22</v>
      </c>
      <c r="F542" s="222" t="s">
        <v>893</v>
      </c>
      <c r="G542" s="220"/>
      <c r="H542" s="223">
        <v>16.8</v>
      </c>
      <c r="I542" s="224"/>
      <c r="J542" s="220"/>
      <c r="K542" s="220"/>
      <c r="L542" s="225"/>
      <c r="M542" s="226"/>
      <c r="N542" s="227"/>
      <c r="O542" s="227"/>
      <c r="P542" s="227"/>
      <c r="Q542" s="227"/>
      <c r="R542" s="227"/>
      <c r="S542" s="227"/>
      <c r="T542" s="228"/>
      <c r="AT542" s="229" t="s">
        <v>194</v>
      </c>
      <c r="AU542" s="229" t="s">
        <v>85</v>
      </c>
      <c r="AV542" s="12" t="s">
        <v>85</v>
      </c>
      <c r="AW542" s="12" t="s">
        <v>41</v>
      </c>
      <c r="AX542" s="12" t="s">
        <v>77</v>
      </c>
      <c r="AY542" s="229" t="s">
        <v>183</v>
      </c>
    </row>
    <row r="543" spans="2:51" s="12" customFormat="1" ht="13.5">
      <c r="B543" s="219"/>
      <c r="C543" s="220"/>
      <c r="D543" s="216" t="s">
        <v>194</v>
      </c>
      <c r="E543" s="221" t="s">
        <v>22</v>
      </c>
      <c r="F543" s="222" t="s">
        <v>894</v>
      </c>
      <c r="G543" s="220"/>
      <c r="H543" s="223">
        <v>14.4</v>
      </c>
      <c r="I543" s="224"/>
      <c r="J543" s="220"/>
      <c r="K543" s="220"/>
      <c r="L543" s="225"/>
      <c r="M543" s="226"/>
      <c r="N543" s="227"/>
      <c r="O543" s="227"/>
      <c r="P543" s="227"/>
      <c r="Q543" s="227"/>
      <c r="R543" s="227"/>
      <c r="S543" s="227"/>
      <c r="T543" s="228"/>
      <c r="AT543" s="229" t="s">
        <v>194</v>
      </c>
      <c r="AU543" s="229" t="s">
        <v>85</v>
      </c>
      <c r="AV543" s="12" t="s">
        <v>85</v>
      </c>
      <c r="AW543" s="12" t="s">
        <v>41</v>
      </c>
      <c r="AX543" s="12" t="s">
        <v>77</v>
      </c>
      <c r="AY543" s="229" t="s">
        <v>183</v>
      </c>
    </row>
    <row r="544" spans="2:51" s="13" customFormat="1" ht="13.5">
      <c r="B544" s="230"/>
      <c r="C544" s="231"/>
      <c r="D544" s="232" t="s">
        <v>194</v>
      </c>
      <c r="E544" s="233" t="s">
        <v>22</v>
      </c>
      <c r="F544" s="234" t="s">
        <v>196</v>
      </c>
      <c r="G544" s="231"/>
      <c r="H544" s="235">
        <v>246.6</v>
      </c>
      <c r="I544" s="236"/>
      <c r="J544" s="231"/>
      <c r="K544" s="231"/>
      <c r="L544" s="237"/>
      <c r="M544" s="238"/>
      <c r="N544" s="239"/>
      <c r="O544" s="239"/>
      <c r="P544" s="239"/>
      <c r="Q544" s="239"/>
      <c r="R544" s="239"/>
      <c r="S544" s="239"/>
      <c r="T544" s="240"/>
      <c r="AT544" s="241" t="s">
        <v>194</v>
      </c>
      <c r="AU544" s="241" t="s">
        <v>85</v>
      </c>
      <c r="AV544" s="13" t="s">
        <v>190</v>
      </c>
      <c r="AW544" s="13" t="s">
        <v>41</v>
      </c>
      <c r="AX544" s="13" t="s">
        <v>24</v>
      </c>
      <c r="AY544" s="241" t="s">
        <v>183</v>
      </c>
    </row>
    <row r="545" spans="2:65" s="1" customFormat="1" ht="22.5" customHeight="1">
      <c r="B545" s="41"/>
      <c r="C545" s="204" t="s">
        <v>895</v>
      </c>
      <c r="D545" s="204" t="s">
        <v>185</v>
      </c>
      <c r="E545" s="205" t="s">
        <v>896</v>
      </c>
      <c r="F545" s="206" t="s">
        <v>897</v>
      </c>
      <c r="G545" s="207" t="s">
        <v>274</v>
      </c>
      <c r="H545" s="208">
        <v>45.6</v>
      </c>
      <c r="I545" s="209"/>
      <c r="J545" s="210">
        <f>ROUND(I545*H545,2)</f>
        <v>0</v>
      </c>
      <c r="K545" s="206" t="s">
        <v>199</v>
      </c>
      <c r="L545" s="61"/>
      <c r="M545" s="211" t="s">
        <v>22</v>
      </c>
      <c r="N545" s="212" t="s">
        <v>48</v>
      </c>
      <c r="O545" s="42"/>
      <c r="P545" s="213">
        <f>O545*H545</f>
        <v>0</v>
      </c>
      <c r="Q545" s="213">
        <v>0.04536</v>
      </c>
      <c r="R545" s="213">
        <f>Q545*H545</f>
        <v>2.068416</v>
      </c>
      <c r="S545" s="213">
        <v>0</v>
      </c>
      <c r="T545" s="214">
        <f>S545*H545</f>
        <v>0</v>
      </c>
      <c r="AR545" s="24" t="s">
        <v>284</v>
      </c>
      <c r="AT545" s="24" t="s">
        <v>185</v>
      </c>
      <c r="AU545" s="24" t="s">
        <v>85</v>
      </c>
      <c r="AY545" s="24" t="s">
        <v>183</v>
      </c>
      <c r="BE545" s="215">
        <f>IF(N545="základní",J545,0)</f>
        <v>0</v>
      </c>
      <c r="BF545" s="215">
        <f>IF(N545="snížená",J545,0)</f>
        <v>0</v>
      </c>
      <c r="BG545" s="215">
        <f>IF(N545="zákl. přenesená",J545,0)</f>
        <v>0</v>
      </c>
      <c r="BH545" s="215">
        <f>IF(N545="sníž. přenesená",J545,0)</f>
        <v>0</v>
      </c>
      <c r="BI545" s="215">
        <f>IF(N545="nulová",J545,0)</f>
        <v>0</v>
      </c>
      <c r="BJ545" s="24" t="s">
        <v>24</v>
      </c>
      <c r="BK545" s="215">
        <f>ROUND(I545*H545,2)</f>
        <v>0</v>
      </c>
      <c r="BL545" s="24" t="s">
        <v>284</v>
      </c>
      <c r="BM545" s="24" t="s">
        <v>898</v>
      </c>
    </row>
    <row r="546" spans="2:47" s="1" customFormat="1" ht="40.5">
      <c r="B546" s="41"/>
      <c r="C546" s="63"/>
      <c r="D546" s="216" t="s">
        <v>192</v>
      </c>
      <c r="E546" s="63"/>
      <c r="F546" s="217" t="s">
        <v>899</v>
      </c>
      <c r="G546" s="63"/>
      <c r="H546" s="63"/>
      <c r="I546" s="172"/>
      <c r="J546" s="63"/>
      <c r="K546" s="63"/>
      <c r="L546" s="61"/>
      <c r="M546" s="218"/>
      <c r="N546" s="42"/>
      <c r="O546" s="42"/>
      <c r="P546" s="42"/>
      <c r="Q546" s="42"/>
      <c r="R546" s="42"/>
      <c r="S546" s="42"/>
      <c r="T546" s="78"/>
      <c r="AT546" s="24" t="s">
        <v>192</v>
      </c>
      <c r="AU546" s="24" t="s">
        <v>85</v>
      </c>
    </row>
    <row r="547" spans="2:51" s="12" customFormat="1" ht="13.5">
      <c r="B547" s="219"/>
      <c r="C547" s="220"/>
      <c r="D547" s="216" t="s">
        <v>194</v>
      </c>
      <c r="E547" s="221" t="s">
        <v>22</v>
      </c>
      <c r="F547" s="222" t="s">
        <v>900</v>
      </c>
      <c r="G547" s="220"/>
      <c r="H547" s="223">
        <v>12</v>
      </c>
      <c r="I547" s="224"/>
      <c r="J547" s="220"/>
      <c r="K547" s="220"/>
      <c r="L547" s="225"/>
      <c r="M547" s="226"/>
      <c r="N547" s="227"/>
      <c r="O547" s="227"/>
      <c r="P547" s="227"/>
      <c r="Q547" s="227"/>
      <c r="R547" s="227"/>
      <c r="S547" s="227"/>
      <c r="T547" s="228"/>
      <c r="AT547" s="229" t="s">
        <v>194</v>
      </c>
      <c r="AU547" s="229" t="s">
        <v>85</v>
      </c>
      <c r="AV547" s="12" t="s">
        <v>85</v>
      </c>
      <c r="AW547" s="12" t="s">
        <v>41</v>
      </c>
      <c r="AX547" s="12" t="s">
        <v>77</v>
      </c>
      <c r="AY547" s="229" t="s">
        <v>183</v>
      </c>
    </row>
    <row r="548" spans="2:51" s="12" customFormat="1" ht="13.5">
      <c r="B548" s="219"/>
      <c r="C548" s="220"/>
      <c r="D548" s="216" t="s">
        <v>194</v>
      </c>
      <c r="E548" s="221" t="s">
        <v>22</v>
      </c>
      <c r="F548" s="222" t="s">
        <v>901</v>
      </c>
      <c r="G548" s="220"/>
      <c r="H548" s="223">
        <v>2.7</v>
      </c>
      <c r="I548" s="224"/>
      <c r="J548" s="220"/>
      <c r="K548" s="220"/>
      <c r="L548" s="225"/>
      <c r="M548" s="226"/>
      <c r="N548" s="227"/>
      <c r="O548" s="227"/>
      <c r="P548" s="227"/>
      <c r="Q548" s="227"/>
      <c r="R548" s="227"/>
      <c r="S548" s="227"/>
      <c r="T548" s="228"/>
      <c r="AT548" s="229" t="s">
        <v>194</v>
      </c>
      <c r="AU548" s="229" t="s">
        <v>85</v>
      </c>
      <c r="AV548" s="12" t="s">
        <v>85</v>
      </c>
      <c r="AW548" s="12" t="s">
        <v>41</v>
      </c>
      <c r="AX548" s="12" t="s">
        <v>77</v>
      </c>
      <c r="AY548" s="229" t="s">
        <v>183</v>
      </c>
    </row>
    <row r="549" spans="2:51" s="12" customFormat="1" ht="13.5">
      <c r="B549" s="219"/>
      <c r="C549" s="220"/>
      <c r="D549" s="216" t="s">
        <v>194</v>
      </c>
      <c r="E549" s="221" t="s">
        <v>22</v>
      </c>
      <c r="F549" s="222" t="s">
        <v>902</v>
      </c>
      <c r="G549" s="220"/>
      <c r="H549" s="223">
        <v>13.2</v>
      </c>
      <c r="I549" s="224"/>
      <c r="J549" s="220"/>
      <c r="K549" s="220"/>
      <c r="L549" s="225"/>
      <c r="M549" s="226"/>
      <c r="N549" s="227"/>
      <c r="O549" s="227"/>
      <c r="P549" s="227"/>
      <c r="Q549" s="227"/>
      <c r="R549" s="227"/>
      <c r="S549" s="227"/>
      <c r="T549" s="228"/>
      <c r="AT549" s="229" t="s">
        <v>194</v>
      </c>
      <c r="AU549" s="229" t="s">
        <v>85</v>
      </c>
      <c r="AV549" s="12" t="s">
        <v>85</v>
      </c>
      <c r="AW549" s="12" t="s">
        <v>41</v>
      </c>
      <c r="AX549" s="12" t="s">
        <v>77</v>
      </c>
      <c r="AY549" s="229" t="s">
        <v>183</v>
      </c>
    </row>
    <row r="550" spans="2:51" s="12" customFormat="1" ht="13.5">
      <c r="B550" s="219"/>
      <c r="C550" s="220"/>
      <c r="D550" s="216" t="s">
        <v>194</v>
      </c>
      <c r="E550" s="221" t="s">
        <v>22</v>
      </c>
      <c r="F550" s="222" t="s">
        <v>903</v>
      </c>
      <c r="G550" s="220"/>
      <c r="H550" s="223">
        <v>5.1</v>
      </c>
      <c r="I550" s="224"/>
      <c r="J550" s="220"/>
      <c r="K550" s="220"/>
      <c r="L550" s="225"/>
      <c r="M550" s="226"/>
      <c r="N550" s="227"/>
      <c r="O550" s="227"/>
      <c r="P550" s="227"/>
      <c r="Q550" s="227"/>
      <c r="R550" s="227"/>
      <c r="S550" s="227"/>
      <c r="T550" s="228"/>
      <c r="AT550" s="229" t="s">
        <v>194</v>
      </c>
      <c r="AU550" s="229" t="s">
        <v>85</v>
      </c>
      <c r="AV550" s="12" t="s">
        <v>85</v>
      </c>
      <c r="AW550" s="12" t="s">
        <v>41</v>
      </c>
      <c r="AX550" s="12" t="s">
        <v>77</v>
      </c>
      <c r="AY550" s="229" t="s">
        <v>183</v>
      </c>
    </row>
    <row r="551" spans="2:51" s="12" customFormat="1" ht="13.5">
      <c r="B551" s="219"/>
      <c r="C551" s="220"/>
      <c r="D551" s="216" t="s">
        <v>194</v>
      </c>
      <c r="E551" s="221" t="s">
        <v>22</v>
      </c>
      <c r="F551" s="222" t="s">
        <v>904</v>
      </c>
      <c r="G551" s="220"/>
      <c r="H551" s="223">
        <v>7.5</v>
      </c>
      <c r="I551" s="224"/>
      <c r="J551" s="220"/>
      <c r="K551" s="220"/>
      <c r="L551" s="225"/>
      <c r="M551" s="226"/>
      <c r="N551" s="227"/>
      <c r="O551" s="227"/>
      <c r="P551" s="227"/>
      <c r="Q551" s="227"/>
      <c r="R551" s="227"/>
      <c r="S551" s="227"/>
      <c r="T551" s="228"/>
      <c r="AT551" s="229" t="s">
        <v>194</v>
      </c>
      <c r="AU551" s="229" t="s">
        <v>85</v>
      </c>
      <c r="AV551" s="12" t="s">
        <v>85</v>
      </c>
      <c r="AW551" s="12" t="s">
        <v>41</v>
      </c>
      <c r="AX551" s="12" t="s">
        <v>77</v>
      </c>
      <c r="AY551" s="229" t="s">
        <v>183</v>
      </c>
    </row>
    <row r="552" spans="2:51" s="12" customFormat="1" ht="13.5">
      <c r="B552" s="219"/>
      <c r="C552" s="220"/>
      <c r="D552" s="216" t="s">
        <v>194</v>
      </c>
      <c r="E552" s="221" t="s">
        <v>22</v>
      </c>
      <c r="F552" s="222" t="s">
        <v>903</v>
      </c>
      <c r="G552" s="220"/>
      <c r="H552" s="223">
        <v>5.1</v>
      </c>
      <c r="I552" s="224"/>
      <c r="J552" s="220"/>
      <c r="K552" s="220"/>
      <c r="L552" s="225"/>
      <c r="M552" s="226"/>
      <c r="N552" s="227"/>
      <c r="O552" s="227"/>
      <c r="P552" s="227"/>
      <c r="Q552" s="227"/>
      <c r="R552" s="227"/>
      <c r="S552" s="227"/>
      <c r="T552" s="228"/>
      <c r="AT552" s="229" t="s">
        <v>194</v>
      </c>
      <c r="AU552" s="229" t="s">
        <v>85</v>
      </c>
      <c r="AV552" s="12" t="s">
        <v>85</v>
      </c>
      <c r="AW552" s="12" t="s">
        <v>41</v>
      </c>
      <c r="AX552" s="12" t="s">
        <v>77</v>
      </c>
      <c r="AY552" s="229" t="s">
        <v>183</v>
      </c>
    </row>
    <row r="553" spans="2:51" s="13" customFormat="1" ht="13.5">
      <c r="B553" s="230"/>
      <c r="C553" s="231"/>
      <c r="D553" s="232" t="s">
        <v>194</v>
      </c>
      <c r="E553" s="233" t="s">
        <v>22</v>
      </c>
      <c r="F553" s="234" t="s">
        <v>196</v>
      </c>
      <c r="G553" s="231"/>
      <c r="H553" s="235">
        <v>45.6</v>
      </c>
      <c r="I553" s="236"/>
      <c r="J553" s="231"/>
      <c r="K553" s="231"/>
      <c r="L553" s="237"/>
      <c r="M553" s="238"/>
      <c r="N553" s="239"/>
      <c r="O553" s="239"/>
      <c r="P553" s="239"/>
      <c r="Q553" s="239"/>
      <c r="R553" s="239"/>
      <c r="S553" s="239"/>
      <c r="T553" s="240"/>
      <c r="AT553" s="241" t="s">
        <v>194</v>
      </c>
      <c r="AU553" s="241" t="s">
        <v>85</v>
      </c>
      <c r="AV553" s="13" t="s">
        <v>190</v>
      </c>
      <c r="AW553" s="13" t="s">
        <v>41</v>
      </c>
      <c r="AX553" s="13" t="s">
        <v>24</v>
      </c>
      <c r="AY553" s="241" t="s">
        <v>183</v>
      </c>
    </row>
    <row r="554" spans="2:65" s="1" customFormat="1" ht="22.5" customHeight="1">
      <c r="B554" s="41"/>
      <c r="C554" s="204" t="s">
        <v>905</v>
      </c>
      <c r="D554" s="204" t="s">
        <v>185</v>
      </c>
      <c r="E554" s="205" t="s">
        <v>906</v>
      </c>
      <c r="F554" s="206" t="s">
        <v>907</v>
      </c>
      <c r="G554" s="207" t="s">
        <v>274</v>
      </c>
      <c r="H554" s="208">
        <v>91.8</v>
      </c>
      <c r="I554" s="209"/>
      <c r="J554" s="210">
        <f>ROUND(I554*H554,2)</f>
        <v>0</v>
      </c>
      <c r="K554" s="206" t="s">
        <v>199</v>
      </c>
      <c r="L554" s="61"/>
      <c r="M554" s="211" t="s">
        <v>22</v>
      </c>
      <c r="N554" s="212" t="s">
        <v>48</v>
      </c>
      <c r="O554" s="42"/>
      <c r="P554" s="213">
        <f>O554*H554</f>
        <v>0</v>
      </c>
      <c r="Q554" s="213">
        <v>0.04745</v>
      </c>
      <c r="R554" s="213">
        <f>Q554*H554</f>
        <v>4.35591</v>
      </c>
      <c r="S554" s="213">
        <v>0</v>
      </c>
      <c r="T554" s="214">
        <f>S554*H554</f>
        <v>0</v>
      </c>
      <c r="AR554" s="24" t="s">
        <v>284</v>
      </c>
      <c r="AT554" s="24" t="s">
        <v>185</v>
      </c>
      <c r="AU554" s="24" t="s">
        <v>85</v>
      </c>
      <c r="AY554" s="24" t="s">
        <v>183</v>
      </c>
      <c r="BE554" s="215">
        <f>IF(N554="základní",J554,0)</f>
        <v>0</v>
      </c>
      <c r="BF554" s="215">
        <f>IF(N554="snížená",J554,0)</f>
        <v>0</v>
      </c>
      <c r="BG554" s="215">
        <f>IF(N554="zákl. přenesená",J554,0)</f>
        <v>0</v>
      </c>
      <c r="BH554" s="215">
        <f>IF(N554="sníž. přenesená",J554,0)</f>
        <v>0</v>
      </c>
      <c r="BI554" s="215">
        <f>IF(N554="nulová",J554,0)</f>
        <v>0</v>
      </c>
      <c r="BJ554" s="24" t="s">
        <v>24</v>
      </c>
      <c r="BK554" s="215">
        <f>ROUND(I554*H554,2)</f>
        <v>0</v>
      </c>
      <c r="BL554" s="24" t="s">
        <v>284</v>
      </c>
      <c r="BM554" s="24" t="s">
        <v>908</v>
      </c>
    </row>
    <row r="555" spans="2:47" s="1" customFormat="1" ht="40.5">
      <c r="B555" s="41"/>
      <c r="C555" s="63"/>
      <c r="D555" s="216" t="s">
        <v>192</v>
      </c>
      <c r="E555" s="63"/>
      <c r="F555" s="217" t="s">
        <v>909</v>
      </c>
      <c r="G555" s="63"/>
      <c r="H555" s="63"/>
      <c r="I555" s="172"/>
      <c r="J555" s="63"/>
      <c r="K555" s="63"/>
      <c r="L555" s="61"/>
      <c r="M555" s="218"/>
      <c r="N555" s="42"/>
      <c r="O555" s="42"/>
      <c r="P555" s="42"/>
      <c r="Q555" s="42"/>
      <c r="R555" s="42"/>
      <c r="S555" s="42"/>
      <c r="T555" s="78"/>
      <c r="AT555" s="24" t="s">
        <v>192</v>
      </c>
      <c r="AU555" s="24" t="s">
        <v>85</v>
      </c>
    </row>
    <row r="556" spans="2:51" s="12" customFormat="1" ht="13.5">
      <c r="B556" s="219"/>
      <c r="C556" s="220"/>
      <c r="D556" s="216" t="s">
        <v>194</v>
      </c>
      <c r="E556" s="221" t="s">
        <v>22</v>
      </c>
      <c r="F556" s="222" t="s">
        <v>893</v>
      </c>
      <c r="G556" s="220"/>
      <c r="H556" s="223">
        <v>16.8</v>
      </c>
      <c r="I556" s="224"/>
      <c r="J556" s="220"/>
      <c r="K556" s="220"/>
      <c r="L556" s="225"/>
      <c r="M556" s="226"/>
      <c r="N556" s="227"/>
      <c r="O556" s="227"/>
      <c r="P556" s="227"/>
      <c r="Q556" s="227"/>
      <c r="R556" s="227"/>
      <c r="S556" s="227"/>
      <c r="T556" s="228"/>
      <c r="AT556" s="229" t="s">
        <v>194</v>
      </c>
      <c r="AU556" s="229" t="s">
        <v>85</v>
      </c>
      <c r="AV556" s="12" t="s">
        <v>85</v>
      </c>
      <c r="AW556" s="12" t="s">
        <v>41</v>
      </c>
      <c r="AX556" s="12" t="s">
        <v>77</v>
      </c>
      <c r="AY556" s="229" t="s">
        <v>183</v>
      </c>
    </row>
    <row r="557" spans="2:51" s="12" customFormat="1" ht="13.5">
      <c r="B557" s="219"/>
      <c r="C557" s="220"/>
      <c r="D557" s="216" t="s">
        <v>194</v>
      </c>
      <c r="E557" s="221" t="s">
        <v>22</v>
      </c>
      <c r="F557" s="222" t="s">
        <v>910</v>
      </c>
      <c r="G557" s="220"/>
      <c r="H557" s="223">
        <v>14.7</v>
      </c>
      <c r="I557" s="224"/>
      <c r="J557" s="220"/>
      <c r="K557" s="220"/>
      <c r="L557" s="225"/>
      <c r="M557" s="226"/>
      <c r="N557" s="227"/>
      <c r="O557" s="227"/>
      <c r="P557" s="227"/>
      <c r="Q557" s="227"/>
      <c r="R557" s="227"/>
      <c r="S557" s="227"/>
      <c r="T557" s="228"/>
      <c r="AT557" s="229" t="s">
        <v>194</v>
      </c>
      <c r="AU557" s="229" t="s">
        <v>85</v>
      </c>
      <c r="AV557" s="12" t="s">
        <v>85</v>
      </c>
      <c r="AW557" s="12" t="s">
        <v>41</v>
      </c>
      <c r="AX557" s="12" t="s">
        <v>77</v>
      </c>
      <c r="AY557" s="229" t="s">
        <v>183</v>
      </c>
    </row>
    <row r="558" spans="2:51" s="12" customFormat="1" ht="13.5">
      <c r="B558" s="219"/>
      <c r="C558" s="220"/>
      <c r="D558" s="216" t="s">
        <v>194</v>
      </c>
      <c r="E558" s="221" t="s">
        <v>22</v>
      </c>
      <c r="F558" s="222" t="s">
        <v>911</v>
      </c>
      <c r="G558" s="220"/>
      <c r="H558" s="223">
        <v>60.3</v>
      </c>
      <c r="I558" s="224"/>
      <c r="J558" s="220"/>
      <c r="K558" s="220"/>
      <c r="L558" s="225"/>
      <c r="M558" s="226"/>
      <c r="N558" s="227"/>
      <c r="O558" s="227"/>
      <c r="P558" s="227"/>
      <c r="Q558" s="227"/>
      <c r="R558" s="227"/>
      <c r="S558" s="227"/>
      <c r="T558" s="228"/>
      <c r="AT558" s="229" t="s">
        <v>194</v>
      </c>
      <c r="AU558" s="229" t="s">
        <v>85</v>
      </c>
      <c r="AV558" s="12" t="s">
        <v>85</v>
      </c>
      <c r="AW558" s="12" t="s">
        <v>41</v>
      </c>
      <c r="AX558" s="12" t="s">
        <v>77</v>
      </c>
      <c r="AY558" s="229" t="s">
        <v>183</v>
      </c>
    </row>
    <row r="559" spans="2:51" s="13" customFormat="1" ht="13.5">
      <c r="B559" s="230"/>
      <c r="C559" s="231"/>
      <c r="D559" s="232" t="s">
        <v>194</v>
      </c>
      <c r="E559" s="233" t="s">
        <v>22</v>
      </c>
      <c r="F559" s="234" t="s">
        <v>196</v>
      </c>
      <c r="G559" s="231"/>
      <c r="H559" s="235">
        <v>91.8</v>
      </c>
      <c r="I559" s="236"/>
      <c r="J559" s="231"/>
      <c r="K559" s="231"/>
      <c r="L559" s="237"/>
      <c r="M559" s="238"/>
      <c r="N559" s="239"/>
      <c r="O559" s="239"/>
      <c r="P559" s="239"/>
      <c r="Q559" s="239"/>
      <c r="R559" s="239"/>
      <c r="S559" s="239"/>
      <c r="T559" s="240"/>
      <c r="AT559" s="241" t="s">
        <v>194</v>
      </c>
      <c r="AU559" s="241" t="s">
        <v>85</v>
      </c>
      <c r="AV559" s="13" t="s">
        <v>190</v>
      </c>
      <c r="AW559" s="13" t="s">
        <v>41</v>
      </c>
      <c r="AX559" s="13" t="s">
        <v>24</v>
      </c>
      <c r="AY559" s="241" t="s">
        <v>183</v>
      </c>
    </row>
    <row r="560" spans="2:65" s="1" customFormat="1" ht="31.5" customHeight="1">
      <c r="B560" s="41"/>
      <c r="C560" s="204" t="s">
        <v>912</v>
      </c>
      <c r="D560" s="204" t="s">
        <v>185</v>
      </c>
      <c r="E560" s="205" t="s">
        <v>913</v>
      </c>
      <c r="F560" s="206" t="s">
        <v>914</v>
      </c>
      <c r="G560" s="207" t="s">
        <v>274</v>
      </c>
      <c r="H560" s="208">
        <v>18.7</v>
      </c>
      <c r="I560" s="209"/>
      <c r="J560" s="210">
        <f>ROUND(I560*H560,2)</f>
        <v>0</v>
      </c>
      <c r="K560" s="206" t="s">
        <v>199</v>
      </c>
      <c r="L560" s="61"/>
      <c r="M560" s="211" t="s">
        <v>22</v>
      </c>
      <c r="N560" s="212" t="s">
        <v>48</v>
      </c>
      <c r="O560" s="42"/>
      <c r="P560" s="213">
        <f>O560*H560</f>
        <v>0</v>
      </c>
      <c r="Q560" s="213">
        <v>0.05696</v>
      </c>
      <c r="R560" s="213">
        <f>Q560*H560</f>
        <v>1.0651519999999999</v>
      </c>
      <c r="S560" s="213">
        <v>0</v>
      </c>
      <c r="T560" s="214">
        <f>S560*H560</f>
        <v>0</v>
      </c>
      <c r="AR560" s="24" t="s">
        <v>284</v>
      </c>
      <c r="AT560" s="24" t="s">
        <v>185</v>
      </c>
      <c r="AU560" s="24" t="s">
        <v>85</v>
      </c>
      <c r="AY560" s="24" t="s">
        <v>183</v>
      </c>
      <c r="BE560" s="215">
        <f>IF(N560="základní",J560,0)</f>
        <v>0</v>
      </c>
      <c r="BF560" s="215">
        <f>IF(N560="snížená",J560,0)</f>
        <v>0</v>
      </c>
      <c r="BG560" s="215">
        <f>IF(N560="zákl. přenesená",J560,0)</f>
        <v>0</v>
      </c>
      <c r="BH560" s="215">
        <f>IF(N560="sníž. přenesená",J560,0)</f>
        <v>0</v>
      </c>
      <c r="BI560" s="215">
        <f>IF(N560="nulová",J560,0)</f>
        <v>0</v>
      </c>
      <c r="BJ560" s="24" t="s">
        <v>24</v>
      </c>
      <c r="BK560" s="215">
        <f>ROUND(I560*H560,2)</f>
        <v>0</v>
      </c>
      <c r="BL560" s="24" t="s">
        <v>284</v>
      </c>
      <c r="BM560" s="24" t="s">
        <v>915</v>
      </c>
    </row>
    <row r="561" spans="2:47" s="1" customFormat="1" ht="40.5">
      <c r="B561" s="41"/>
      <c r="C561" s="63"/>
      <c r="D561" s="216" t="s">
        <v>192</v>
      </c>
      <c r="E561" s="63"/>
      <c r="F561" s="217" t="s">
        <v>916</v>
      </c>
      <c r="G561" s="63"/>
      <c r="H561" s="63"/>
      <c r="I561" s="172"/>
      <c r="J561" s="63"/>
      <c r="K561" s="63"/>
      <c r="L561" s="61"/>
      <c r="M561" s="218"/>
      <c r="N561" s="42"/>
      <c r="O561" s="42"/>
      <c r="P561" s="42"/>
      <c r="Q561" s="42"/>
      <c r="R561" s="42"/>
      <c r="S561" s="42"/>
      <c r="T561" s="78"/>
      <c r="AT561" s="24" t="s">
        <v>192</v>
      </c>
      <c r="AU561" s="24" t="s">
        <v>85</v>
      </c>
    </row>
    <row r="562" spans="2:51" s="12" customFormat="1" ht="13.5">
      <c r="B562" s="219"/>
      <c r="C562" s="220"/>
      <c r="D562" s="232" t="s">
        <v>194</v>
      </c>
      <c r="E562" s="243" t="s">
        <v>22</v>
      </c>
      <c r="F562" s="244" t="s">
        <v>917</v>
      </c>
      <c r="G562" s="220"/>
      <c r="H562" s="245">
        <v>18.7</v>
      </c>
      <c r="I562" s="224"/>
      <c r="J562" s="220"/>
      <c r="K562" s="220"/>
      <c r="L562" s="225"/>
      <c r="M562" s="226"/>
      <c r="N562" s="227"/>
      <c r="O562" s="227"/>
      <c r="P562" s="227"/>
      <c r="Q562" s="227"/>
      <c r="R562" s="227"/>
      <c r="S562" s="227"/>
      <c r="T562" s="228"/>
      <c r="AT562" s="229" t="s">
        <v>194</v>
      </c>
      <c r="AU562" s="229" t="s">
        <v>85</v>
      </c>
      <c r="AV562" s="12" t="s">
        <v>85</v>
      </c>
      <c r="AW562" s="12" t="s">
        <v>41</v>
      </c>
      <c r="AX562" s="12" t="s">
        <v>24</v>
      </c>
      <c r="AY562" s="229" t="s">
        <v>183</v>
      </c>
    </row>
    <row r="563" spans="2:65" s="1" customFormat="1" ht="22.5" customHeight="1">
      <c r="B563" s="41"/>
      <c r="C563" s="204" t="s">
        <v>918</v>
      </c>
      <c r="D563" s="204" t="s">
        <v>185</v>
      </c>
      <c r="E563" s="205" t="s">
        <v>919</v>
      </c>
      <c r="F563" s="206" t="s">
        <v>920</v>
      </c>
      <c r="G563" s="207" t="s">
        <v>274</v>
      </c>
      <c r="H563" s="208">
        <v>877.3</v>
      </c>
      <c r="I563" s="209"/>
      <c r="J563" s="210">
        <f>ROUND(I563*H563,2)</f>
        <v>0</v>
      </c>
      <c r="K563" s="206" t="s">
        <v>199</v>
      </c>
      <c r="L563" s="61"/>
      <c r="M563" s="211" t="s">
        <v>22</v>
      </c>
      <c r="N563" s="212" t="s">
        <v>48</v>
      </c>
      <c r="O563" s="42"/>
      <c r="P563" s="213">
        <f>O563*H563</f>
        <v>0</v>
      </c>
      <c r="Q563" s="213">
        <v>0.0002</v>
      </c>
      <c r="R563" s="213">
        <f>Q563*H563</f>
        <v>0.17546</v>
      </c>
      <c r="S563" s="213">
        <v>0</v>
      </c>
      <c r="T563" s="214">
        <f>S563*H563</f>
        <v>0</v>
      </c>
      <c r="AR563" s="24" t="s">
        <v>284</v>
      </c>
      <c r="AT563" s="24" t="s">
        <v>185</v>
      </c>
      <c r="AU563" s="24" t="s">
        <v>85</v>
      </c>
      <c r="AY563" s="24" t="s">
        <v>183</v>
      </c>
      <c r="BE563" s="215">
        <f>IF(N563="základní",J563,0)</f>
        <v>0</v>
      </c>
      <c r="BF563" s="215">
        <f>IF(N563="snížená",J563,0)</f>
        <v>0</v>
      </c>
      <c r="BG563" s="215">
        <f>IF(N563="zákl. přenesená",J563,0)</f>
        <v>0</v>
      </c>
      <c r="BH563" s="215">
        <f>IF(N563="sníž. přenesená",J563,0)</f>
        <v>0</v>
      </c>
      <c r="BI563" s="215">
        <f>IF(N563="nulová",J563,0)</f>
        <v>0</v>
      </c>
      <c r="BJ563" s="24" t="s">
        <v>24</v>
      </c>
      <c r="BK563" s="215">
        <f>ROUND(I563*H563,2)</f>
        <v>0</v>
      </c>
      <c r="BL563" s="24" t="s">
        <v>284</v>
      </c>
      <c r="BM563" s="24" t="s">
        <v>921</v>
      </c>
    </row>
    <row r="564" spans="2:47" s="1" customFormat="1" ht="27">
      <c r="B564" s="41"/>
      <c r="C564" s="63"/>
      <c r="D564" s="216" t="s">
        <v>192</v>
      </c>
      <c r="E564" s="63"/>
      <c r="F564" s="217" t="s">
        <v>922</v>
      </c>
      <c r="G564" s="63"/>
      <c r="H564" s="63"/>
      <c r="I564" s="172"/>
      <c r="J564" s="63"/>
      <c r="K564" s="63"/>
      <c r="L564" s="61"/>
      <c r="M564" s="218"/>
      <c r="N564" s="42"/>
      <c r="O564" s="42"/>
      <c r="P564" s="42"/>
      <c r="Q564" s="42"/>
      <c r="R564" s="42"/>
      <c r="S564" s="42"/>
      <c r="T564" s="78"/>
      <c r="AT564" s="24" t="s">
        <v>192</v>
      </c>
      <c r="AU564" s="24" t="s">
        <v>85</v>
      </c>
    </row>
    <row r="565" spans="2:51" s="12" customFormat="1" ht="13.5">
      <c r="B565" s="219"/>
      <c r="C565" s="220"/>
      <c r="D565" s="232" t="s">
        <v>194</v>
      </c>
      <c r="E565" s="243" t="s">
        <v>22</v>
      </c>
      <c r="F565" s="244" t="s">
        <v>923</v>
      </c>
      <c r="G565" s="220"/>
      <c r="H565" s="245">
        <v>877.3</v>
      </c>
      <c r="I565" s="224"/>
      <c r="J565" s="220"/>
      <c r="K565" s="220"/>
      <c r="L565" s="225"/>
      <c r="M565" s="226"/>
      <c r="N565" s="227"/>
      <c r="O565" s="227"/>
      <c r="P565" s="227"/>
      <c r="Q565" s="227"/>
      <c r="R565" s="227"/>
      <c r="S565" s="227"/>
      <c r="T565" s="228"/>
      <c r="AT565" s="229" t="s">
        <v>194</v>
      </c>
      <c r="AU565" s="229" t="s">
        <v>85</v>
      </c>
      <c r="AV565" s="12" t="s">
        <v>85</v>
      </c>
      <c r="AW565" s="12" t="s">
        <v>41</v>
      </c>
      <c r="AX565" s="12" t="s">
        <v>24</v>
      </c>
      <c r="AY565" s="229" t="s">
        <v>183</v>
      </c>
    </row>
    <row r="566" spans="2:65" s="1" customFormat="1" ht="22.5" customHeight="1">
      <c r="B566" s="41"/>
      <c r="C566" s="204" t="s">
        <v>924</v>
      </c>
      <c r="D566" s="204" t="s">
        <v>185</v>
      </c>
      <c r="E566" s="205" t="s">
        <v>925</v>
      </c>
      <c r="F566" s="206" t="s">
        <v>926</v>
      </c>
      <c r="G566" s="207" t="s">
        <v>274</v>
      </c>
      <c r="H566" s="208">
        <v>106.2</v>
      </c>
      <c r="I566" s="209"/>
      <c r="J566" s="210">
        <f>ROUND(I566*H566,2)</f>
        <v>0</v>
      </c>
      <c r="K566" s="206" t="s">
        <v>199</v>
      </c>
      <c r="L566" s="61"/>
      <c r="M566" s="211" t="s">
        <v>22</v>
      </c>
      <c r="N566" s="212" t="s">
        <v>48</v>
      </c>
      <c r="O566" s="42"/>
      <c r="P566" s="213">
        <f>O566*H566</f>
        <v>0</v>
      </c>
      <c r="Q566" s="213">
        <v>0</v>
      </c>
      <c r="R566" s="213">
        <f>Q566*H566</f>
        <v>0</v>
      </c>
      <c r="S566" s="213">
        <v>0.03175</v>
      </c>
      <c r="T566" s="214">
        <f>S566*H566</f>
        <v>3.3718500000000002</v>
      </c>
      <c r="AR566" s="24" t="s">
        <v>284</v>
      </c>
      <c r="AT566" s="24" t="s">
        <v>185</v>
      </c>
      <c r="AU566" s="24" t="s">
        <v>85</v>
      </c>
      <c r="AY566" s="24" t="s">
        <v>183</v>
      </c>
      <c r="BE566" s="215">
        <f>IF(N566="základní",J566,0)</f>
        <v>0</v>
      </c>
      <c r="BF566" s="215">
        <f>IF(N566="snížená",J566,0)</f>
        <v>0</v>
      </c>
      <c r="BG566" s="215">
        <f>IF(N566="zákl. přenesená",J566,0)</f>
        <v>0</v>
      </c>
      <c r="BH566" s="215">
        <f>IF(N566="sníž. přenesená",J566,0)</f>
        <v>0</v>
      </c>
      <c r="BI566" s="215">
        <f>IF(N566="nulová",J566,0)</f>
        <v>0</v>
      </c>
      <c r="BJ566" s="24" t="s">
        <v>24</v>
      </c>
      <c r="BK566" s="215">
        <f>ROUND(I566*H566,2)</f>
        <v>0</v>
      </c>
      <c r="BL566" s="24" t="s">
        <v>284</v>
      </c>
      <c r="BM566" s="24" t="s">
        <v>927</v>
      </c>
    </row>
    <row r="567" spans="2:47" s="1" customFormat="1" ht="27">
      <c r="B567" s="41"/>
      <c r="C567" s="63"/>
      <c r="D567" s="216" t="s">
        <v>192</v>
      </c>
      <c r="E567" s="63"/>
      <c r="F567" s="217" t="s">
        <v>928</v>
      </c>
      <c r="G567" s="63"/>
      <c r="H567" s="63"/>
      <c r="I567" s="172"/>
      <c r="J567" s="63"/>
      <c r="K567" s="63"/>
      <c r="L567" s="61"/>
      <c r="M567" s="218"/>
      <c r="N567" s="42"/>
      <c r="O567" s="42"/>
      <c r="P567" s="42"/>
      <c r="Q567" s="42"/>
      <c r="R567" s="42"/>
      <c r="S567" s="42"/>
      <c r="T567" s="78"/>
      <c r="AT567" s="24" t="s">
        <v>192</v>
      </c>
      <c r="AU567" s="24" t="s">
        <v>85</v>
      </c>
    </row>
    <row r="568" spans="2:51" s="12" customFormat="1" ht="13.5">
      <c r="B568" s="219"/>
      <c r="C568" s="220"/>
      <c r="D568" s="232" t="s">
        <v>194</v>
      </c>
      <c r="E568" s="243" t="s">
        <v>22</v>
      </c>
      <c r="F568" s="244" t="s">
        <v>929</v>
      </c>
      <c r="G568" s="220"/>
      <c r="H568" s="245">
        <v>106.2</v>
      </c>
      <c r="I568" s="224"/>
      <c r="J568" s="220"/>
      <c r="K568" s="220"/>
      <c r="L568" s="225"/>
      <c r="M568" s="226"/>
      <c r="N568" s="227"/>
      <c r="O568" s="227"/>
      <c r="P568" s="227"/>
      <c r="Q568" s="227"/>
      <c r="R568" s="227"/>
      <c r="S568" s="227"/>
      <c r="T568" s="228"/>
      <c r="AT568" s="229" t="s">
        <v>194</v>
      </c>
      <c r="AU568" s="229" t="s">
        <v>85</v>
      </c>
      <c r="AV568" s="12" t="s">
        <v>85</v>
      </c>
      <c r="AW568" s="12" t="s">
        <v>41</v>
      </c>
      <c r="AX568" s="12" t="s">
        <v>24</v>
      </c>
      <c r="AY568" s="229" t="s">
        <v>183</v>
      </c>
    </row>
    <row r="569" spans="2:65" s="1" customFormat="1" ht="22.5" customHeight="1">
      <c r="B569" s="41"/>
      <c r="C569" s="204" t="s">
        <v>930</v>
      </c>
      <c r="D569" s="204" t="s">
        <v>185</v>
      </c>
      <c r="E569" s="205" t="s">
        <v>931</v>
      </c>
      <c r="F569" s="206" t="s">
        <v>932</v>
      </c>
      <c r="G569" s="207" t="s">
        <v>274</v>
      </c>
      <c r="H569" s="208">
        <v>21.1</v>
      </c>
      <c r="I569" s="209"/>
      <c r="J569" s="210">
        <f>ROUND(I569*H569,2)</f>
        <v>0</v>
      </c>
      <c r="K569" s="206" t="s">
        <v>199</v>
      </c>
      <c r="L569" s="61"/>
      <c r="M569" s="211" t="s">
        <v>22</v>
      </c>
      <c r="N569" s="212" t="s">
        <v>48</v>
      </c>
      <c r="O569" s="42"/>
      <c r="P569" s="213">
        <f>O569*H569</f>
        <v>0</v>
      </c>
      <c r="Q569" s="213">
        <v>0.022</v>
      </c>
      <c r="R569" s="213">
        <f>Q569*H569</f>
        <v>0.4642</v>
      </c>
      <c r="S569" s="213">
        <v>0</v>
      </c>
      <c r="T569" s="214">
        <f>S569*H569</f>
        <v>0</v>
      </c>
      <c r="AR569" s="24" t="s">
        <v>284</v>
      </c>
      <c r="AT569" s="24" t="s">
        <v>185</v>
      </c>
      <c r="AU569" s="24" t="s">
        <v>85</v>
      </c>
      <c r="AY569" s="24" t="s">
        <v>183</v>
      </c>
      <c r="BE569" s="215">
        <f>IF(N569="základní",J569,0)</f>
        <v>0</v>
      </c>
      <c r="BF569" s="215">
        <f>IF(N569="snížená",J569,0)</f>
        <v>0</v>
      </c>
      <c r="BG569" s="215">
        <f>IF(N569="zákl. přenesená",J569,0)</f>
        <v>0</v>
      </c>
      <c r="BH569" s="215">
        <f>IF(N569="sníž. přenesená",J569,0)</f>
        <v>0</v>
      </c>
      <c r="BI569" s="215">
        <f>IF(N569="nulová",J569,0)</f>
        <v>0</v>
      </c>
      <c r="BJ569" s="24" t="s">
        <v>24</v>
      </c>
      <c r="BK569" s="215">
        <f>ROUND(I569*H569,2)</f>
        <v>0</v>
      </c>
      <c r="BL569" s="24" t="s">
        <v>284</v>
      </c>
      <c r="BM569" s="24" t="s">
        <v>933</v>
      </c>
    </row>
    <row r="570" spans="2:47" s="1" customFormat="1" ht="27">
      <c r="B570" s="41"/>
      <c r="C570" s="63"/>
      <c r="D570" s="216" t="s">
        <v>192</v>
      </c>
      <c r="E570" s="63"/>
      <c r="F570" s="217" t="s">
        <v>934</v>
      </c>
      <c r="G570" s="63"/>
      <c r="H570" s="63"/>
      <c r="I570" s="172"/>
      <c r="J570" s="63"/>
      <c r="K570" s="63"/>
      <c r="L570" s="61"/>
      <c r="M570" s="218"/>
      <c r="N570" s="42"/>
      <c r="O570" s="42"/>
      <c r="P570" s="42"/>
      <c r="Q570" s="42"/>
      <c r="R570" s="42"/>
      <c r="S570" s="42"/>
      <c r="T570" s="78"/>
      <c r="AT570" s="24" t="s">
        <v>192</v>
      </c>
      <c r="AU570" s="24" t="s">
        <v>85</v>
      </c>
    </row>
    <row r="571" spans="2:51" s="12" customFormat="1" ht="13.5">
      <c r="B571" s="219"/>
      <c r="C571" s="220"/>
      <c r="D571" s="216" t="s">
        <v>194</v>
      </c>
      <c r="E571" s="221" t="s">
        <v>22</v>
      </c>
      <c r="F571" s="222" t="s">
        <v>935</v>
      </c>
      <c r="G571" s="220"/>
      <c r="H571" s="223">
        <v>21.1</v>
      </c>
      <c r="I571" s="224"/>
      <c r="J571" s="220"/>
      <c r="K571" s="220"/>
      <c r="L571" s="225"/>
      <c r="M571" s="226"/>
      <c r="N571" s="227"/>
      <c r="O571" s="227"/>
      <c r="P571" s="227"/>
      <c r="Q571" s="227"/>
      <c r="R571" s="227"/>
      <c r="S571" s="227"/>
      <c r="T571" s="228"/>
      <c r="AT571" s="229" t="s">
        <v>194</v>
      </c>
      <c r="AU571" s="229" t="s">
        <v>85</v>
      </c>
      <c r="AV571" s="12" t="s">
        <v>85</v>
      </c>
      <c r="AW571" s="12" t="s">
        <v>41</v>
      </c>
      <c r="AX571" s="12" t="s">
        <v>77</v>
      </c>
      <c r="AY571" s="229" t="s">
        <v>183</v>
      </c>
    </row>
    <row r="572" spans="2:51" s="13" customFormat="1" ht="13.5">
      <c r="B572" s="230"/>
      <c r="C572" s="231"/>
      <c r="D572" s="232" t="s">
        <v>194</v>
      </c>
      <c r="E572" s="233" t="s">
        <v>22</v>
      </c>
      <c r="F572" s="234" t="s">
        <v>196</v>
      </c>
      <c r="G572" s="231"/>
      <c r="H572" s="235">
        <v>21.1</v>
      </c>
      <c r="I572" s="236"/>
      <c r="J572" s="231"/>
      <c r="K572" s="231"/>
      <c r="L572" s="237"/>
      <c r="M572" s="238"/>
      <c r="N572" s="239"/>
      <c r="O572" s="239"/>
      <c r="P572" s="239"/>
      <c r="Q572" s="239"/>
      <c r="R572" s="239"/>
      <c r="S572" s="239"/>
      <c r="T572" s="240"/>
      <c r="AT572" s="241" t="s">
        <v>194</v>
      </c>
      <c r="AU572" s="241" t="s">
        <v>85</v>
      </c>
      <c r="AV572" s="13" t="s">
        <v>190</v>
      </c>
      <c r="AW572" s="13" t="s">
        <v>41</v>
      </c>
      <c r="AX572" s="13" t="s">
        <v>24</v>
      </c>
      <c r="AY572" s="241" t="s">
        <v>183</v>
      </c>
    </row>
    <row r="573" spans="2:65" s="1" customFormat="1" ht="22.5" customHeight="1">
      <c r="B573" s="41"/>
      <c r="C573" s="204" t="s">
        <v>936</v>
      </c>
      <c r="D573" s="204" t="s">
        <v>185</v>
      </c>
      <c r="E573" s="205" t="s">
        <v>937</v>
      </c>
      <c r="F573" s="206" t="s">
        <v>938</v>
      </c>
      <c r="G573" s="207" t="s">
        <v>274</v>
      </c>
      <c r="H573" s="208">
        <v>50.8</v>
      </c>
      <c r="I573" s="209"/>
      <c r="J573" s="210">
        <f>ROUND(I573*H573,2)</f>
        <v>0</v>
      </c>
      <c r="K573" s="206" t="s">
        <v>199</v>
      </c>
      <c r="L573" s="61"/>
      <c r="M573" s="211" t="s">
        <v>22</v>
      </c>
      <c r="N573" s="212" t="s">
        <v>48</v>
      </c>
      <c r="O573" s="42"/>
      <c r="P573" s="213">
        <f>O573*H573</f>
        <v>0</v>
      </c>
      <c r="Q573" s="213">
        <v>0.02263</v>
      </c>
      <c r="R573" s="213">
        <f>Q573*H573</f>
        <v>1.149604</v>
      </c>
      <c r="S573" s="213">
        <v>0</v>
      </c>
      <c r="T573" s="214">
        <f>S573*H573</f>
        <v>0</v>
      </c>
      <c r="AR573" s="24" t="s">
        <v>284</v>
      </c>
      <c r="AT573" s="24" t="s">
        <v>185</v>
      </c>
      <c r="AU573" s="24" t="s">
        <v>85</v>
      </c>
      <c r="AY573" s="24" t="s">
        <v>183</v>
      </c>
      <c r="BE573" s="215">
        <f>IF(N573="základní",J573,0)</f>
        <v>0</v>
      </c>
      <c r="BF573" s="215">
        <f>IF(N573="snížená",J573,0)</f>
        <v>0</v>
      </c>
      <c r="BG573" s="215">
        <f>IF(N573="zákl. přenesená",J573,0)</f>
        <v>0</v>
      </c>
      <c r="BH573" s="215">
        <f>IF(N573="sníž. přenesená",J573,0)</f>
        <v>0</v>
      </c>
      <c r="BI573" s="215">
        <f>IF(N573="nulová",J573,0)</f>
        <v>0</v>
      </c>
      <c r="BJ573" s="24" t="s">
        <v>24</v>
      </c>
      <c r="BK573" s="215">
        <f>ROUND(I573*H573,2)</f>
        <v>0</v>
      </c>
      <c r="BL573" s="24" t="s">
        <v>284</v>
      </c>
      <c r="BM573" s="24" t="s">
        <v>939</v>
      </c>
    </row>
    <row r="574" spans="2:47" s="1" customFormat="1" ht="27">
      <c r="B574" s="41"/>
      <c r="C574" s="63"/>
      <c r="D574" s="216" t="s">
        <v>192</v>
      </c>
      <c r="E574" s="63"/>
      <c r="F574" s="217" t="s">
        <v>940</v>
      </c>
      <c r="G574" s="63"/>
      <c r="H574" s="63"/>
      <c r="I574" s="172"/>
      <c r="J574" s="63"/>
      <c r="K574" s="63"/>
      <c r="L574" s="61"/>
      <c r="M574" s="218"/>
      <c r="N574" s="42"/>
      <c r="O574" s="42"/>
      <c r="P574" s="42"/>
      <c r="Q574" s="42"/>
      <c r="R574" s="42"/>
      <c r="S574" s="42"/>
      <c r="T574" s="78"/>
      <c r="AT574" s="24" t="s">
        <v>192</v>
      </c>
      <c r="AU574" s="24" t="s">
        <v>85</v>
      </c>
    </row>
    <row r="575" spans="2:51" s="12" customFormat="1" ht="13.5">
      <c r="B575" s="219"/>
      <c r="C575" s="220"/>
      <c r="D575" s="216" t="s">
        <v>194</v>
      </c>
      <c r="E575" s="221" t="s">
        <v>22</v>
      </c>
      <c r="F575" s="222" t="s">
        <v>941</v>
      </c>
      <c r="G575" s="220"/>
      <c r="H575" s="223">
        <v>50.8</v>
      </c>
      <c r="I575" s="224"/>
      <c r="J575" s="220"/>
      <c r="K575" s="220"/>
      <c r="L575" s="225"/>
      <c r="M575" s="226"/>
      <c r="N575" s="227"/>
      <c r="O575" s="227"/>
      <c r="P575" s="227"/>
      <c r="Q575" s="227"/>
      <c r="R575" s="227"/>
      <c r="S575" s="227"/>
      <c r="T575" s="228"/>
      <c r="AT575" s="229" t="s">
        <v>194</v>
      </c>
      <c r="AU575" s="229" t="s">
        <v>85</v>
      </c>
      <c r="AV575" s="12" t="s">
        <v>85</v>
      </c>
      <c r="AW575" s="12" t="s">
        <v>41</v>
      </c>
      <c r="AX575" s="12" t="s">
        <v>77</v>
      </c>
      <c r="AY575" s="229" t="s">
        <v>183</v>
      </c>
    </row>
    <row r="576" spans="2:51" s="13" customFormat="1" ht="13.5">
      <c r="B576" s="230"/>
      <c r="C576" s="231"/>
      <c r="D576" s="232" t="s">
        <v>194</v>
      </c>
      <c r="E576" s="233" t="s">
        <v>22</v>
      </c>
      <c r="F576" s="234" t="s">
        <v>196</v>
      </c>
      <c r="G576" s="231"/>
      <c r="H576" s="235">
        <v>50.8</v>
      </c>
      <c r="I576" s="236"/>
      <c r="J576" s="231"/>
      <c r="K576" s="231"/>
      <c r="L576" s="237"/>
      <c r="M576" s="238"/>
      <c r="N576" s="239"/>
      <c r="O576" s="239"/>
      <c r="P576" s="239"/>
      <c r="Q576" s="239"/>
      <c r="R576" s="239"/>
      <c r="S576" s="239"/>
      <c r="T576" s="240"/>
      <c r="AT576" s="241" t="s">
        <v>194</v>
      </c>
      <c r="AU576" s="241" t="s">
        <v>85</v>
      </c>
      <c r="AV576" s="13" t="s">
        <v>190</v>
      </c>
      <c r="AW576" s="13" t="s">
        <v>41</v>
      </c>
      <c r="AX576" s="13" t="s">
        <v>24</v>
      </c>
      <c r="AY576" s="241" t="s">
        <v>183</v>
      </c>
    </row>
    <row r="577" spans="2:65" s="1" customFormat="1" ht="31.5" customHeight="1">
      <c r="B577" s="41"/>
      <c r="C577" s="204" t="s">
        <v>942</v>
      </c>
      <c r="D577" s="204" t="s">
        <v>185</v>
      </c>
      <c r="E577" s="205" t="s">
        <v>943</v>
      </c>
      <c r="F577" s="206" t="s">
        <v>944</v>
      </c>
      <c r="G577" s="207" t="s">
        <v>274</v>
      </c>
      <c r="H577" s="208">
        <v>427.6</v>
      </c>
      <c r="I577" s="209"/>
      <c r="J577" s="210">
        <f>ROUND(I577*H577,2)</f>
        <v>0</v>
      </c>
      <c r="K577" s="206" t="s">
        <v>199</v>
      </c>
      <c r="L577" s="61"/>
      <c r="M577" s="211" t="s">
        <v>22</v>
      </c>
      <c r="N577" s="212" t="s">
        <v>48</v>
      </c>
      <c r="O577" s="42"/>
      <c r="P577" s="213">
        <f>O577*H577</f>
        <v>0</v>
      </c>
      <c r="Q577" s="213">
        <v>0.00117</v>
      </c>
      <c r="R577" s="213">
        <f>Q577*H577</f>
        <v>0.5002920000000001</v>
      </c>
      <c r="S577" s="213">
        <v>0</v>
      </c>
      <c r="T577" s="214">
        <f>S577*H577</f>
        <v>0</v>
      </c>
      <c r="AR577" s="24" t="s">
        <v>284</v>
      </c>
      <c r="AT577" s="24" t="s">
        <v>185</v>
      </c>
      <c r="AU577" s="24" t="s">
        <v>85</v>
      </c>
      <c r="AY577" s="24" t="s">
        <v>183</v>
      </c>
      <c r="BE577" s="215">
        <f>IF(N577="základní",J577,0)</f>
        <v>0</v>
      </c>
      <c r="BF577" s="215">
        <f>IF(N577="snížená",J577,0)</f>
        <v>0</v>
      </c>
      <c r="BG577" s="215">
        <f>IF(N577="zákl. přenesená",J577,0)</f>
        <v>0</v>
      </c>
      <c r="BH577" s="215">
        <f>IF(N577="sníž. přenesená",J577,0)</f>
        <v>0</v>
      </c>
      <c r="BI577" s="215">
        <f>IF(N577="nulová",J577,0)</f>
        <v>0</v>
      </c>
      <c r="BJ577" s="24" t="s">
        <v>24</v>
      </c>
      <c r="BK577" s="215">
        <f>ROUND(I577*H577,2)</f>
        <v>0</v>
      </c>
      <c r="BL577" s="24" t="s">
        <v>284</v>
      </c>
      <c r="BM577" s="24" t="s">
        <v>945</v>
      </c>
    </row>
    <row r="578" spans="2:47" s="1" customFormat="1" ht="27">
      <c r="B578" s="41"/>
      <c r="C578" s="63"/>
      <c r="D578" s="216" t="s">
        <v>192</v>
      </c>
      <c r="E578" s="63"/>
      <c r="F578" s="217" t="s">
        <v>946</v>
      </c>
      <c r="G578" s="63"/>
      <c r="H578" s="63"/>
      <c r="I578" s="172"/>
      <c r="J578" s="63"/>
      <c r="K578" s="63"/>
      <c r="L578" s="61"/>
      <c r="M578" s="218"/>
      <c r="N578" s="42"/>
      <c r="O578" s="42"/>
      <c r="P578" s="42"/>
      <c r="Q578" s="42"/>
      <c r="R578" s="42"/>
      <c r="S578" s="42"/>
      <c r="T578" s="78"/>
      <c r="AT578" s="24" t="s">
        <v>192</v>
      </c>
      <c r="AU578" s="24" t="s">
        <v>85</v>
      </c>
    </row>
    <row r="579" spans="2:51" s="12" customFormat="1" ht="13.5">
      <c r="B579" s="219"/>
      <c r="C579" s="220"/>
      <c r="D579" s="216" t="s">
        <v>194</v>
      </c>
      <c r="E579" s="221" t="s">
        <v>22</v>
      </c>
      <c r="F579" s="222" t="s">
        <v>947</v>
      </c>
      <c r="G579" s="220"/>
      <c r="H579" s="223">
        <v>442</v>
      </c>
      <c r="I579" s="224"/>
      <c r="J579" s="220"/>
      <c r="K579" s="220"/>
      <c r="L579" s="225"/>
      <c r="M579" s="226"/>
      <c r="N579" s="227"/>
      <c r="O579" s="227"/>
      <c r="P579" s="227"/>
      <c r="Q579" s="227"/>
      <c r="R579" s="227"/>
      <c r="S579" s="227"/>
      <c r="T579" s="228"/>
      <c r="AT579" s="229" t="s">
        <v>194</v>
      </c>
      <c r="AU579" s="229" t="s">
        <v>85</v>
      </c>
      <c r="AV579" s="12" t="s">
        <v>85</v>
      </c>
      <c r="AW579" s="12" t="s">
        <v>41</v>
      </c>
      <c r="AX579" s="12" t="s">
        <v>77</v>
      </c>
      <c r="AY579" s="229" t="s">
        <v>183</v>
      </c>
    </row>
    <row r="580" spans="2:51" s="12" customFormat="1" ht="13.5">
      <c r="B580" s="219"/>
      <c r="C580" s="220"/>
      <c r="D580" s="216" t="s">
        <v>194</v>
      </c>
      <c r="E580" s="221" t="s">
        <v>22</v>
      </c>
      <c r="F580" s="222" t="s">
        <v>948</v>
      </c>
      <c r="G580" s="220"/>
      <c r="H580" s="223">
        <v>-14.4</v>
      </c>
      <c r="I580" s="224"/>
      <c r="J580" s="220"/>
      <c r="K580" s="220"/>
      <c r="L580" s="225"/>
      <c r="M580" s="226"/>
      <c r="N580" s="227"/>
      <c r="O580" s="227"/>
      <c r="P580" s="227"/>
      <c r="Q580" s="227"/>
      <c r="R580" s="227"/>
      <c r="S580" s="227"/>
      <c r="T580" s="228"/>
      <c r="AT580" s="229" t="s">
        <v>194</v>
      </c>
      <c r="AU580" s="229" t="s">
        <v>85</v>
      </c>
      <c r="AV580" s="12" t="s">
        <v>85</v>
      </c>
      <c r="AW580" s="12" t="s">
        <v>41</v>
      </c>
      <c r="AX580" s="12" t="s">
        <v>77</v>
      </c>
      <c r="AY580" s="229" t="s">
        <v>183</v>
      </c>
    </row>
    <row r="581" spans="2:51" s="13" customFormat="1" ht="13.5">
      <c r="B581" s="230"/>
      <c r="C581" s="231"/>
      <c r="D581" s="232" t="s">
        <v>194</v>
      </c>
      <c r="E581" s="233" t="s">
        <v>22</v>
      </c>
      <c r="F581" s="234" t="s">
        <v>196</v>
      </c>
      <c r="G581" s="231"/>
      <c r="H581" s="235">
        <v>427.6</v>
      </c>
      <c r="I581" s="236"/>
      <c r="J581" s="231"/>
      <c r="K581" s="231"/>
      <c r="L581" s="237"/>
      <c r="M581" s="238"/>
      <c r="N581" s="239"/>
      <c r="O581" s="239"/>
      <c r="P581" s="239"/>
      <c r="Q581" s="239"/>
      <c r="R581" s="239"/>
      <c r="S581" s="239"/>
      <c r="T581" s="240"/>
      <c r="AT581" s="241" t="s">
        <v>194</v>
      </c>
      <c r="AU581" s="241" t="s">
        <v>85</v>
      </c>
      <c r="AV581" s="13" t="s">
        <v>190</v>
      </c>
      <c r="AW581" s="13" t="s">
        <v>41</v>
      </c>
      <c r="AX581" s="13" t="s">
        <v>24</v>
      </c>
      <c r="AY581" s="241" t="s">
        <v>183</v>
      </c>
    </row>
    <row r="582" spans="2:65" s="1" customFormat="1" ht="22.5" customHeight="1">
      <c r="B582" s="41"/>
      <c r="C582" s="257" t="s">
        <v>949</v>
      </c>
      <c r="D582" s="257" t="s">
        <v>330</v>
      </c>
      <c r="E582" s="258" t="s">
        <v>950</v>
      </c>
      <c r="F582" s="259" t="s">
        <v>951</v>
      </c>
      <c r="G582" s="260" t="s">
        <v>274</v>
      </c>
      <c r="H582" s="261">
        <v>448.98</v>
      </c>
      <c r="I582" s="262"/>
      <c r="J582" s="263">
        <f>ROUND(I582*H582,2)</f>
        <v>0</v>
      </c>
      <c r="K582" s="259" t="s">
        <v>22</v>
      </c>
      <c r="L582" s="264"/>
      <c r="M582" s="265" t="s">
        <v>22</v>
      </c>
      <c r="N582" s="266" t="s">
        <v>48</v>
      </c>
      <c r="O582" s="42"/>
      <c r="P582" s="213">
        <f>O582*H582</f>
        <v>0</v>
      </c>
      <c r="Q582" s="213">
        <v>0.00121</v>
      </c>
      <c r="R582" s="213">
        <f>Q582*H582</f>
        <v>0.5432658</v>
      </c>
      <c r="S582" s="213">
        <v>0</v>
      </c>
      <c r="T582" s="214">
        <f>S582*H582</f>
        <v>0</v>
      </c>
      <c r="AR582" s="24" t="s">
        <v>384</v>
      </c>
      <c r="AT582" s="24" t="s">
        <v>330</v>
      </c>
      <c r="AU582" s="24" t="s">
        <v>85</v>
      </c>
      <c r="AY582" s="24" t="s">
        <v>183</v>
      </c>
      <c r="BE582" s="215">
        <f>IF(N582="základní",J582,0)</f>
        <v>0</v>
      </c>
      <c r="BF582" s="215">
        <f>IF(N582="snížená",J582,0)</f>
        <v>0</v>
      </c>
      <c r="BG582" s="215">
        <f>IF(N582="zákl. přenesená",J582,0)</f>
        <v>0</v>
      </c>
      <c r="BH582" s="215">
        <f>IF(N582="sníž. přenesená",J582,0)</f>
        <v>0</v>
      </c>
      <c r="BI582" s="215">
        <f>IF(N582="nulová",J582,0)</f>
        <v>0</v>
      </c>
      <c r="BJ582" s="24" t="s">
        <v>24</v>
      </c>
      <c r="BK582" s="215">
        <f>ROUND(I582*H582,2)</f>
        <v>0</v>
      </c>
      <c r="BL582" s="24" t="s">
        <v>284</v>
      </c>
      <c r="BM582" s="24" t="s">
        <v>952</v>
      </c>
    </row>
    <row r="583" spans="2:47" s="1" customFormat="1" ht="13.5">
      <c r="B583" s="41"/>
      <c r="C583" s="63"/>
      <c r="D583" s="232" t="s">
        <v>192</v>
      </c>
      <c r="E583" s="63"/>
      <c r="F583" s="242" t="s">
        <v>953</v>
      </c>
      <c r="G583" s="63"/>
      <c r="H583" s="63"/>
      <c r="I583" s="172"/>
      <c r="J583" s="63"/>
      <c r="K583" s="63"/>
      <c r="L583" s="61"/>
      <c r="M583" s="218"/>
      <c r="N583" s="42"/>
      <c r="O583" s="42"/>
      <c r="P583" s="42"/>
      <c r="Q583" s="42"/>
      <c r="R583" s="42"/>
      <c r="S583" s="42"/>
      <c r="T583" s="78"/>
      <c r="AT583" s="24" t="s">
        <v>192</v>
      </c>
      <c r="AU583" s="24" t="s">
        <v>85</v>
      </c>
    </row>
    <row r="584" spans="2:65" s="1" customFormat="1" ht="22.5" customHeight="1">
      <c r="B584" s="41"/>
      <c r="C584" s="204" t="s">
        <v>954</v>
      </c>
      <c r="D584" s="204" t="s">
        <v>185</v>
      </c>
      <c r="E584" s="205" t="s">
        <v>955</v>
      </c>
      <c r="F584" s="206" t="s">
        <v>956</v>
      </c>
      <c r="G584" s="207" t="s">
        <v>224</v>
      </c>
      <c r="H584" s="208">
        <v>22.815</v>
      </c>
      <c r="I584" s="209"/>
      <c r="J584" s="210">
        <f>ROUND(I584*H584,2)</f>
        <v>0</v>
      </c>
      <c r="K584" s="206" t="s">
        <v>199</v>
      </c>
      <c r="L584" s="61"/>
      <c r="M584" s="211" t="s">
        <v>22</v>
      </c>
      <c r="N584" s="212" t="s">
        <v>48</v>
      </c>
      <c r="O584" s="42"/>
      <c r="P584" s="213">
        <f>O584*H584</f>
        <v>0</v>
      </c>
      <c r="Q584" s="213">
        <v>0</v>
      </c>
      <c r="R584" s="213">
        <f>Q584*H584</f>
        <v>0</v>
      </c>
      <c r="S584" s="213">
        <v>0</v>
      </c>
      <c r="T584" s="214">
        <f>S584*H584</f>
        <v>0</v>
      </c>
      <c r="AR584" s="24" t="s">
        <v>284</v>
      </c>
      <c r="AT584" s="24" t="s">
        <v>185</v>
      </c>
      <c r="AU584" s="24" t="s">
        <v>85</v>
      </c>
      <c r="AY584" s="24" t="s">
        <v>183</v>
      </c>
      <c r="BE584" s="215">
        <f>IF(N584="základní",J584,0)</f>
        <v>0</v>
      </c>
      <c r="BF584" s="215">
        <f>IF(N584="snížená",J584,0)</f>
        <v>0</v>
      </c>
      <c r="BG584" s="215">
        <f>IF(N584="zákl. přenesená",J584,0)</f>
        <v>0</v>
      </c>
      <c r="BH584" s="215">
        <f>IF(N584="sníž. přenesená",J584,0)</f>
        <v>0</v>
      </c>
      <c r="BI584" s="215">
        <f>IF(N584="nulová",J584,0)</f>
        <v>0</v>
      </c>
      <c r="BJ584" s="24" t="s">
        <v>24</v>
      </c>
      <c r="BK584" s="215">
        <f>ROUND(I584*H584,2)</f>
        <v>0</v>
      </c>
      <c r="BL584" s="24" t="s">
        <v>284</v>
      </c>
      <c r="BM584" s="24" t="s">
        <v>957</v>
      </c>
    </row>
    <row r="585" spans="2:47" s="1" customFormat="1" ht="40.5">
      <c r="B585" s="41"/>
      <c r="C585" s="63"/>
      <c r="D585" s="216" t="s">
        <v>192</v>
      </c>
      <c r="E585" s="63"/>
      <c r="F585" s="217" t="s">
        <v>958</v>
      </c>
      <c r="G585" s="63"/>
      <c r="H585" s="63"/>
      <c r="I585" s="172"/>
      <c r="J585" s="63"/>
      <c r="K585" s="63"/>
      <c r="L585" s="61"/>
      <c r="M585" s="218"/>
      <c r="N585" s="42"/>
      <c r="O585" s="42"/>
      <c r="P585" s="42"/>
      <c r="Q585" s="42"/>
      <c r="R585" s="42"/>
      <c r="S585" s="42"/>
      <c r="T585" s="78"/>
      <c r="AT585" s="24" t="s">
        <v>192</v>
      </c>
      <c r="AU585" s="24" t="s">
        <v>85</v>
      </c>
    </row>
    <row r="586" spans="2:63" s="11" customFormat="1" ht="29.85" customHeight="1">
      <c r="B586" s="187"/>
      <c r="C586" s="188"/>
      <c r="D586" s="201" t="s">
        <v>76</v>
      </c>
      <c r="E586" s="202" t="s">
        <v>959</v>
      </c>
      <c r="F586" s="202" t="s">
        <v>960</v>
      </c>
      <c r="G586" s="188"/>
      <c r="H586" s="188"/>
      <c r="I586" s="191"/>
      <c r="J586" s="203">
        <f>BK586</f>
        <v>0</v>
      </c>
      <c r="K586" s="188"/>
      <c r="L586" s="193"/>
      <c r="M586" s="194"/>
      <c r="N586" s="195"/>
      <c r="O586" s="195"/>
      <c r="P586" s="196">
        <f>SUM(P587:P606)</f>
        <v>0</v>
      </c>
      <c r="Q586" s="195"/>
      <c r="R586" s="196">
        <f>SUM(R587:R606)</f>
        <v>0.890476</v>
      </c>
      <c r="S586" s="195"/>
      <c r="T586" s="197">
        <f>SUM(T587:T606)</f>
        <v>0</v>
      </c>
      <c r="AR586" s="198" t="s">
        <v>85</v>
      </c>
      <c r="AT586" s="199" t="s">
        <v>76</v>
      </c>
      <c r="AU586" s="199" t="s">
        <v>24</v>
      </c>
      <c r="AY586" s="198" t="s">
        <v>183</v>
      </c>
      <c r="BK586" s="200">
        <f>SUM(BK587:BK606)</f>
        <v>0</v>
      </c>
    </row>
    <row r="587" spans="2:65" s="1" customFormat="1" ht="22.5" customHeight="1">
      <c r="B587" s="41"/>
      <c r="C587" s="204" t="s">
        <v>961</v>
      </c>
      <c r="D587" s="204" t="s">
        <v>185</v>
      </c>
      <c r="E587" s="205" t="s">
        <v>962</v>
      </c>
      <c r="F587" s="206" t="s">
        <v>963</v>
      </c>
      <c r="G587" s="207" t="s">
        <v>274</v>
      </c>
      <c r="H587" s="208">
        <v>35</v>
      </c>
      <c r="I587" s="209"/>
      <c r="J587" s="210">
        <f>ROUND(I587*H587,2)</f>
        <v>0</v>
      </c>
      <c r="K587" s="206" t="s">
        <v>199</v>
      </c>
      <c r="L587" s="61"/>
      <c r="M587" s="211" t="s">
        <v>22</v>
      </c>
      <c r="N587" s="212" t="s">
        <v>48</v>
      </c>
      <c r="O587" s="42"/>
      <c r="P587" s="213">
        <f>O587*H587</f>
        <v>0</v>
      </c>
      <c r="Q587" s="213">
        <v>0.00655</v>
      </c>
      <c r="R587" s="213">
        <f>Q587*H587</f>
        <v>0.22925</v>
      </c>
      <c r="S587" s="213">
        <v>0</v>
      </c>
      <c r="T587" s="214">
        <f>S587*H587</f>
        <v>0</v>
      </c>
      <c r="AR587" s="24" t="s">
        <v>284</v>
      </c>
      <c r="AT587" s="24" t="s">
        <v>185</v>
      </c>
      <c r="AU587" s="24" t="s">
        <v>85</v>
      </c>
      <c r="AY587" s="24" t="s">
        <v>183</v>
      </c>
      <c r="BE587" s="215">
        <f>IF(N587="základní",J587,0)</f>
        <v>0</v>
      </c>
      <c r="BF587" s="215">
        <f>IF(N587="snížená",J587,0)</f>
        <v>0</v>
      </c>
      <c r="BG587" s="215">
        <f>IF(N587="zákl. přenesená",J587,0)</f>
        <v>0</v>
      </c>
      <c r="BH587" s="215">
        <f>IF(N587="sníž. přenesená",J587,0)</f>
        <v>0</v>
      </c>
      <c r="BI587" s="215">
        <f>IF(N587="nulová",J587,0)</f>
        <v>0</v>
      </c>
      <c r="BJ587" s="24" t="s">
        <v>24</v>
      </c>
      <c r="BK587" s="215">
        <f>ROUND(I587*H587,2)</f>
        <v>0</v>
      </c>
      <c r="BL587" s="24" t="s">
        <v>284</v>
      </c>
      <c r="BM587" s="24" t="s">
        <v>964</v>
      </c>
    </row>
    <row r="588" spans="2:47" s="1" customFormat="1" ht="40.5">
      <c r="B588" s="41"/>
      <c r="C588" s="63"/>
      <c r="D588" s="216" t="s">
        <v>192</v>
      </c>
      <c r="E588" s="63"/>
      <c r="F588" s="217" t="s">
        <v>965</v>
      </c>
      <c r="G588" s="63"/>
      <c r="H588" s="63"/>
      <c r="I588" s="172"/>
      <c r="J588" s="63"/>
      <c r="K588" s="63"/>
      <c r="L588" s="61"/>
      <c r="M588" s="218"/>
      <c r="N588" s="42"/>
      <c r="O588" s="42"/>
      <c r="P588" s="42"/>
      <c r="Q588" s="42"/>
      <c r="R588" s="42"/>
      <c r="S588" s="42"/>
      <c r="T588" s="78"/>
      <c r="AT588" s="24" t="s">
        <v>192</v>
      </c>
      <c r="AU588" s="24" t="s">
        <v>85</v>
      </c>
    </row>
    <row r="589" spans="2:51" s="14" customFormat="1" ht="13.5">
      <c r="B589" s="246"/>
      <c r="C589" s="247"/>
      <c r="D589" s="216" t="s">
        <v>194</v>
      </c>
      <c r="E589" s="248" t="s">
        <v>22</v>
      </c>
      <c r="F589" s="249" t="s">
        <v>786</v>
      </c>
      <c r="G589" s="247"/>
      <c r="H589" s="250" t="s">
        <v>22</v>
      </c>
      <c r="I589" s="251"/>
      <c r="J589" s="247"/>
      <c r="K589" s="247"/>
      <c r="L589" s="252"/>
      <c r="M589" s="253"/>
      <c r="N589" s="254"/>
      <c r="O589" s="254"/>
      <c r="P589" s="254"/>
      <c r="Q589" s="254"/>
      <c r="R589" s="254"/>
      <c r="S589" s="254"/>
      <c r="T589" s="255"/>
      <c r="AT589" s="256" t="s">
        <v>194</v>
      </c>
      <c r="AU589" s="256" t="s">
        <v>85</v>
      </c>
      <c r="AV589" s="14" t="s">
        <v>24</v>
      </c>
      <c r="AW589" s="14" t="s">
        <v>41</v>
      </c>
      <c r="AX589" s="14" t="s">
        <v>77</v>
      </c>
      <c r="AY589" s="256" t="s">
        <v>183</v>
      </c>
    </row>
    <row r="590" spans="2:51" s="12" customFormat="1" ht="13.5">
      <c r="B590" s="219"/>
      <c r="C590" s="220"/>
      <c r="D590" s="232" t="s">
        <v>194</v>
      </c>
      <c r="E590" s="243" t="s">
        <v>22</v>
      </c>
      <c r="F590" s="244" t="s">
        <v>427</v>
      </c>
      <c r="G590" s="220"/>
      <c r="H590" s="245">
        <v>35</v>
      </c>
      <c r="I590" s="224"/>
      <c r="J590" s="220"/>
      <c r="K590" s="220"/>
      <c r="L590" s="225"/>
      <c r="M590" s="226"/>
      <c r="N590" s="227"/>
      <c r="O590" s="227"/>
      <c r="P590" s="227"/>
      <c r="Q590" s="227"/>
      <c r="R590" s="227"/>
      <c r="S590" s="227"/>
      <c r="T590" s="228"/>
      <c r="AT590" s="229" t="s">
        <v>194</v>
      </c>
      <c r="AU590" s="229" t="s">
        <v>85</v>
      </c>
      <c r="AV590" s="12" t="s">
        <v>85</v>
      </c>
      <c r="AW590" s="12" t="s">
        <v>41</v>
      </c>
      <c r="AX590" s="12" t="s">
        <v>24</v>
      </c>
      <c r="AY590" s="229" t="s">
        <v>183</v>
      </c>
    </row>
    <row r="591" spans="2:65" s="1" customFormat="1" ht="22.5" customHeight="1">
      <c r="B591" s="41"/>
      <c r="C591" s="204" t="s">
        <v>966</v>
      </c>
      <c r="D591" s="204" t="s">
        <v>185</v>
      </c>
      <c r="E591" s="205" t="s">
        <v>967</v>
      </c>
      <c r="F591" s="206" t="s">
        <v>968</v>
      </c>
      <c r="G591" s="207" t="s">
        <v>238</v>
      </c>
      <c r="H591" s="208">
        <v>80</v>
      </c>
      <c r="I591" s="209"/>
      <c r="J591" s="210">
        <f>ROUND(I591*H591,2)</f>
        <v>0</v>
      </c>
      <c r="K591" s="206" t="s">
        <v>199</v>
      </c>
      <c r="L591" s="61"/>
      <c r="M591" s="211" t="s">
        <v>22</v>
      </c>
      <c r="N591" s="212" t="s">
        <v>48</v>
      </c>
      <c r="O591" s="42"/>
      <c r="P591" s="213">
        <f>O591*H591</f>
        <v>0</v>
      </c>
      <c r="Q591" s="213">
        <v>0.00151</v>
      </c>
      <c r="R591" s="213">
        <f>Q591*H591</f>
        <v>0.1208</v>
      </c>
      <c r="S591" s="213">
        <v>0</v>
      </c>
      <c r="T591" s="214">
        <f>S591*H591</f>
        <v>0</v>
      </c>
      <c r="AR591" s="24" t="s">
        <v>284</v>
      </c>
      <c r="AT591" s="24" t="s">
        <v>185</v>
      </c>
      <c r="AU591" s="24" t="s">
        <v>85</v>
      </c>
      <c r="AY591" s="24" t="s">
        <v>183</v>
      </c>
      <c r="BE591" s="215">
        <f>IF(N591="základní",J591,0)</f>
        <v>0</v>
      </c>
      <c r="BF591" s="215">
        <f>IF(N591="snížená",J591,0)</f>
        <v>0</v>
      </c>
      <c r="BG591" s="215">
        <f>IF(N591="zákl. přenesená",J591,0)</f>
        <v>0</v>
      </c>
      <c r="BH591" s="215">
        <f>IF(N591="sníž. přenesená",J591,0)</f>
        <v>0</v>
      </c>
      <c r="BI591" s="215">
        <f>IF(N591="nulová",J591,0)</f>
        <v>0</v>
      </c>
      <c r="BJ591" s="24" t="s">
        <v>24</v>
      </c>
      <c r="BK591" s="215">
        <f>ROUND(I591*H591,2)</f>
        <v>0</v>
      </c>
      <c r="BL591" s="24" t="s">
        <v>284</v>
      </c>
      <c r="BM591" s="24" t="s">
        <v>969</v>
      </c>
    </row>
    <row r="592" spans="2:47" s="1" customFormat="1" ht="27">
      <c r="B592" s="41"/>
      <c r="C592" s="63"/>
      <c r="D592" s="232" t="s">
        <v>192</v>
      </c>
      <c r="E592" s="63"/>
      <c r="F592" s="242" t="s">
        <v>970</v>
      </c>
      <c r="G592" s="63"/>
      <c r="H592" s="63"/>
      <c r="I592" s="172"/>
      <c r="J592" s="63"/>
      <c r="K592" s="63"/>
      <c r="L592" s="61"/>
      <c r="M592" s="218"/>
      <c r="N592" s="42"/>
      <c r="O592" s="42"/>
      <c r="P592" s="42"/>
      <c r="Q592" s="42"/>
      <c r="R592" s="42"/>
      <c r="S592" s="42"/>
      <c r="T592" s="78"/>
      <c r="AT592" s="24" t="s">
        <v>192</v>
      </c>
      <c r="AU592" s="24" t="s">
        <v>85</v>
      </c>
    </row>
    <row r="593" spans="2:65" s="1" customFormat="1" ht="22.5" customHeight="1">
      <c r="B593" s="41"/>
      <c r="C593" s="204" t="s">
        <v>971</v>
      </c>
      <c r="D593" s="204" t="s">
        <v>185</v>
      </c>
      <c r="E593" s="205" t="s">
        <v>972</v>
      </c>
      <c r="F593" s="206" t="s">
        <v>973</v>
      </c>
      <c r="G593" s="207" t="s">
        <v>238</v>
      </c>
      <c r="H593" s="208">
        <v>5.7</v>
      </c>
      <c r="I593" s="209"/>
      <c r="J593" s="210">
        <f>ROUND(I593*H593,2)</f>
        <v>0</v>
      </c>
      <c r="K593" s="206" t="s">
        <v>199</v>
      </c>
      <c r="L593" s="61"/>
      <c r="M593" s="211" t="s">
        <v>22</v>
      </c>
      <c r="N593" s="212" t="s">
        <v>48</v>
      </c>
      <c r="O593" s="42"/>
      <c r="P593" s="213">
        <f>O593*H593</f>
        <v>0</v>
      </c>
      <c r="Q593" s="213">
        <v>0.00379</v>
      </c>
      <c r="R593" s="213">
        <f>Q593*H593</f>
        <v>0.021603</v>
      </c>
      <c r="S593" s="213">
        <v>0</v>
      </c>
      <c r="T593" s="214">
        <f>S593*H593</f>
        <v>0</v>
      </c>
      <c r="AR593" s="24" t="s">
        <v>284</v>
      </c>
      <c r="AT593" s="24" t="s">
        <v>185</v>
      </c>
      <c r="AU593" s="24" t="s">
        <v>85</v>
      </c>
      <c r="AY593" s="24" t="s">
        <v>183</v>
      </c>
      <c r="BE593" s="215">
        <f>IF(N593="základní",J593,0)</f>
        <v>0</v>
      </c>
      <c r="BF593" s="215">
        <f>IF(N593="snížená",J593,0)</f>
        <v>0</v>
      </c>
      <c r="BG593" s="215">
        <f>IF(N593="zákl. přenesená",J593,0)</f>
        <v>0</v>
      </c>
      <c r="BH593" s="215">
        <f>IF(N593="sníž. přenesená",J593,0)</f>
        <v>0</v>
      </c>
      <c r="BI593" s="215">
        <f>IF(N593="nulová",J593,0)</f>
        <v>0</v>
      </c>
      <c r="BJ593" s="24" t="s">
        <v>24</v>
      </c>
      <c r="BK593" s="215">
        <f>ROUND(I593*H593,2)</f>
        <v>0</v>
      </c>
      <c r="BL593" s="24" t="s">
        <v>284</v>
      </c>
      <c r="BM593" s="24" t="s">
        <v>974</v>
      </c>
    </row>
    <row r="594" spans="2:47" s="1" customFormat="1" ht="13.5">
      <c r="B594" s="41"/>
      <c r="C594" s="63"/>
      <c r="D594" s="232" t="s">
        <v>192</v>
      </c>
      <c r="E594" s="63"/>
      <c r="F594" s="242" t="s">
        <v>975</v>
      </c>
      <c r="G594" s="63"/>
      <c r="H594" s="63"/>
      <c r="I594" s="172"/>
      <c r="J594" s="63"/>
      <c r="K594" s="63"/>
      <c r="L594" s="61"/>
      <c r="M594" s="218"/>
      <c r="N594" s="42"/>
      <c r="O594" s="42"/>
      <c r="P594" s="42"/>
      <c r="Q594" s="42"/>
      <c r="R594" s="42"/>
      <c r="S594" s="42"/>
      <c r="T594" s="78"/>
      <c r="AT594" s="24" t="s">
        <v>192</v>
      </c>
      <c r="AU594" s="24" t="s">
        <v>85</v>
      </c>
    </row>
    <row r="595" spans="2:65" s="1" customFormat="1" ht="22.5" customHeight="1">
      <c r="B595" s="41"/>
      <c r="C595" s="204" t="s">
        <v>976</v>
      </c>
      <c r="D595" s="204" t="s">
        <v>185</v>
      </c>
      <c r="E595" s="205" t="s">
        <v>977</v>
      </c>
      <c r="F595" s="206" t="s">
        <v>978</v>
      </c>
      <c r="G595" s="207" t="s">
        <v>238</v>
      </c>
      <c r="H595" s="208">
        <v>3.6</v>
      </c>
      <c r="I595" s="209"/>
      <c r="J595" s="210">
        <f>ROUND(I595*H595,2)</f>
        <v>0</v>
      </c>
      <c r="K595" s="206" t="s">
        <v>199</v>
      </c>
      <c r="L595" s="61"/>
      <c r="M595" s="211" t="s">
        <v>22</v>
      </c>
      <c r="N595" s="212" t="s">
        <v>48</v>
      </c>
      <c r="O595" s="42"/>
      <c r="P595" s="213">
        <f>O595*H595</f>
        <v>0</v>
      </c>
      <c r="Q595" s="213">
        <v>0.00223</v>
      </c>
      <c r="R595" s="213">
        <f>Q595*H595</f>
        <v>0.008028</v>
      </c>
      <c r="S595" s="213">
        <v>0</v>
      </c>
      <c r="T595" s="214">
        <f>S595*H595</f>
        <v>0</v>
      </c>
      <c r="AR595" s="24" t="s">
        <v>284</v>
      </c>
      <c r="AT595" s="24" t="s">
        <v>185</v>
      </c>
      <c r="AU595" s="24" t="s">
        <v>85</v>
      </c>
      <c r="AY595" s="24" t="s">
        <v>183</v>
      </c>
      <c r="BE595" s="215">
        <f>IF(N595="základní",J595,0)</f>
        <v>0</v>
      </c>
      <c r="BF595" s="215">
        <f>IF(N595="snížená",J595,0)</f>
        <v>0</v>
      </c>
      <c r="BG595" s="215">
        <f>IF(N595="zákl. přenesená",J595,0)</f>
        <v>0</v>
      </c>
      <c r="BH595" s="215">
        <f>IF(N595="sníž. přenesená",J595,0)</f>
        <v>0</v>
      </c>
      <c r="BI595" s="215">
        <f>IF(N595="nulová",J595,0)</f>
        <v>0</v>
      </c>
      <c r="BJ595" s="24" t="s">
        <v>24</v>
      </c>
      <c r="BK595" s="215">
        <f>ROUND(I595*H595,2)</f>
        <v>0</v>
      </c>
      <c r="BL595" s="24" t="s">
        <v>284</v>
      </c>
      <c r="BM595" s="24" t="s">
        <v>979</v>
      </c>
    </row>
    <row r="596" spans="2:47" s="1" customFormat="1" ht="27">
      <c r="B596" s="41"/>
      <c r="C596" s="63"/>
      <c r="D596" s="232" t="s">
        <v>192</v>
      </c>
      <c r="E596" s="63"/>
      <c r="F596" s="242" t="s">
        <v>980</v>
      </c>
      <c r="G596" s="63"/>
      <c r="H596" s="63"/>
      <c r="I596" s="172"/>
      <c r="J596" s="63"/>
      <c r="K596" s="63"/>
      <c r="L596" s="61"/>
      <c r="M596" s="218"/>
      <c r="N596" s="42"/>
      <c r="O596" s="42"/>
      <c r="P596" s="42"/>
      <c r="Q596" s="42"/>
      <c r="R596" s="42"/>
      <c r="S596" s="42"/>
      <c r="T596" s="78"/>
      <c r="AT596" s="24" t="s">
        <v>192</v>
      </c>
      <c r="AU596" s="24" t="s">
        <v>85</v>
      </c>
    </row>
    <row r="597" spans="2:65" s="1" customFormat="1" ht="22.5" customHeight="1">
      <c r="B597" s="41"/>
      <c r="C597" s="204" t="s">
        <v>981</v>
      </c>
      <c r="D597" s="204" t="s">
        <v>185</v>
      </c>
      <c r="E597" s="205" t="s">
        <v>982</v>
      </c>
      <c r="F597" s="206" t="s">
        <v>983</v>
      </c>
      <c r="G597" s="207" t="s">
        <v>305</v>
      </c>
      <c r="H597" s="208">
        <v>1</v>
      </c>
      <c r="I597" s="209"/>
      <c r="J597" s="210">
        <f>ROUND(I597*H597,2)</f>
        <v>0</v>
      </c>
      <c r="K597" s="206" t="s">
        <v>199</v>
      </c>
      <c r="L597" s="61"/>
      <c r="M597" s="211" t="s">
        <v>22</v>
      </c>
      <c r="N597" s="212" t="s">
        <v>48</v>
      </c>
      <c r="O597" s="42"/>
      <c r="P597" s="213">
        <f>O597*H597</f>
        <v>0</v>
      </c>
      <c r="Q597" s="213">
        <v>0.0008</v>
      </c>
      <c r="R597" s="213">
        <f>Q597*H597</f>
        <v>0.0008</v>
      </c>
      <c r="S597" s="213">
        <v>0</v>
      </c>
      <c r="T597" s="214">
        <f>S597*H597</f>
        <v>0</v>
      </c>
      <c r="AR597" s="24" t="s">
        <v>284</v>
      </c>
      <c r="AT597" s="24" t="s">
        <v>185</v>
      </c>
      <c r="AU597" s="24" t="s">
        <v>85</v>
      </c>
      <c r="AY597" s="24" t="s">
        <v>183</v>
      </c>
      <c r="BE597" s="215">
        <f>IF(N597="základní",J597,0)</f>
        <v>0</v>
      </c>
      <c r="BF597" s="215">
        <f>IF(N597="snížená",J597,0)</f>
        <v>0</v>
      </c>
      <c r="BG597" s="215">
        <f>IF(N597="zákl. přenesená",J597,0)</f>
        <v>0</v>
      </c>
      <c r="BH597" s="215">
        <f>IF(N597="sníž. přenesená",J597,0)</f>
        <v>0</v>
      </c>
      <c r="BI597" s="215">
        <f>IF(N597="nulová",J597,0)</f>
        <v>0</v>
      </c>
      <c r="BJ597" s="24" t="s">
        <v>24</v>
      </c>
      <c r="BK597" s="215">
        <f>ROUND(I597*H597,2)</f>
        <v>0</v>
      </c>
      <c r="BL597" s="24" t="s">
        <v>284</v>
      </c>
      <c r="BM597" s="24" t="s">
        <v>984</v>
      </c>
    </row>
    <row r="598" spans="2:47" s="1" customFormat="1" ht="27">
      <c r="B598" s="41"/>
      <c r="C598" s="63"/>
      <c r="D598" s="232" t="s">
        <v>192</v>
      </c>
      <c r="E598" s="63"/>
      <c r="F598" s="242" t="s">
        <v>985</v>
      </c>
      <c r="G598" s="63"/>
      <c r="H598" s="63"/>
      <c r="I598" s="172"/>
      <c r="J598" s="63"/>
      <c r="K598" s="63"/>
      <c r="L598" s="61"/>
      <c r="M598" s="218"/>
      <c r="N598" s="42"/>
      <c r="O598" s="42"/>
      <c r="P598" s="42"/>
      <c r="Q598" s="42"/>
      <c r="R598" s="42"/>
      <c r="S598" s="42"/>
      <c r="T598" s="78"/>
      <c r="AT598" s="24" t="s">
        <v>192</v>
      </c>
      <c r="AU598" s="24" t="s">
        <v>85</v>
      </c>
    </row>
    <row r="599" spans="2:65" s="1" customFormat="1" ht="31.5" customHeight="1">
      <c r="B599" s="41"/>
      <c r="C599" s="204" t="s">
        <v>986</v>
      </c>
      <c r="D599" s="204" t="s">
        <v>185</v>
      </c>
      <c r="E599" s="205" t="s">
        <v>987</v>
      </c>
      <c r="F599" s="206" t="s">
        <v>988</v>
      </c>
      <c r="G599" s="207" t="s">
        <v>238</v>
      </c>
      <c r="H599" s="208">
        <v>8</v>
      </c>
      <c r="I599" s="209"/>
      <c r="J599" s="210">
        <f>ROUND(I599*H599,2)</f>
        <v>0</v>
      </c>
      <c r="K599" s="206" t="s">
        <v>22</v>
      </c>
      <c r="L599" s="61"/>
      <c r="M599" s="211" t="s">
        <v>22</v>
      </c>
      <c r="N599" s="212" t="s">
        <v>48</v>
      </c>
      <c r="O599" s="42"/>
      <c r="P599" s="213">
        <f>O599*H599</f>
        <v>0</v>
      </c>
      <c r="Q599" s="213">
        <v>0.00242</v>
      </c>
      <c r="R599" s="213">
        <f>Q599*H599</f>
        <v>0.01936</v>
      </c>
      <c r="S599" s="213">
        <v>0</v>
      </c>
      <c r="T599" s="214">
        <f>S599*H599</f>
        <v>0</v>
      </c>
      <c r="AR599" s="24" t="s">
        <v>284</v>
      </c>
      <c r="AT599" s="24" t="s">
        <v>185</v>
      </c>
      <c r="AU599" s="24" t="s">
        <v>85</v>
      </c>
      <c r="AY599" s="24" t="s">
        <v>183</v>
      </c>
      <c r="BE599" s="215">
        <f>IF(N599="základní",J599,0)</f>
        <v>0</v>
      </c>
      <c r="BF599" s="215">
        <f>IF(N599="snížená",J599,0)</f>
        <v>0</v>
      </c>
      <c r="BG599" s="215">
        <f>IF(N599="zákl. přenesená",J599,0)</f>
        <v>0</v>
      </c>
      <c r="BH599" s="215">
        <f>IF(N599="sníž. přenesená",J599,0)</f>
        <v>0</v>
      </c>
      <c r="BI599" s="215">
        <f>IF(N599="nulová",J599,0)</f>
        <v>0</v>
      </c>
      <c r="BJ599" s="24" t="s">
        <v>24</v>
      </c>
      <c r="BK599" s="215">
        <f>ROUND(I599*H599,2)</f>
        <v>0</v>
      </c>
      <c r="BL599" s="24" t="s">
        <v>284</v>
      </c>
      <c r="BM599" s="24" t="s">
        <v>989</v>
      </c>
    </row>
    <row r="600" spans="2:47" s="1" customFormat="1" ht="27">
      <c r="B600" s="41"/>
      <c r="C600" s="63"/>
      <c r="D600" s="232" t="s">
        <v>192</v>
      </c>
      <c r="E600" s="63"/>
      <c r="F600" s="242" t="s">
        <v>990</v>
      </c>
      <c r="G600" s="63"/>
      <c r="H600" s="63"/>
      <c r="I600" s="172"/>
      <c r="J600" s="63"/>
      <c r="K600" s="63"/>
      <c r="L600" s="61"/>
      <c r="M600" s="218"/>
      <c r="N600" s="42"/>
      <c r="O600" s="42"/>
      <c r="P600" s="42"/>
      <c r="Q600" s="42"/>
      <c r="R600" s="42"/>
      <c r="S600" s="42"/>
      <c r="T600" s="78"/>
      <c r="AT600" s="24" t="s">
        <v>192</v>
      </c>
      <c r="AU600" s="24" t="s">
        <v>85</v>
      </c>
    </row>
    <row r="601" spans="2:65" s="1" customFormat="1" ht="31.5" customHeight="1">
      <c r="B601" s="41"/>
      <c r="C601" s="204" t="s">
        <v>991</v>
      </c>
      <c r="D601" s="204" t="s">
        <v>185</v>
      </c>
      <c r="E601" s="205" t="s">
        <v>992</v>
      </c>
      <c r="F601" s="206" t="s">
        <v>993</v>
      </c>
      <c r="G601" s="207" t="s">
        <v>238</v>
      </c>
      <c r="H601" s="208">
        <v>25.2</v>
      </c>
      <c r="I601" s="209"/>
      <c r="J601" s="210">
        <f>ROUND(I601*H601,2)</f>
        <v>0</v>
      </c>
      <c r="K601" s="206" t="s">
        <v>22</v>
      </c>
      <c r="L601" s="61"/>
      <c r="M601" s="211" t="s">
        <v>22</v>
      </c>
      <c r="N601" s="212" t="s">
        <v>48</v>
      </c>
      <c r="O601" s="42"/>
      <c r="P601" s="213">
        <f>O601*H601</f>
        <v>0</v>
      </c>
      <c r="Q601" s="213">
        <v>0.003</v>
      </c>
      <c r="R601" s="213">
        <f>Q601*H601</f>
        <v>0.0756</v>
      </c>
      <c r="S601" s="213">
        <v>0</v>
      </c>
      <c r="T601" s="214">
        <f>S601*H601</f>
        <v>0</v>
      </c>
      <c r="AR601" s="24" t="s">
        <v>284</v>
      </c>
      <c r="AT601" s="24" t="s">
        <v>185</v>
      </c>
      <c r="AU601" s="24" t="s">
        <v>85</v>
      </c>
      <c r="AY601" s="24" t="s">
        <v>183</v>
      </c>
      <c r="BE601" s="215">
        <f>IF(N601="základní",J601,0)</f>
        <v>0</v>
      </c>
      <c r="BF601" s="215">
        <f>IF(N601="snížená",J601,0)</f>
        <v>0</v>
      </c>
      <c r="BG601" s="215">
        <f>IF(N601="zákl. přenesená",J601,0)</f>
        <v>0</v>
      </c>
      <c r="BH601" s="215">
        <f>IF(N601="sníž. přenesená",J601,0)</f>
        <v>0</v>
      </c>
      <c r="BI601" s="215">
        <f>IF(N601="nulová",J601,0)</f>
        <v>0</v>
      </c>
      <c r="BJ601" s="24" t="s">
        <v>24</v>
      </c>
      <c r="BK601" s="215">
        <f>ROUND(I601*H601,2)</f>
        <v>0</v>
      </c>
      <c r="BL601" s="24" t="s">
        <v>284</v>
      </c>
      <c r="BM601" s="24" t="s">
        <v>994</v>
      </c>
    </row>
    <row r="602" spans="2:47" s="1" customFormat="1" ht="27">
      <c r="B602" s="41"/>
      <c r="C602" s="63"/>
      <c r="D602" s="232" t="s">
        <v>192</v>
      </c>
      <c r="E602" s="63"/>
      <c r="F602" s="242" t="s">
        <v>995</v>
      </c>
      <c r="G602" s="63"/>
      <c r="H602" s="63"/>
      <c r="I602" s="172"/>
      <c r="J602" s="63"/>
      <c r="K602" s="63"/>
      <c r="L602" s="61"/>
      <c r="M602" s="218"/>
      <c r="N602" s="42"/>
      <c r="O602" s="42"/>
      <c r="P602" s="42"/>
      <c r="Q602" s="42"/>
      <c r="R602" s="42"/>
      <c r="S602" s="42"/>
      <c r="T602" s="78"/>
      <c r="AT602" s="24" t="s">
        <v>192</v>
      </c>
      <c r="AU602" s="24" t="s">
        <v>85</v>
      </c>
    </row>
    <row r="603" spans="2:65" s="1" customFormat="1" ht="31.5" customHeight="1">
      <c r="B603" s="41"/>
      <c r="C603" s="204" t="s">
        <v>996</v>
      </c>
      <c r="D603" s="204" t="s">
        <v>185</v>
      </c>
      <c r="E603" s="205" t="s">
        <v>997</v>
      </c>
      <c r="F603" s="206" t="s">
        <v>998</v>
      </c>
      <c r="G603" s="207" t="s">
        <v>238</v>
      </c>
      <c r="H603" s="208">
        <v>103.5</v>
      </c>
      <c r="I603" s="209"/>
      <c r="J603" s="210">
        <f>ROUND(I603*H603,2)</f>
        <v>0</v>
      </c>
      <c r="K603" s="206" t="s">
        <v>22</v>
      </c>
      <c r="L603" s="61"/>
      <c r="M603" s="211" t="s">
        <v>22</v>
      </c>
      <c r="N603" s="212" t="s">
        <v>48</v>
      </c>
      <c r="O603" s="42"/>
      <c r="P603" s="213">
        <f>O603*H603</f>
        <v>0</v>
      </c>
      <c r="Q603" s="213">
        <v>0.00401</v>
      </c>
      <c r="R603" s="213">
        <f>Q603*H603</f>
        <v>0.415035</v>
      </c>
      <c r="S603" s="213">
        <v>0</v>
      </c>
      <c r="T603" s="214">
        <f>S603*H603</f>
        <v>0</v>
      </c>
      <c r="AR603" s="24" t="s">
        <v>284</v>
      </c>
      <c r="AT603" s="24" t="s">
        <v>185</v>
      </c>
      <c r="AU603" s="24" t="s">
        <v>85</v>
      </c>
      <c r="AY603" s="24" t="s">
        <v>183</v>
      </c>
      <c r="BE603" s="215">
        <f>IF(N603="základní",J603,0)</f>
        <v>0</v>
      </c>
      <c r="BF603" s="215">
        <f>IF(N603="snížená",J603,0)</f>
        <v>0</v>
      </c>
      <c r="BG603" s="215">
        <f>IF(N603="zákl. přenesená",J603,0)</f>
        <v>0</v>
      </c>
      <c r="BH603" s="215">
        <f>IF(N603="sníž. přenesená",J603,0)</f>
        <v>0</v>
      </c>
      <c r="BI603" s="215">
        <f>IF(N603="nulová",J603,0)</f>
        <v>0</v>
      </c>
      <c r="BJ603" s="24" t="s">
        <v>24</v>
      </c>
      <c r="BK603" s="215">
        <f>ROUND(I603*H603,2)</f>
        <v>0</v>
      </c>
      <c r="BL603" s="24" t="s">
        <v>284</v>
      </c>
      <c r="BM603" s="24" t="s">
        <v>999</v>
      </c>
    </row>
    <row r="604" spans="2:47" s="1" customFormat="1" ht="27">
      <c r="B604" s="41"/>
      <c r="C604" s="63"/>
      <c r="D604" s="232" t="s">
        <v>192</v>
      </c>
      <c r="E604" s="63"/>
      <c r="F604" s="242" t="s">
        <v>1000</v>
      </c>
      <c r="G604" s="63"/>
      <c r="H604" s="63"/>
      <c r="I604" s="172"/>
      <c r="J604" s="63"/>
      <c r="K604" s="63"/>
      <c r="L604" s="61"/>
      <c r="M604" s="218"/>
      <c r="N604" s="42"/>
      <c r="O604" s="42"/>
      <c r="P604" s="42"/>
      <c r="Q604" s="42"/>
      <c r="R604" s="42"/>
      <c r="S604" s="42"/>
      <c r="T604" s="78"/>
      <c r="AT604" s="24" t="s">
        <v>192</v>
      </c>
      <c r="AU604" s="24" t="s">
        <v>85</v>
      </c>
    </row>
    <row r="605" spans="2:65" s="1" customFormat="1" ht="22.5" customHeight="1">
      <c r="B605" s="41"/>
      <c r="C605" s="204" t="s">
        <v>1001</v>
      </c>
      <c r="D605" s="204" t="s">
        <v>185</v>
      </c>
      <c r="E605" s="205" t="s">
        <v>1002</v>
      </c>
      <c r="F605" s="206" t="s">
        <v>1003</v>
      </c>
      <c r="G605" s="207" t="s">
        <v>224</v>
      </c>
      <c r="H605" s="208">
        <v>0.89</v>
      </c>
      <c r="I605" s="209"/>
      <c r="J605" s="210">
        <f>ROUND(I605*H605,2)</f>
        <v>0</v>
      </c>
      <c r="K605" s="206" t="s">
        <v>199</v>
      </c>
      <c r="L605" s="61"/>
      <c r="M605" s="211" t="s">
        <v>22</v>
      </c>
      <c r="N605" s="212" t="s">
        <v>48</v>
      </c>
      <c r="O605" s="42"/>
      <c r="P605" s="213">
        <f>O605*H605</f>
        <v>0</v>
      </c>
      <c r="Q605" s="213">
        <v>0</v>
      </c>
      <c r="R605" s="213">
        <f>Q605*H605</f>
        <v>0</v>
      </c>
      <c r="S605" s="213">
        <v>0</v>
      </c>
      <c r="T605" s="214">
        <f>S605*H605</f>
        <v>0</v>
      </c>
      <c r="AR605" s="24" t="s">
        <v>284</v>
      </c>
      <c r="AT605" s="24" t="s">
        <v>185</v>
      </c>
      <c r="AU605" s="24" t="s">
        <v>85</v>
      </c>
      <c r="AY605" s="24" t="s">
        <v>183</v>
      </c>
      <c r="BE605" s="215">
        <f>IF(N605="základní",J605,0)</f>
        <v>0</v>
      </c>
      <c r="BF605" s="215">
        <f>IF(N605="snížená",J605,0)</f>
        <v>0</v>
      </c>
      <c r="BG605" s="215">
        <f>IF(N605="zákl. přenesená",J605,0)</f>
        <v>0</v>
      </c>
      <c r="BH605" s="215">
        <f>IF(N605="sníž. přenesená",J605,0)</f>
        <v>0</v>
      </c>
      <c r="BI605" s="215">
        <f>IF(N605="nulová",J605,0)</f>
        <v>0</v>
      </c>
      <c r="BJ605" s="24" t="s">
        <v>24</v>
      </c>
      <c r="BK605" s="215">
        <f>ROUND(I605*H605,2)</f>
        <v>0</v>
      </c>
      <c r="BL605" s="24" t="s">
        <v>284</v>
      </c>
      <c r="BM605" s="24" t="s">
        <v>1004</v>
      </c>
    </row>
    <row r="606" spans="2:47" s="1" customFormat="1" ht="27">
      <c r="B606" s="41"/>
      <c r="C606" s="63"/>
      <c r="D606" s="216" t="s">
        <v>192</v>
      </c>
      <c r="E606" s="63"/>
      <c r="F606" s="217" t="s">
        <v>1005</v>
      </c>
      <c r="G606" s="63"/>
      <c r="H606" s="63"/>
      <c r="I606" s="172"/>
      <c r="J606" s="63"/>
      <c r="K606" s="63"/>
      <c r="L606" s="61"/>
      <c r="M606" s="218"/>
      <c r="N606" s="42"/>
      <c r="O606" s="42"/>
      <c r="P606" s="42"/>
      <c r="Q606" s="42"/>
      <c r="R606" s="42"/>
      <c r="S606" s="42"/>
      <c r="T606" s="78"/>
      <c r="AT606" s="24" t="s">
        <v>192</v>
      </c>
      <c r="AU606" s="24" t="s">
        <v>85</v>
      </c>
    </row>
    <row r="607" spans="2:63" s="11" customFormat="1" ht="29.85" customHeight="1">
      <c r="B607" s="187"/>
      <c r="C607" s="188"/>
      <c r="D607" s="201" t="s">
        <v>76</v>
      </c>
      <c r="E607" s="202" t="s">
        <v>1006</v>
      </c>
      <c r="F607" s="202" t="s">
        <v>1007</v>
      </c>
      <c r="G607" s="188"/>
      <c r="H607" s="188"/>
      <c r="I607" s="191"/>
      <c r="J607" s="203">
        <f>BK607</f>
        <v>0</v>
      </c>
      <c r="K607" s="188"/>
      <c r="L607" s="193"/>
      <c r="M607" s="194"/>
      <c r="N607" s="195"/>
      <c r="O607" s="195"/>
      <c r="P607" s="196">
        <f>SUM(P608:P679)</f>
        <v>0</v>
      </c>
      <c r="Q607" s="195"/>
      <c r="R607" s="196">
        <f>SUM(R608:R679)</f>
        <v>0</v>
      </c>
      <c r="S607" s="195"/>
      <c r="T607" s="197">
        <f>SUM(T608:T679)</f>
        <v>0</v>
      </c>
      <c r="AR607" s="198" t="s">
        <v>85</v>
      </c>
      <c r="AT607" s="199" t="s">
        <v>76</v>
      </c>
      <c r="AU607" s="199" t="s">
        <v>24</v>
      </c>
      <c r="AY607" s="198" t="s">
        <v>183</v>
      </c>
      <c r="BK607" s="200">
        <f>SUM(BK608:BK679)</f>
        <v>0</v>
      </c>
    </row>
    <row r="608" spans="2:65" s="1" customFormat="1" ht="22.5" customHeight="1">
      <c r="B608" s="41"/>
      <c r="C608" s="204" t="s">
        <v>1008</v>
      </c>
      <c r="D608" s="204" t="s">
        <v>185</v>
      </c>
      <c r="E608" s="205" t="s">
        <v>1009</v>
      </c>
      <c r="F608" s="206" t="s">
        <v>1010</v>
      </c>
      <c r="G608" s="207" t="s">
        <v>274</v>
      </c>
      <c r="H608" s="208">
        <v>110.25</v>
      </c>
      <c r="I608" s="209"/>
      <c r="J608" s="210">
        <f>ROUND(I608*H608,2)</f>
        <v>0</v>
      </c>
      <c r="K608" s="206" t="s">
        <v>199</v>
      </c>
      <c r="L608" s="61"/>
      <c r="M608" s="211" t="s">
        <v>22</v>
      </c>
      <c r="N608" s="212" t="s">
        <v>48</v>
      </c>
      <c r="O608" s="42"/>
      <c r="P608" s="213">
        <f>O608*H608</f>
        <v>0</v>
      </c>
      <c r="Q608" s="213">
        <v>0</v>
      </c>
      <c r="R608" s="213">
        <f>Q608*H608</f>
        <v>0</v>
      </c>
      <c r="S608" s="213">
        <v>0</v>
      </c>
      <c r="T608" s="214">
        <f>S608*H608</f>
        <v>0</v>
      </c>
      <c r="AR608" s="24" t="s">
        <v>284</v>
      </c>
      <c r="AT608" s="24" t="s">
        <v>185</v>
      </c>
      <c r="AU608" s="24" t="s">
        <v>85</v>
      </c>
      <c r="AY608" s="24" t="s">
        <v>183</v>
      </c>
      <c r="BE608" s="215">
        <f>IF(N608="základní",J608,0)</f>
        <v>0</v>
      </c>
      <c r="BF608" s="215">
        <f>IF(N608="snížená",J608,0)</f>
        <v>0</v>
      </c>
      <c r="BG608" s="215">
        <f>IF(N608="zákl. přenesená",J608,0)</f>
        <v>0</v>
      </c>
      <c r="BH608" s="215">
        <f>IF(N608="sníž. přenesená",J608,0)</f>
        <v>0</v>
      </c>
      <c r="BI608" s="215">
        <f>IF(N608="nulová",J608,0)</f>
        <v>0</v>
      </c>
      <c r="BJ608" s="24" t="s">
        <v>24</v>
      </c>
      <c r="BK608" s="215">
        <f>ROUND(I608*H608,2)</f>
        <v>0</v>
      </c>
      <c r="BL608" s="24" t="s">
        <v>284</v>
      </c>
      <c r="BM608" s="24" t="s">
        <v>1011</v>
      </c>
    </row>
    <row r="609" spans="2:47" s="1" customFormat="1" ht="27">
      <c r="B609" s="41"/>
      <c r="C609" s="63"/>
      <c r="D609" s="232" t="s">
        <v>192</v>
      </c>
      <c r="E609" s="63"/>
      <c r="F609" s="242" t="s">
        <v>1012</v>
      </c>
      <c r="G609" s="63"/>
      <c r="H609" s="63"/>
      <c r="I609" s="172"/>
      <c r="J609" s="63"/>
      <c r="K609" s="63"/>
      <c r="L609" s="61"/>
      <c r="M609" s="218"/>
      <c r="N609" s="42"/>
      <c r="O609" s="42"/>
      <c r="P609" s="42"/>
      <c r="Q609" s="42"/>
      <c r="R609" s="42"/>
      <c r="S609" s="42"/>
      <c r="T609" s="78"/>
      <c r="AT609" s="24" t="s">
        <v>192</v>
      </c>
      <c r="AU609" s="24" t="s">
        <v>85</v>
      </c>
    </row>
    <row r="610" spans="2:65" s="1" customFormat="1" ht="22.5" customHeight="1">
      <c r="B610" s="41"/>
      <c r="C610" s="204" t="s">
        <v>1013</v>
      </c>
      <c r="D610" s="204" t="s">
        <v>185</v>
      </c>
      <c r="E610" s="205" t="s">
        <v>1014</v>
      </c>
      <c r="F610" s="206" t="s">
        <v>1015</v>
      </c>
      <c r="G610" s="207" t="s">
        <v>305</v>
      </c>
      <c r="H610" s="208">
        <v>20</v>
      </c>
      <c r="I610" s="209"/>
      <c r="J610" s="210">
        <f>ROUND(I610*H610,2)</f>
        <v>0</v>
      </c>
      <c r="K610" s="206" t="s">
        <v>199</v>
      </c>
      <c r="L610" s="61"/>
      <c r="M610" s="211" t="s">
        <v>22</v>
      </c>
      <c r="N610" s="212" t="s">
        <v>48</v>
      </c>
      <c r="O610" s="42"/>
      <c r="P610" s="213">
        <f>O610*H610</f>
        <v>0</v>
      </c>
      <c r="Q610" s="213">
        <v>0</v>
      </c>
      <c r="R610" s="213">
        <f>Q610*H610</f>
        <v>0</v>
      </c>
      <c r="S610" s="213">
        <v>0</v>
      </c>
      <c r="T610" s="214">
        <f>S610*H610</f>
        <v>0</v>
      </c>
      <c r="AR610" s="24" t="s">
        <v>284</v>
      </c>
      <c r="AT610" s="24" t="s">
        <v>185</v>
      </c>
      <c r="AU610" s="24" t="s">
        <v>85</v>
      </c>
      <c r="AY610" s="24" t="s">
        <v>183</v>
      </c>
      <c r="BE610" s="215">
        <f>IF(N610="základní",J610,0)</f>
        <v>0</v>
      </c>
      <c r="BF610" s="215">
        <f>IF(N610="snížená",J610,0)</f>
        <v>0</v>
      </c>
      <c r="BG610" s="215">
        <f>IF(N610="zákl. přenesená",J610,0)</f>
        <v>0</v>
      </c>
      <c r="BH610" s="215">
        <f>IF(N610="sníž. přenesená",J610,0)</f>
        <v>0</v>
      </c>
      <c r="BI610" s="215">
        <f>IF(N610="nulová",J610,0)</f>
        <v>0</v>
      </c>
      <c r="BJ610" s="24" t="s">
        <v>24</v>
      </c>
      <c r="BK610" s="215">
        <f>ROUND(I610*H610,2)</f>
        <v>0</v>
      </c>
      <c r="BL610" s="24" t="s">
        <v>284</v>
      </c>
      <c r="BM610" s="24" t="s">
        <v>1016</v>
      </c>
    </row>
    <row r="611" spans="2:47" s="1" customFormat="1" ht="27">
      <c r="B611" s="41"/>
      <c r="C611" s="63"/>
      <c r="D611" s="232" t="s">
        <v>192</v>
      </c>
      <c r="E611" s="63"/>
      <c r="F611" s="242" t="s">
        <v>1017</v>
      </c>
      <c r="G611" s="63"/>
      <c r="H611" s="63"/>
      <c r="I611" s="172"/>
      <c r="J611" s="63"/>
      <c r="K611" s="63"/>
      <c r="L611" s="61"/>
      <c r="M611" s="218"/>
      <c r="N611" s="42"/>
      <c r="O611" s="42"/>
      <c r="P611" s="42"/>
      <c r="Q611" s="42"/>
      <c r="R611" s="42"/>
      <c r="S611" s="42"/>
      <c r="T611" s="78"/>
      <c r="AT611" s="24" t="s">
        <v>192</v>
      </c>
      <c r="AU611" s="24" t="s">
        <v>85</v>
      </c>
    </row>
    <row r="612" spans="2:65" s="1" customFormat="1" ht="22.5" customHeight="1">
      <c r="B612" s="41"/>
      <c r="C612" s="257" t="s">
        <v>1018</v>
      </c>
      <c r="D612" s="257" t="s">
        <v>330</v>
      </c>
      <c r="E612" s="258" t="s">
        <v>1019</v>
      </c>
      <c r="F612" s="259" t="s">
        <v>1020</v>
      </c>
      <c r="G612" s="260" t="s">
        <v>305</v>
      </c>
      <c r="H612" s="261">
        <v>3</v>
      </c>
      <c r="I612" s="262"/>
      <c r="J612" s="263">
        <f>ROUND(I612*H612,2)</f>
        <v>0</v>
      </c>
      <c r="K612" s="259" t="s">
        <v>22</v>
      </c>
      <c r="L612" s="264"/>
      <c r="M612" s="265" t="s">
        <v>22</v>
      </c>
      <c r="N612" s="266" t="s">
        <v>48</v>
      </c>
      <c r="O612" s="42"/>
      <c r="P612" s="213">
        <f>O612*H612</f>
        <v>0</v>
      </c>
      <c r="Q612" s="213">
        <v>0</v>
      </c>
      <c r="R612" s="213">
        <f>Q612*H612</f>
        <v>0</v>
      </c>
      <c r="S612" s="213">
        <v>0</v>
      </c>
      <c r="T612" s="214">
        <f>S612*H612</f>
        <v>0</v>
      </c>
      <c r="AR612" s="24" t="s">
        <v>384</v>
      </c>
      <c r="AT612" s="24" t="s">
        <v>330</v>
      </c>
      <c r="AU612" s="24" t="s">
        <v>85</v>
      </c>
      <c r="AY612" s="24" t="s">
        <v>183</v>
      </c>
      <c r="BE612" s="215">
        <f>IF(N612="základní",J612,0)</f>
        <v>0</v>
      </c>
      <c r="BF612" s="215">
        <f>IF(N612="snížená",J612,0)</f>
        <v>0</v>
      </c>
      <c r="BG612" s="215">
        <f>IF(N612="zákl. přenesená",J612,0)</f>
        <v>0</v>
      </c>
      <c r="BH612" s="215">
        <f>IF(N612="sníž. přenesená",J612,0)</f>
        <v>0</v>
      </c>
      <c r="BI612" s="215">
        <f>IF(N612="nulová",J612,0)</f>
        <v>0</v>
      </c>
      <c r="BJ612" s="24" t="s">
        <v>24</v>
      </c>
      <c r="BK612" s="215">
        <f>ROUND(I612*H612,2)</f>
        <v>0</v>
      </c>
      <c r="BL612" s="24" t="s">
        <v>284</v>
      </c>
      <c r="BM612" s="24" t="s">
        <v>1021</v>
      </c>
    </row>
    <row r="613" spans="2:47" s="1" customFormat="1" ht="13.5">
      <c r="B613" s="41"/>
      <c r="C613" s="63"/>
      <c r="D613" s="232" t="s">
        <v>192</v>
      </c>
      <c r="E613" s="63"/>
      <c r="F613" s="242" t="s">
        <v>1020</v>
      </c>
      <c r="G613" s="63"/>
      <c r="H613" s="63"/>
      <c r="I613" s="172"/>
      <c r="J613" s="63"/>
      <c r="K613" s="63"/>
      <c r="L613" s="61"/>
      <c r="M613" s="218"/>
      <c r="N613" s="42"/>
      <c r="O613" s="42"/>
      <c r="P613" s="42"/>
      <c r="Q613" s="42"/>
      <c r="R613" s="42"/>
      <c r="S613" s="42"/>
      <c r="T613" s="78"/>
      <c r="AT613" s="24" t="s">
        <v>192</v>
      </c>
      <c r="AU613" s="24" t="s">
        <v>85</v>
      </c>
    </row>
    <row r="614" spans="2:65" s="1" customFormat="1" ht="22.5" customHeight="1">
      <c r="B614" s="41"/>
      <c r="C614" s="257" t="s">
        <v>1022</v>
      </c>
      <c r="D614" s="257" t="s">
        <v>330</v>
      </c>
      <c r="E614" s="258" t="s">
        <v>1023</v>
      </c>
      <c r="F614" s="259" t="s">
        <v>1024</v>
      </c>
      <c r="G614" s="260" t="s">
        <v>305</v>
      </c>
      <c r="H614" s="261">
        <v>5</v>
      </c>
      <c r="I614" s="262"/>
      <c r="J614" s="263">
        <f>ROUND(I614*H614,2)</f>
        <v>0</v>
      </c>
      <c r="K614" s="259" t="s">
        <v>22</v>
      </c>
      <c r="L614" s="264"/>
      <c r="M614" s="265" t="s">
        <v>22</v>
      </c>
      <c r="N614" s="266" t="s">
        <v>48</v>
      </c>
      <c r="O614" s="42"/>
      <c r="P614" s="213">
        <f>O614*H614</f>
        <v>0</v>
      </c>
      <c r="Q614" s="213">
        <v>0</v>
      </c>
      <c r="R614" s="213">
        <f>Q614*H614</f>
        <v>0</v>
      </c>
      <c r="S614" s="213">
        <v>0</v>
      </c>
      <c r="T614" s="214">
        <f>S614*H614</f>
        <v>0</v>
      </c>
      <c r="AR614" s="24" t="s">
        <v>384</v>
      </c>
      <c r="AT614" s="24" t="s">
        <v>330</v>
      </c>
      <c r="AU614" s="24" t="s">
        <v>85</v>
      </c>
      <c r="AY614" s="24" t="s">
        <v>183</v>
      </c>
      <c r="BE614" s="215">
        <f>IF(N614="základní",J614,0)</f>
        <v>0</v>
      </c>
      <c r="BF614" s="215">
        <f>IF(N614="snížená",J614,0)</f>
        <v>0</v>
      </c>
      <c r="BG614" s="215">
        <f>IF(N614="zákl. přenesená",J614,0)</f>
        <v>0</v>
      </c>
      <c r="BH614" s="215">
        <f>IF(N614="sníž. přenesená",J614,0)</f>
        <v>0</v>
      </c>
      <c r="BI614" s="215">
        <f>IF(N614="nulová",J614,0)</f>
        <v>0</v>
      </c>
      <c r="BJ614" s="24" t="s">
        <v>24</v>
      </c>
      <c r="BK614" s="215">
        <f>ROUND(I614*H614,2)</f>
        <v>0</v>
      </c>
      <c r="BL614" s="24" t="s">
        <v>284</v>
      </c>
      <c r="BM614" s="24" t="s">
        <v>1025</v>
      </c>
    </row>
    <row r="615" spans="2:47" s="1" customFormat="1" ht="13.5">
      <c r="B615" s="41"/>
      <c r="C615" s="63"/>
      <c r="D615" s="232" t="s">
        <v>192</v>
      </c>
      <c r="E615" s="63"/>
      <c r="F615" s="242" t="s">
        <v>1024</v>
      </c>
      <c r="G615" s="63"/>
      <c r="H615" s="63"/>
      <c r="I615" s="172"/>
      <c r="J615" s="63"/>
      <c r="K615" s="63"/>
      <c r="L615" s="61"/>
      <c r="M615" s="218"/>
      <c r="N615" s="42"/>
      <c r="O615" s="42"/>
      <c r="P615" s="42"/>
      <c r="Q615" s="42"/>
      <c r="R615" s="42"/>
      <c r="S615" s="42"/>
      <c r="T615" s="78"/>
      <c r="AT615" s="24" t="s">
        <v>192</v>
      </c>
      <c r="AU615" s="24" t="s">
        <v>85</v>
      </c>
    </row>
    <row r="616" spans="2:65" s="1" customFormat="1" ht="22.5" customHeight="1">
      <c r="B616" s="41"/>
      <c r="C616" s="257" t="s">
        <v>1026</v>
      </c>
      <c r="D616" s="257" t="s">
        <v>330</v>
      </c>
      <c r="E616" s="258" t="s">
        <v>1027</v>
      </c>
      <c r="F616" s="259" t="s">
        <v>1028</v>
      </c>
      <c r="G616" s="260" t="s">
        <v>305</v>
      </c>
      <c r="H616" s="261">
        <v>4</v>
      </c>
      <c r="I616" s="262"/>
      <c r="J616" s="263">
        <f>ROUND(I616*H616,2)</f>
        <v>0</v>
      </c>
      <c r="K616" s="259" t="s">
        <v>22</v>
      </c>
      <c r="L616" s="264"/>
      <c r="M616" s="265" t="s">
        <v>22</v>
      </c>
      <c r="N616" s="266" t="s">
        <v>48</v>
      </c>
      <c r="O616" s="42"/>
      <c r="P616" s="213">
        <f>O616*H616</f>
        <v>0</v>
      </c>
      <c r="Q616" s="213">
        <v>0</v>
      </c>
      <c r="R616" s="213">
        <f>Q616*H616</f>
        <v>0</v>
      </c>
      <c r="S616" s="213">
        <v>0</v>
      </c>
      <c r="T616" s="214">
        <f>S616*H616</f>
        <v>0</v>
      </c>
      <c r="AR616" s="24" t="s">
        <v>384</v>
      </c>
      <c r="AT616" s="24" t="s">
        <v>330</v>
      </c>
      <c r="AU616" s="24" t="s">
        <v>85</v>
      </c>
      <c r="AY616" s="24" t="s">
        <v>183</v>
      </c>
      <c r="BE616" s="215">
        <f>IF(N616="základní",J616,0)</f>
        <v>0</v>
      </c>
      <c r="BF616" s="215">
        <f>IF(N616="snížená",J616,0)</f>
        <v>0</v>
      </c>
      <c r="BG616" s="215">
        <f>IF(N616="zákl. přenesená",J616,0)</f>
        <v>0</v>
      </c>
      <c r="BH616" s="215">
        <f>IF(N616="sníž. přenesená",J616,0)</f>
        <v>0</v>
      </c>
      <c r="BI616" s="215">
        <f>IF(N616="nulová",J616,0)</f>
        <v>0</v>
      </c>
      <c r="BJ616" s="24" t="s">
        <v>24</v>
      </c>
      <c r="BK616" s="215">
        <f>ROUND(I616*H616,2)</f>
        <v>0</v>
      </c>
      <c r="BL616" s="24" t="s">
        <v>284</v>
      </c>
      <c r="BM616" s="24" t="s">
        <v>1029</v>
      </c>
    </row>
    <row r="617" spans="2:47" s="1" customFormat="1" ht="13.5">
      <c r="B617" s="41"/>
      <c r="C617" s="63"/>
      <c r="D617" s="232" t="s">
        <v>192</v>
      </c>
      <c r="E617" s="63"/>
      <c r="F617" s="242" t="s">
        <v>1028</v>
      </c>
      <c r="G617" s="63"/>
      <c r="H617" s="63"/>
      <c r="I617" s="172"/>
      <c r="J617" s="63"/>
      <c r="K617" s="63"/>
      <c r="L617" s="61"/>
      <c r="M617" s="218"/>
      <c r="N617" s="42"/>
      <c r="O617" s="42"/>
      <c r="P617" s="42"/>
      <c r="Q617" s="42"/>
      <c r="R617" s="42"/>
      <c r="S617" s="42"/>
      <c r="T617" s="78"/>
      <c r="AT617" s="24" t="s">
        <v>192</v>
      </c>
      <c r="AU617" s="24" t="s">
        <v>85</v>
      </c>
    </row>
    <row r="618" spans="2:65" s="1" customFormat="1" ht="22.5" customHeight="1">
      <c r="B618" s="41"/>
      <c r="C618" s="257" t="s">
        <v>1030</v>
      </c>
      <c r="D618" s="257" t="s">
        <v>330</v>
      </c>
      <c r="E618" s="258" t="s">
        <v>1031</v>
      </c>
      <c r="F618" s="259" t="s">
        <v>1032</v>
      </c>
      <c r="G618" s="260" t="s">
        <v>305</v>
      </c>
      <c r="H618" s="261">
        <v>4</v>
      </c>
      <c r="I618" s="262"/>
      <c r="J618" s="263">
        <f>ROUND(I618*H618,2)</f>
        <v>0</v>
      </c>
      <c r="K618" s="259" t="s">
        <v>22</v>
      </c>
      <c r="L618" s="264"/>
      <c r="M618" s="265" t="s">
        <v>22</v>
      </c>
      <c r="N618" s="266" t="s">
        <v>48</v>
      </c>
      <c r="O618" s="42"/>
      <c r="P618" s="213">
        <f>O618*H618</f>
        <v>0</v>
      </c>
      <c r="Q618" s="213">
        <v>0</v>
      </c>
      <c r="R618" s="213">
        <f>Q618*H618</f>
        <v>0</v>
      </c>
      <c r="S618" s="213">
        <v>0</v>
      </c>
      <c r="T618" s="214">
        <f>S618*H618</f>
        <v>0</v>
      </c>
      <c r="AR618" s="24" t="s">
        <v>384</v>
      </c>
      <c r="AT618" s="24" t="s">
        <v>330</v>
      </c>
      <c r="AU618" s="24" t="s">
        <v>85</v>
      </c>
      <c r="AY618" s="24" t="s">
        <v>183</v>
      </c>
      <c r="BE618" s="215">
        <f>IF(N618="základní",J618,0)</f>
        <v>0</v>
      </c>
      <c r="BF618" s="215">
        <f>IF(N618="snížená",J618,0)</f>
        <v>0</v>
      </c>
      <c r="BG618" s="215">
        <f>IF(N618="zákl. přenesená",J618,0)</f>
        <v>0</v>
      </c>
      <c r="BH618" s="215">
        <f>IF(N618="sníž. přenesená",J618,0)</f>
        <v>0</v>
      </c>
      <c r="BI618" s="215">
        <f>IF(N618="nulová",J618,0)</f>
        <v>0</v>
      </c>
      <c r="BJ618" s="24" t="s">
        <v>24</v>
      </c>
      <c r="BK618" s="215">
        <f>ROUND(I618*H618,2)</f>
        <v>0</v>
      </c>
      <c r="BL618" s="24" t="s">
        <v>284</v>
      </c>
      <c r="BM618" s="24" t="s">
        <v>1033</v>
      </c>
    </row>
    <row r="619" spans="2:47" s="1" customFormat="1" ht="13.5">
      <c r="B619" s="41"/>
      <c r="C619" s="63"/>
      <c r="D619" s="232" t="s">
        <v>192</v>
      </c>
      <c r="E619" s="63"/>
      <c r="F619" s="242" t="s">
        <v>1032</v>
      </c>
      <c r="G619" s="63"/>
      <c r="H619" s="63"/>
      <c r="I619" s="172"/>
      <c r="J619" s="63"/>
      <c r="K619" s="63"/>
      <c r="L619" s="61"/>
      <c r="M619" s="218"/>
      <c r="N619" s="42"/>
      <c r="O619" s="42"/>
      <c r="P619" s="42"/>
      <c r="Q619" s="42"/>
      <c r="R619" s="42"/>
      <c r="S619" s="42"/>
      <c r="T619" s="78"/>
      <c r="AT619" s="24" t="s">
        <v>192</v>
      </c>
      <c r="AU619" s="24" t="s">
        <v>85</v>
      </c>
    </row>
    <row r="620" spans="2:65" s="1" customFormat="1" ht="22.5" customHeight="1">
      <c r="B620" s="41"/>
      <c r="C620" s="257" t="s">
        <v>1034</v>
      </c>
      <c r="D620" s="257" t="s">
        <v>330</v>
      </c>
      <c r="E620" s="258" t="s">
        <v>1035</v>
      </c>
      <c r="F620" s="259" t="s">
        <v>1036</v>
      </c>
      <c r="G620" s="260" t="s">
        <v>305</v>
      </c>
      <c r="H620" s="261">
        <v>4</v>
      </c>
      <c r="I620" s="262"/>
      <c r="J620" s="263">
        <f>ROUND(I620*H620,2)</f>
        <v>0</v>
      </c>
      <c r="K620" s="259" t="s">
        <v>22</v>
      </c>
      <c r="L620" s="264"/>
      <c r="M620" s="265" t="s">
        <v>22</v>
      </c>
      <c r="N620" s="266" t="s">
        <v>48</v>
      </c>
      <c r="O620" s="42"/>
      <c r="P620" s="213">
        <f>O620*H620</f>
        <v>0</v>
      </c>
      <c r="Q620" s="213">
        <v>0</v>
      </c>
      <c r="R620" s="213">
        <f>Q620*H620</f>
        <v>0</v>
      </c>
      <c r="S620" s="213">
        <v>0</v>
      </c>
      <c r="T620" s="214">
        <f>S620*H620</f>
        <v>0</v>
      </c>
      <c r="AR620" s="24" t="s">
        <v>384</v>
      </c>
      <c r="AT620" s="24" t="s">
        <v>330</v>
      </c>
      <c r="AU620" s="24" t="s">
        <v>85</v>
      </c>
      <c r="AY620" s="24" t="s">
        <v>183</v>
      </c>
      <c r="BE620" s="215">
        <f>IF(N620="základní",J620,0)</f>
        <v>0</v>
      </c>
      <c r="BF620" s="215">
        <f>IF(N620="snížená",J620,0)</f>
        <v>0</v>
      </c>
      <c r="BG620" s="215">
        <f>IF(N620="zákl. přenesená",J620,0)</f>
        <v>0</v>
      </c>
      <c r="BH620" s="215">
        <f>IF(N620="sníž. přenesená",J620,0)</f>
        <v>0</v>
      </c>
      <c r="BI620" s="215">
        <f>IF(N620="nulová",J620,0)</f>
        <v>0</v>
      </c>
      <c r="BJ620" s="24" t="s">
        <v>24</v>
      </c>
      <c r="BK620" s="215">
        <f>ROUND(I620*H620,2)</f>
        <v>0</v>
      </c>
      <c r="BL620" s="24" t="s">
        <v>284</v>
      </c>
      <c r="BM620" s="24" t="s">
        <v>1037</v>
      </c>
    </row>
    <row r="621" spans="2:47" s="1" customFormat="1" ht="13.5">
      <c r="B621" s="41"/>
      <c r="C621" s="63"/>
      <c r="D621" s="232" t="s">
        <v>192</v>
      </c>
      <c r="E621" s="63"/>
      <c r="F621" s="242" t="s">
        <v>1036</v>
      </c>
      <c r="G621" s="63"/>
      <c r="H621" s="63"/>
      <c r="I621" s="172"/>
      <c r="J621" s="63"/>
      <c r="K621" s="63"/>
      <c r="L621" s="61"/>
      <c r="M621" s="218"/>
      <c r="N621" s="42"/>
      <c r="O621" s="42"/>
      <c r="P621" s="42"/>
      <c r="Q621" s="42"/>
      <c r="R621" s="42"/>
      <c r="S621" s="42"/>
      <c r="T621" s="78"/>
      <c r="AT621" s="24" t="s">
        <v>192</v>
      </c>
      <c r="AU621" s="24" t="s">
        <v>85</v>
      </c>
    </row>
    <row r="622" spans="2:65" s="1" customFormat="1" ht="22.5" customHeight="1">
      <c r="B622" s="41"/>
      <c r="C622" s="204" t="s">
        <v>1038</v>
      </c>
      <c r="D622" s="204" t="s">
        <v>185</v>
      </c>
      <c r="E622" s="205" t="s">
        <v>1039</v>
      </c>
      <c r="F622" s="206" t="s">
        <v>1040</v>
      </c>
      <c r="G622" s="207" t="s">
        <v>305</v>
      </c>
      <c r="H622" s="208">
        <v>8</v>
      </c>
      <c r="I622" s="209"/>
      <c r="J622" s="210">
        <f>ROUND(I622*H622,2)</f>
        <v>0</v>
      </c>
      <c r="K622" s="206" t="s">
        <v>199</v>
      </c>
      <c r="L622" s="61"/>
      <c r="M622" s="211" t="s">
        <v>22</v>
      </c>
      <c r="N622" s="212" t="s">
        <v>48</v>
      </c>
      <c r="O622" s="42"/>
      <c r="P622" s="213">
        <f>O622*H622</f>
        <v>0</v>
      </c>
      <c r="Q622" s="213">
        <v>0</v>
      </c>
      <c r="R622" s="213">
        <f>Q622*H622</f>
        <v>0</v>
      </c>
      <c r="S622" s="213">
        <v>0</v>
      </c>
      <c r="T622" s="214">
        <f>S622*H622</f>
        <v>0</v>
      </c>
      <c r="AR622" s="24" t="s">
        <v>284</v>
      </c>
      <c r="AT622" s="24" t="s">
        <v>185</v>
      </c>
      <c r="AU622" s="24" t="s">
        <v>85</v>
      </c>
      <c r="AY622" s="24" t="s">
        <v>183</v>
      </c>
      <c r="BE622" s="215">
        <f>IF(N622="základní",J622,0)</f>
        <v>0</v>
      </c>
      <c r="BF622" s="215">
        <f>IF(N622="snížená",J622,0)</f>
        <v>0</v>
      </c>
      <c r="BG622" s="215">
        <f>IF(N622="zákl. přenesená",J622,0)</f>
        <v>0</v>
      </c>
      <c r="BH622" s="215">
        <f>IF(N622="sníž. přenesená",J622,0)</f>
        <v>0</v>
      </c>
      <c r="BI622" s="215">
        <f>IF(N622="nulová",J622,0)</f>
        <v>0</v>
      </c>
      <c r="BJ622" s="24" t="s">
        <v>24</v>
      </c>
      <c r="BK622" s="215">
        <f>ROUND(I622*H622,2)</f>
        <v>0</v>
      </c>
      <c r="BL622" s="24" t="s">
        <v>284</v>
      </c>
      <c r="BM622" s="24" t="s">
        <v>1041</v>
      </c>
    </row>
    <row r="623" spans="2:47" s="1" customFormat="1" ht="27">
      <c r="B623" s="41"/>
      <c r="C623" s="63"/>
      <c r="D623" s="232" t="s">
        <v>192</v>
      </c>
      <c r="E623" s="63"/>
      <c r="F623" s="242" t="s">
        <v>1042</v>
      </c>
      <c r="G623" s="63"/>
      <c r="H623" s="63"/>
      <c r="I623" s="172"/>
      <c r="J623" s="63"/>
      <c r="K623" s="63"/>
      <c r="L623" s="61"/>
      <c r="M623" s="218"/>
      <c r="N623" s="42"/>
      <c r="O623" s="42"/>
      <c r="P623" s="42"/>
      <c r="Q623" s="42"/>
      <c r="R623" s="42"/>
      <c r="S623" s="42"/>
      <c r="T623" s="78"/>
      <c r="AT623" s="24" t="s">
        <v>192</v>
      </c>
      <c r="AU623" s="24" t="s">
        <v>85</v>
      </c>
    </row>
    <row r="624" spans="2:65" s="1" customFormat="1" ht="22.5" customHeight="1">
      <c r="B624" s="41"/>
      <c r="C624" s="257" t="s">
        <v>1043</v>
      </c>
      <c r="D624" s="257" t="s">
        <v>330</v>
      </c>
      <c r="E624" s="258" t="s">
        <v>1044</v>
      </c>
      <c r="F624" s="259" t="s">
        <v>1045</v>
      </c>
      <c r="G624" s="260" t="s">
        <v>305</v>
      </c>
      <c r="H624" s="261">
        <v>1</v>
      </c>
      <c r="I624" s="262"/>
      <c r="J624" s="263">
        <f>ROUND(I624*H624,2)</f>
        <v>0</v>
      </c>
      <c r="K624" s="259" t="s">
        <v>22</v>
      </c>
      <c r="L624" s="264"/>
      <c r="M624" s="265" t="s">
        <v>22</v>
      </c>
      <c r="N624" s="266" t="s">
        <v>48</v>
      </c>
      <c r="O624" s="42"/>
      <c r="P624" s="213">
        <f>O624*H624</f>
        <v>0</v>
      </c>
      <c r="Q624" s="213">
        <v>0</v>
      </c>
      <c r="R624" s="213">
        <f>Q624*H624</f>
        <v>0</v>
      </c>
      <c r="S624" s="213">
        <v>0</v>
      </c>
      <c r="T624" s="214">
        <f>S624*H624</f>
        <v>0</v>
      </c>
      <c r="AR624" s="24" t="s">
        <v>384</v>
      </c>
      <c r="AT624" s="24" t="s">
        <v>330</v>
      </c>
      <c r="AU624" s="24" t="s">
        <v>85</v>
      </c>
      <c r="AY624" s="24" t="s">
        <v>183</v>
      </c>
      <c r="BE624" s="215">
        <f>IF(N624="základní",J624,0)</f>
        <v>0</v>
      </c>
      <c r="BF624" s="215">
        <f>IF(N624="snížená",J624,0)</f>
        <v>0</v>
      </c>
      <c r="BG624" s="215">
        <f>IF(N624="zákl. přenesená",J624,0)</f>
        <v>0</v>
      </c>
      <c r="BH624" s="215">
        <f>IF(N624="sníž. přenesená",J624,0)</f>
        <v>0</v>
      </c>
      <c r="BI624" s="215">
        <f>IF(N624="nulová",J624,0)</f>
        <v>0</v>
      </c>
      <c r="BJ624" s="24" t="s">
        <v>24</v>
      </c>
      <c r="BK624" s="215">
        <f>ROUND(I624*H624,2)</f>
        <v>0</v>
      </c>
      <c r="BL624" s="24" t="s">
        <v>284</v>
      </c>
      <c r="BM624" s="24" t="s">
        <v>1046</v>
      </c>
    </row>
    <row r="625" spans="2:47" s="1" customFormat="1" ht="13.5">
      <c r="B625" s="41"/>
      <c r="C625" s="63"/>
      <c r="D625" s="232" t="s">
        <v>192</v>
      </c>
      <c r="E625" s="63"/>
      <c r="F625" s="242" t="s">
        <v>1045</v>
      </c>
      <c r="G625" s="63"/>
      <c r="H625" s="63"/>
      <c r="I625" s="172"/>
      <c r="J625" s="63"/>
      <c r="K625" s="63"/>
      <c r="L625" s="61"/>
      <c r="M625" s="218"/>
      <c r="N625" s="42"/>
      <c r="O625" s="42"/>
      <c r="P625" s="42"/>
      <c r="Q625" s="42"/>
      <c r="R625" s="42"/>
      <c r="S625" s="42"/>
      <c r="T625" s="78"/>
      <c r="AT625" s="24" t="s">
        <v>192</v>
      </c>
      <c r="AU625" s="24" t="s">
        <v>85</v>
      </c>
    </row>
    <row r="626" spans="2:65" s="1" customFormat="1" ht="22.5" customHeight="1">
      <c r="B626" s="41"/>
      <c r="C626" s="257" t="s">
        <v>1047</v>
      </c>
      <c r="D626" s="257" t="s">
        <v>330</v>
      </c>
      <c r="E626" s="258" t="s">
        <v>1048</v>
      </c>
      <c r="F626" s="259" t="s">
        <v>1049</v>
      </c>
      <c r="G626" s="260" t="s">
        <v>305</v>
      </c>
      <c r="H626" s="261">
        <v>2</v>
      </c>
      <c r="I626" s="262"/>
      <c r="J626" s="263">
        <f>ROUND(I626*H626,2)</f>
        <v>0</v>
      </c>
      <c r="K626" s="259" t="s">
        <v>22</v>
      </c>
      <c r="L626" s="264"/>
      <c r="M626" s="265" t="s">
        <v>22</v>
      </c>
      <c r="N626" s="266" t="s">
        <v>48</v>
      </c>
      <c r="O626" s="42"/>
      <c r="P626" s="213">
        <f>O626*H626</f>
        <v>0</v>
      </c>
      <c r="Q626" s="213">
        <v>0</v>
      </c>
      <c r="R626" s="213">
        <f>Q626*H626</f>
        <v>0</v>
      </c>
      <c r="S626" s="213">
        <v>0</v>
      </c>
      <c r="T626" s="214">
        <f>S626*H626</f>
        <v>0</v>
      </c>
      <c r="AR626" s="24" t="s">
        <v>384</v>
      </c>
      <c r="AT626" s="24" t="s">
        <v>330</v>
      </c>
      <c r="AU626" s="24" t="s">
        <v>85</v>
      </c>
      <c r="AY626" s="24" t="s">
        <v>183</v>
      </c>
      <c r="BE626" s="215">
        <f>IF(N626="základní",J626,0)</f>
        <v>0</v>
      </c>
      <c r="BF626" s="215">
        <f>IF(N626="snížená",J626,0)</f>
        <v>0</v>
      </c>
      <c r="BG626" s="215">
        <f>IF(N626="zákl. přenesená",J626,0)</f>
        <v>0</v>
      </c>
      <c r="BH626" s="215">
        <f>IF(N626="sníž. přenesená",J626,0)</f>
        <v>0</v>
      </c>
      <c r="BI626" s="215">
        <f>IF(N626="nulová",J626,0)</f>
        <v>0</v>
      </c>
      <c r="BJ626" s="24" t="s">
        <v>24</v>
      </c>
      <c r="BK626" s="215">
        <f>ROUND(I626*H626,2)</f>
        <v>0</v>
      </c>
      <c r="BL626" s="24" t="s">
        <v>284</v>
      </c>
      <c r="BM626" s="24" t="s">
        <v>1050</v>
      </c>
    </row>
    <row r="627" spans="2:47" s="1" customFormat="1" ht="13.5">
      <c r="B627" s="41"/>
      <c r="C627" s="63"/>
      <c r="D627" s="232" t="s">
        <v>192</v>
      </c>
      <c r="E627" s="63"/>
      <c r="F627" s="242" t="s">
        <v>1049</v>
      </c>
      <c r="G627" s="63"/>
      <c r="H627" s="63"/>
      <c r="I627" s="172"/>
      <c r="J627" s="63"/>
      <c r="K627" s="63"/>
      <c r="L627" s="61"/>
      <c r="M627" s="218"/>
      <c r="N627" s="42"/>
      <c r="O627" s="42"/>
      <c r="P627" s="42"/>
      <c r="Q627" s="42"/>
      <c r="R627" s="42"/>
      <c r="S627" s="42"/>
      <c r="T627" s="78"/>
      <c r="AT627" s="24" t="s">
        <v>192</v>
      </c>
      <c r="AU627" s="24" t="s">
        <v>85</v>
      </c>
    </row>
    <row r="628" spans="2:65" s="1" customFormat="1" ht="22.5" customHeight="1">
      <c r="B628" s="41"/>
      <c r="C628" s="257" t="s">
        <v>1051</v>
      </c>
      <c r="D628" s="257" t="s">
        <v>330</v>
      </c>
      <c r="E628" s="258" t="s">
        <v>1052</v>
      </c>
      <c r="F628" s="259" t="s">
        <v>1053</v>
      </c>
      <c r="G628" s="260" t="s">
        <v>305</v>
      </c>
      <c r="H628" s="261">
        <v>4</v>
      </c>
      <c r="I628" s="262"/>
      <c r="J628" s="263">
        <f>ROUND(I628*H628,2)</f>
        <v>0</v>
      </c>
      <c r="K628" s="259" t="s">
        <v>22</v>
      </c>
      <c r="L628" s="264"/>
      <c r="M628" s="265" t="s">
        <v>22</v>
      </c>
      <c r="N628" s="266" t="s">
        <v>48</v>
      </c>
      <c r="O628" s="42"/>
      <c r="P628" s="213">
        <f>O628*H628</f>
        <v>0</v>
      </c>
      <c r="Q628" s="213">
        <v>0</v>
      </c>
      <c r="R628" s="213">
        <f>Q628*H628</f>
        <v>0</v>
      </c>
      <c r="S628" s="213">
        <v>0</v>
      </c>
      <c r="T628" s="214">
        <f>S628*H628</f>
        <v>0</v>
      </c>
      <c r="AR628" s="24" t="s">
        <v>384</v>
      </c>
      <c r="AT628" s="24" t="s">
        <v>330</v>
      </c>
      <c r="AU628" s="24" t="s">
        <v>85</v>
      </c>
      <c r="AY628" s="24" t="s">
        <v>183</v>
      </c>
      <c r="BE628" s="215">
        <f>IF(N628="základní",J628,0)</f>
        <v>0</v>
      </c>
      <c r="BF628" s="215">
        <f>IF(N628="snížená",J628,0)</f>
        <v>0</v>
      </c>
      <c r="BG628" s="215">
        <f>IF(N628="zákl. přenesená",J628,0)</f>
        <v>0</v>
      </c>
      <c r="BH628" s="215">
        <f>IF(N628="sníž. přenesená",J628,0)</f>
        <v>0</v>
      </c>
      <c r="BI628" s="215">
        <f>IF(N628="nulová",J628,0)</f>
        <v>0</v>
      </c>
      <c r="BJ628" s="24" t="s">
        <v>24</v>
      </c>
      <c r="BK628" s="215">
        <f>ROUND(I628*H628,2)</f>
        <v>0</v>
      </c>
      <c r="BL628" s="24" t="s">
        <v>284</v>
      </c>
      <c r="BM628" s="24" t="s">
        <v>1054</v>
      </c>
    </row>
    <row r="629" spans="2:47" s="1" customFormat="1" ht="13.5">
      <c r="B629" s="41"/>
      <c r="C629" s="63"/>
      <c r="D629" s="232" t="s">
        <v>192</v>
      </c>
      <c r="E629" s="63"/>
      <c r="F629" s="242" t="s">
        <v>1053</v>
      </c>
      <c r="G629" s="63"/>
      <c r="H629" s="63"/>
      <c r="I629" s="172"/>
      <c r="J629" s="63"/>
      <c r="K629" s="63"/>
      <c r="L629" s="61"/>
      <c r="M629" s="218"/>
      <c r="N629" s="42"/>
      <c r="O629" s="42"/>
      <c r="P629" s="42"/>
      <c r="Q629" s="42"/>
      <c r="R629" s="42"/>
      <c r="S629" s="42"/>
      <c r="T629" s="78"/>
      <c r="AT629" s="24" t="s">
        <v>192</v>
      </c>
      <c r="AU629" s="24" t="s">
        <v>85</v>
      </c>
    </row>
    <row r="630" spans="2:65" s="1" customFormat="1" ht="22.5" customHeight="1">
      <c r="B630" s="41"/>
      <c r="C630" s="257" t="s">
        <v>1055</v>
      </c>
      <c r="D630" s="257" t="s">
        <v>330</v>
      </c>
      <c r="E630" s="258" t="s">
        <v>1056</v>
      </c>
      <c r="F630" s="259" t="s">
        <v>1057</v>
      </c>
      <c r="G630" s="260" t="s">
        <v>305</v>
      </c>
      <c r="H630" s="261">
        <v>1</v>
      </c>
      <c r="I630" s="262"/>
      <c r="J630" s="263">
        <f>ROUND(I630*H630,2)</f>
        <v>0</v>
      </c>
      <c r="K630" s="259" t="s">
        <v>22</v>
      </c>
      <c r="L630" s="264"/>
      <c r="M630" s="265" t="s">
        <v>22</v>
      </c>
      <c r="N630" s="266" t="s">
        <v>48</v>
      </c>
      <c r="O630" s="42"/>
      <c r="P630" s="213">
        <f>O630*H630</f>
        <v>0</v>
      </c>
      <c r="Q630" s="213">
        <v>0</v>
      </c>
      <c r="R630" s="213">
        <f>Q630*H630</f>
        <v>0</v>
      </c>
      <c r="S630" s="213">
        <v>0</v>
      </c>
      <c r="T630" s="214">
        <f>S630*H630</f>
        <v>0</v>
      </c>
      <c r="AR630" s="24" t="s">
        <v>384</v>
      </c>
      <c r="AT630" s="24" t="s">
        <v>330</v>
      </c>
      <c r="AU630" s="24" t="s">
        <v>85</v>
      </c>
      <c r="AY630" s="24" t="s">
        <v>183</v>
      </c>
      <c r="BE630" s="215">
        <f>IF(N630="základní",J630,0)</f>
        <v>0</v>
      </c>
      <c r="BF630" s="215">
        <f>IF(N630="snížená",J630,0)</f>
        <v>0</v>
      </c>
      <c r="BG630" s="215">
        <f>IF(N630="zákl. přenesená",J630,0)</f>
        <v>0</v>
      </c>
      <c r="BH630" s="215">
        <f>IF(N630="sníž. přenesená",J630,0)</f>
        <v>0</v>
      </c>
      <c r="BI630" s="215">
        <f>IF(N630="nulová",J630,0)</f>
        <v>0</v>
      </c>
      <c r="BJ630" s="24" t="s">
        <v>24</v>
      </c>
      <c r="BK630" s="215">
        <f>ROUND(I630*H630,2)</f>
        <v>0</v>
      </c>
      <c r="BL630" s="24" t="s">
        <v>284</v>
      </c>
      <c r="BM630" s="24" t="s">
        <v>1058</v>
      </c>
    </row>
    <row r="631" spans="2:47" s="1" customFormat="1" ht="13.5">
      <c r="B631" s="41"/>
      <c r="C631" s="63"/>
      <c r="D631" s="232" t="s">
        <v>192</v>
      </c>
      <c r="E631" s="63"/>
      <c r="F631" s="242" t="s">
        <v>1057</v>
      </c>
      <c r="G631" s="63"/>
      <c r="H631" s="63"/>
      <c r="I631" s="172"/>
      <c r="J631" s="63"/>
      <c r="K631" s="63"/>
      <c r="L631" s="61"/>
      <c r="M631" s="218"/>
      <c r="N631" s="42"/>
      <c r="O631" s="42"/>
      <c r="P631" s="42"/>
      <c r="Q631" s="42"/>
      <c r="R631" s="42"/>
      <c r="S631" s="42"/>
      <c r="T631" s="78"/>
      <c r="AT631" s="24" t="s">
        <v>192</v>
      </c>
      <c r="AU631" s="24" t="s">
        <v>85</v>
      </c>
    </row>
    <row r="632" spans="2:65" s="1" customFormat="1" ht="31.5" customHeight="1">
      <c r="B632" s="41"/>
      <c r="C632" s="204" t="s">
        <v>1059</v>
      </c>
      <c r="D632" s="204" t="s">
        <v>185</v>
      </c>
      <c r="E632" s="205" t="s">
        <v>1060</v>
      </c>
      <c r="F632" s="206" t="s">
        <v>1061</v>
      </c>
      <c r="G632" s="207" t="s">
        <v>305</v>
      </c>
      <c r="H632" s="208">
        <v>1</v>
      </c>
      <c r="I632" s="209"/>
      <c r="J632" s="210">
        <f>ROUND(I632*H632,2)</f>
        <v>0</v>
      </c>
      <c r="K632" s="206" t="s">
        <v>22</v>
      </c>
      <c r="L632" s="61"/>
      <c r="M632" s="211" t="s">
        <v>22</v>
      </c>
      <c r="N632" s="212" t="s">
        <v>48</v>
      </c>
      <c r="O632" s="42"/>
      <c r="P632" s="213">
        <f>O632*H632</f>
        <v>0</v>
      </c>
      <c r="Q632" s="213">
        <v>0</v>
      </c>
      <c r="R632" s="213">
        <f>Q632*H632</f>
        <v>0</v>
      </c>
      <c r="S632" s="213">
        <v>0</v>
      </c>
      <c r="T632" s="214">
        <f>S632*H632</f>
        <v>0</v>
      </c>
      <c r="AR632" s="24" t="s">
        <v>284</v>
      </c>
      <c r="AT632" s="24" t="s">
        <v>185</v>
      </c>
      <c r="AU632" s="24" t="s">
        <v>85</v>
      </c>
      <c r="AY632" s="24" t="s">
        <v>183</v>
      </c>
      <c r="BE632" s="215">
        <f>IF(N632="základní",J632,0)</f>
        <v>0</v>
      </c>
      <c r="BF632" s="215">
        <f>IF(N632="snížená",J632,0)</f>
        <v>0</v>
      </c>
      <c r="BG632" s="215">
        <f>IF(N632="zákl. přenesená",J632,0)</f>
        <v>0</v>
      </c>
      <c r="BH632" s="215">
        <f>IF(N632="sníž. přenesená",J632,0)</f>
        <v>0</v>
      </c>
      <c r="BI632" s="215">
        <f>IF(N632="nulová",J632,0)</f>
        <v>0</v>
      </c>
      <c r="BJ632" s="24" t="s">
        <v>24</v>
      </c>
      <c r="BK632" s="215">
        <f>ROUND(I632*H632,2)</f>
        <v>0</v>
      </c>
      <c r="BL632" s="24" t="s">
        <v>284</v>
      </c>
      <c r="BM632" s="24" t="s">
        <v>1062</v>
      </c>
    </row>
    <row r="633" spans="2:47" s="1" customFormat="1" ht="13.5">
      <c r="B633" s="41"/>
      <c r="C633" s="63"/>
      <c r="D633" s="232" t="s">
        <v>192</v>
      </c>
      <c r="E633" s="63"/>
      <c r="F633" s="242" t="s">
        <v>1063</v>
      </c>
      <c r="G633" s="63"/>
      <c r="H633" s="63"/>
      <c r="I633" s="172"/>
      <c r="J633" s="63"/>
      <c r="K633" s="63"/>
      <c r="L633" s="61"/>
      <c r="M633" s="218"/>
      <c r="N633" s="42"/>
      <c r="O633" s="42"/>
      <c r="P633" s="42"/>
      <c r="Q633" s="42"/>
      <c r="R633" s="42"/>
      <c r="S633" s="42"/>
      <c r="T633" s="78"/>
      <c r="AT633" s="24" t="s">
        <v>192</v>
      </c>
      <c r="AU633" s="24" t="s">
        <v>85</v>
      </c>
    </row>
    <row r="634" spans="2:65" s="1" customFormat="1" ht="31.5" customHeight="1">
      <c r="B634" s="41"/>
      <c r="C634" s="204" t="s">
        <v>1064</v>
      </c>
      <c r="D634" s="204" t="s">
        <v>185</v>
      </c>
      <c r="E634" s="205" t="s">
        <v>1065</v>
      </c>
      <c r="F634" s="206" t="s">
        <v>1066</v>
      </c>
      <c r="G634" s="207" t="s">
        <v>305</v>
      </c>
      <c r="H634" s="208">
        <v>1</v>
      </c>
      <c r="I634" s="209"/>
      <c r="J634" s="210">
        <f>ROUND(I634*H634,2)</f>
        <v>0</v>
      </c>
      <c r="K634" s="206" t="s">
        <v>22</v>
      </c>
      <c r="L634" s="61"/>
      <c r="M634" s="211" t="s">
        <v>22</v>
      </c>
      <c r="N634" s="212" t="s">
        <v>48</v>
      </c>
      <c r="O634" s="42"/>
      <c r="P634" s="213">
        <f>O634*H634</f>
        <v>0</v>
      </c>
      <c r="Q634" s="213">
        <v>0</v>
      </c>
      <c r="R634" s="213">
        <f>Q634*H634</f>
        <v>0</v>
      </c>
      <c r="S634" s="213">
        <v>0</v>
      </c>
      <c r="T634" s="214">
        <f>S634*H634</f>
        <v>0</v>
      </c>
      <c r="AR634" s="24" t="s">
        <v>284</v>
      </c>
      <c r="AT634" s="24" t="s">
        <v>185</v>
      </c>
      <c r="AU634" s="24" t="s">
        <v>85</v>
      </c>
      <c r="AY634" s="24" t="s">
        <v>183</v>
      </c>
      <c r="BE634" s="215">
        <f>IF(N634="základní",J634,0)</f>
        <v>0</v>
      </c>
      <c r="BF634" s="215">
        <f>IF(N634="snížená",J634,0)</f>
        <v>0</v>
      </c>
      <c r="BG634" s="215">
        <f>IF(N634="zákl. přenesená",J634,0)</f>
        <v>0</v>
      </c>
      <c r="BH634" s="215">
        <f>IF(N634="sníž. přenesená",J634,0)</f>
        <v>0</v>
      </c>
      <c r="BI634" s="215">
        <f>IF(N634="nulová",J634,0)</f>
        <v>0</v>
      </c>
      <c r="BJ634" s="24" t="s">
        <v>24</v>
      </c>
      <c r="BK634" s="215">
        <f>ROUND(I634*H634,2)</f>
        <v>0</v>
      </c>
      <c r="BL634" s="24" t="s">
        <v>284</v>
      </c>
      <c r="BM634" s="24" t="s">
        <v>1067</v>
      </c>
    </row>
    <row r="635" spans="2:47" s="1" customFormat="1" ht="13.5">
      <c r="B635" s="41"/>
      <c r="C635" s="63"/>
      <c r="D635" s="232" t="s">
        <v>192</v>
      </c>
      <c r="E635" s="63"/>
      <c r="F635" s="242" t="s">
        <v>1068</v>
      </c>
      <c r="G635" s="63"/>
      <c r="H635" s="63"/>
      <c r="I635" s="172"/>
      <c r="J635" s="63"/>
      <c r="K635" s="63"/>
      <c r="L635" s="61"/>
      <c r="M635" s="218"/>
      <c r="N635" s="42"/>
      <c r="O635" s="42"/>
      <c r="P635" s="42"/>
      <c r="Q635" s="42"/>
      <c r="R635" s="42"/>
      <c r="S635" s="42"/>
      <c r="T635" s="78"/>
      <c r="AT635" s="24" t="s">
        <v>192</v>
      </c>
      <c r="AU635" s="24" t="s">
        <v>85</v>
      </c>
    </row>
    <row r="636" spans="2:65" s="1" customFormat="1" ht="31.5" customHeight="1">
      <c r="B636" s="41"/>
      <c r="C636" s="204" t="s">
        <v>1069</v>
      </c>
      <c r="D636" s="204" t="s">
        <v>185</v>
      </c>
      <c r="E636" s="205" t="s">
        <v>1070</v>
      </c>
      <c r="F636" s="206" t="s">
        <v>1071</v>
      </c>
      <c r="G636" s="207" t="s">
        <v>305</v>
      </c>
      <c r="H636" s="208">
        <v>1</v>
      </c>
      <c r="I636" s="209"/>
      <c r="J636" s="210">
        <f>ROUND(I636*H636,2)</f>
        <v>0</v>
      </c>
      <c r="K636" s="206" t="s">
        <v>22</v>
      </c>
      <c r="L636" s="61"/>
      <c r="M636" s="211" t="s">
        <v>22</v>
      </c>
      <c r="N636" s="212" t="s">
        <v>48</v>
      </c>
      <c r="O636" s="42"/>
      <c r="P636" s="213">
        <f>O636*H636</f>
        <v>0</v>
      </c>
      <c r="Q636" s="213">
        <v>0</v>
      </c>
      <c r="R636" s="213">
        <f>Q636*H636</f>
        <v>0</v>
      </c>
      <c r="S636" s="213">
        <v>0</v>
      </c>
      <c r="T636" s="214">
        <f>S636*H636</f>
        <v>0</v>
      </c>
      <c r="AR636" s="24" t="s">
        <v>284</v>
      </c>
      <c r="AT636" s="24" t="s">
        <v>185</v>
      </c>
      <c r="AU636" s="24" t="s">
        <v>85</v>
      </c>
      <c r="AY636" s="24" t="s">
        <v>183</v>
      </c>
      <c r="BE636" s="215">
        <f>IF(N636="základní",J636,0)</f>
        <v>0</v>
      </c>
      <c r="BF636" s="215">
        <f>IF(N636="snížená",J636,0)</f>
        <v>0</v>
      </c>
      <c r="BG636" s="215">
        <f>IF(N636="zákl. přenesená",J636,0)</f>
        <v>0</v>
      </c>
      <c r="BH636" s="215">
        <f>IF(N636="sníž. přenesená",J636,0)</f>
        <v>0</v>
      </c>
      <c r="BI636" s="215">
        <f>IF(N636="nulová",J636,0)</f>
        <v>0</v>
      </c>
      <c r="BJ636" s="24" t="s">
        <v>24</v>
      </c>
      <c r="BK636" s="215">
        <f>ROUND(I636*H636,2)</f>
        <v>0</v>
      </c>
      <c r="BL636" s="24" t="s">
        <v>284</v>
      </c>
      <c r="BM636" s="24" t="s">
        <v>1072</v>
      </c>
    </row>
    <row r="637" spans="2:47" s="1" customFormat="1" ht="13.5">
      <c r="B637" s="41"/>
      <c r="C637" s="63"/>
      <c r="D637" s="232" t="s">
        <v>192</v>
      </c>
      <c r="E637" s="63"/>
      <c r="F637" s="242" t="s">
        <v>1068</v>
      </c>
      <c r="G637" s="63"/>
      <c r="H637" s="63"/>
      <c r="I637" s="172"/>
      <c r="J637" s="63"/>
      <c r="K637" s="63"/>
      <c r="L637" s="61"/>
      <c r="M637" s="218"/>
      <c r="N637" s="42"/>
      <c r="O637" s="42"/>
      <c r="P637" s="42"/>
      <c r="Q637" s="42"/>
      <c r="R637" s="42"/>
      <c r="S637" s="42"/>
      <c r="T637" s="78"/>
      <c r="AT637" s="24" t="s">
        <v>192</v>
      </c>
      <c r="AU637" s="24" t="s">
        <v>85</v>
      </c>
    </row>
    <row r="638" spans="2:65" s="1" customFormat="1" ht="31.5" customHeight="1">
      <c r="B638" s="41"/>
      <c r="C638" s="204" t="s">
        <v>1073</v>
      </c>
      <c r="D638" s="204" t="s">
        <v>185</v>
      </c>
      <c r="E638" s="205" t="s">
        <v>1074</v>
      </c>
      <c r="F638" s="206" t="s">
        <v>1075</v>
      </c>
      <c r="G638" s="207" t="s">
        <v>305</v>
      </c>
      <c r="H638" s="208">
        <v>1</v>
      </c>
      <c r="I638" s="209"/>
      <c r="J638" s="210">
        <f>ROUND(I638*H638,2)</f>
        <v>0</v>
      </c>
      <c r="K638" s="206" t="s">
        <v>22</v>
      </c>
      <c r="L638" s="61"/>
      <c r="M638" s="211" t="s">
        <v>22</v>
      </c>
      <c r="N638" s="212" t="s">
        <v>48</v>
      </c>
      <c r="O638" s="42"/>
      <c r="P638" s="213">
        <f>O638*H638</f>
        <v>0</v>
      </c>
      <c r="Q638" s="213">
        <v>0</v>
      </c>
      <c r="R638" s="213">
        <f>Q638*H638</f>
        <v>0</v>
      </c>
      <c r="S638" s="213">
        <v>0</v>
      </c>
      <c r="T638" s="214">
        <f>S638*H638</f>
        <v>0</v>
      </c>
      <c r="AR638" s="24" t="s">
        <v>284</v>
      </c>
      <c r="AT638" s="24" t="s">
        <v>185</v>
      </c>
      <c r="AU638" s="24" t="s">
        <v>85</v>
      </c>
      <c r="AY638" s="24" t="s">
        <v>183</v>
      </c>
      <c r="BE638" s="215">
        <f>IF(N638="základní",J638,0)</f>
        <v>0</v>
      </c>
      <c r="BF638" s="215">
        <f>IF(N638="snížená",J638,0)</f>
        <v>0</v>
      </c>
      <c r="BG638" s="215">
        <f>IF(N638="zákl. přenesená",J638,0)</f>
        <v>0</v>
      </c>
      <c r="BH638" s="215">
        <f>IF(N638="sníž. přenesená",J638,0)</f>
        <v>0</v>
      </c>
      <c r="BI638" s="215">
        <f>IF(N638="nulová",J638,0)</f>
        <v>0</v>
      </c>
      <c r="BJ638" s="24" t="s">
        <v>24</v>
      </c>
      <c r="BK638" s="215">
        <f>ROUND(I638*H638,2)</f>
        <v>0</v>
      </c>
      <c r="BL638" s="24" t="s">
        <v>284</v>
      </c>
      <c r="BM638" s="24" t="s">
        <v>1076</v>
      </c>
    </row>
    <row r="639" spans="2:47" s="1" customFormat="1" ht="13.5">
      <c r="B639" s="41"/>
      <c r="C639" s="63"/>
      <c r="D639" s="232" t="s">
        <v>192</v>
      </c>
      <c r="E639" s="63"/>
      <c r="F639" s="242" t="s">
        <v>1068</v>
      </c>
      <c r="G639" s="63"/>
      <c r="H639" s="63"/>
      <c r="I639" s="172"/>
      <c r="J639" s="63"/>
      <c r="K639" s="63"/>
      <c r="L639" s="61"/>
      <c r="M639" s="218"/>
      <c r="N639" s="42"/>
      <c r="O639" s="42"/>
      <c r="P639" s="42"/>
      <c r="Q639" s="42"/>
      <c r="R639" s="42"/>
      <c r="S639" s="42"/>
      <c r="T639" s="78"/>
      <c r="AT639" s="24" t="s">
        <v>192</v>
      </c>
      <c r="AU639" s="24" t="s">
        <v>85</v>
      </c>
    </row>
    <row r="640" spans="2:65" s="1" customFormat="1" ht="31.5" customHeight="1">
      <c r="B640" s="41"/>
      <c r="C640" s="204" t="s">
        <v>1077</v>
      </c>
      <c r="D640" s="204" t="s">
        <v>185</v>
      </c>
      <c r="E640" s="205" t="s">
        <v>1078</v>
      </c>
      <c r="F640" s="206" t="s">
        <v>1079</v>
      </c>
      <c r="G640" s="207" t="s">
        <v>305</v>
      </c>
      <c r="H640" s="208">
        <v>1</v>
      </c>
      <c r="I640" s="209"/>
      <c r="J640" s="210">
        <f>ROUND(I640*H640,2)</f>
        <v>0</v>
      </c>
      <c r="K640" s="206" t="s">
        <v>22</v>
      </c>
      <c r="L640" s="61"/>
      <c r="M640" s="211" t="s">
        <v>22</v>
      </c>
      <c r="N640" s="212" t="s">
        <v>48</v>
      </c>
      <c r="O640" s="42"/>
      <c r="P640" s="213">
        <f>O640*H640</f>
        <v>0</v>
      </c>
      <c r="Q640" s="213">
        <v>0</v>
      </c>
      <c r="R640" s="213">
        <f>Q640*H640</f>
        <v>0</v>
      </c>
      <c r="S640" s="213">
        <v>0</v>
      </c>
      <c r="T640" s="214">
        <f>S640*H640</f>
        <v>0</v>
      </c>
      <c r="AR640" s="24" t="s">
        <v>284</v>
      </c>
      <c r="AT640" s="24" t="s">
        <v>185</v>
      </c>
      <c r="AU640" s="24" t="s">
        <v>85</v>
      </c>
      <c r="AY640" s="24" t="s">
        <v>183</v>
      </c>
      <c r="BE640" s="215">
        <f>IF(N640="základní",J640,0)</f>
        <v>0</v>
      </c>
      <c r="BF640" s="215">
        <f>IF(N640="snížená",J640,0)</f>
        <v>0</v>
      </c>
      <c r="BG640" s="215">
        <f>IF(N640="zákl. přenesená",J640,0)</f>
        <v>0</v>
      </c>
      <c r="BH640" s="215">
        <f>IF(N640="sníž. přenesená",J640,0)</f>
        <v>0</v>
      </c>
      <c r="BI640" s="215">
        <f>IF(N640="nulová",J640,0)</f>
        <v>0</v>
      </c>
      <c r="BJ640" s="24" t="s">
        <v>24</v>
      </c>
      <c r="BK640" s="215">
        <f>ROUND(I640*H640,2)</f>
        <v>0</v>
      </c>
      <c r="BL640" s="24" t="s">
        <v>284</v>
      </c>
      <c r="BM640" s="24" t="s">
        <v>1080</v>
      </c>
    </row>
    <row r="641" spans="2:47" s="1" customFormat="1" ht="13.5">
      <c r="B641" s="41"/>
      <c r="C641" s="63"/>
      <c r="D641" s="232" t="s">
        <v>192</v>
      </c>
      <c r="E641" s="63"/>
      <c r="F641" s="242" t="s">
        <v>1068</v>
      </c>
      <c r="G641" s="63"/>
      <c r="H641" s="63"/>
      <c r="I641" s="172"/>
      <c r="J641" s="63"/>
      <c r="K641" s="63"/>
      <c r="L641" s="61"/>
      <c r="M641" s="218"/>
      <c r="N641" s="42"/>
      <c r="O641" s="42"/>
      <c r="P641" s="42"/>
      <c r="Q641" s="42"/>
      <c r="R641" s="42"/>
      <c r="S641" s="42"/>
      <c r="T641" s="78"/>
      <c r="AT641" s="24" t="s">
        <v>192</v>
      </c>
      <c r="AU641" s="24" t="s">
        <v>85</v>
      </c>
    </row>
    <row r="642" spans="2:65" s="1" customFormat="1" ht="31.5" customHeight="1">
      <c r="B642" s="41"/>
      <c r="C642" s="204" t="s">
        <v>1081</v>
      </c>
      <c r="D642" s="204" t="s">
        <v>185</v>
      </c>
      <c r="E642" s="205" t="s">
        <v>1082</v>
      </c>
      <c r="F642" s="206" t="s">
        <v>1083</v>
      </c>
      <c r="G642" s="207" t="s">
        <v>305</v>
      </c>
      <c r="H642" s="208">
        <v>4</v>
      </c>
      <c r="I642" s="209"/>
      <c r="J642" s="210">
        <f>ROUND(I642*H642,2)</f>
        <v>0</v>
      </c>
      <c r="K642" s="206" t="s">
        <v>22</v>
      </c>
      <c r="L642" s="61"/>
      <c r="M642" s="211" t="s">
        <v>22</v>
      </c>
      <c r="N642" s="212" t="s">
        <v>48</v>
      </c>
      <c r="O642" s="42"/>
      <c r="P642" s="213">
        <f>O642*H642</f>
        <v>0</v>
      </c>
      <c r="Q642" s="213">
        <v>0</v>
      </c>
      <c r="R642" s="213">
        <f>Q642*H642</f>
        <v>0</v>
      </c>
      <c r="S642" s="213">
        <v>0</v>
      </c>
      <c r="T642" s="214">
        <f>S642*H642</f>
        <v>0</v>
      </c>
      <c r="AR642" s="24" t="s">
        <v>284</v>
      </c>
      <c r="AT642" s="24" t="s">
        <v>185</v>
      </c>
      <c r="AU642" s="24" t="s">
        <v>85</v>
      </c>
      <c r="AY642" s="24" t="s">
        <v>183</v>
      </c>
      <c r="BE642" s="215">
        <f>IF(N642="základní",J642,0)</f>
        <v>0</v>
      </c>
      <c r="BF642" s="215">
        <f>IF(N642="snížená",J642,0)</f>
        <v>0</v>
      </c>
      <c r="BG642" s="215">
        <f>IF(N642="zákl. přenesená",J642,0)</f>
        <v>0</v>
      </c>
      <c r="BH642" s="215">
        <f>IF(N642="sníž. přenesená",J642,0)</f>
        <v>0</v>
      </c>
      <c r="BI642" s="215">
        <f>IF(N642="nulová",J642,0)</f>
        <v>0</v>
      </c>
      <c r="BJ642" s="24" t="s">
        <v>24</v>
      </c>
      <c r="BK642" s="215">
        <f>ROUND(I642*H642,2)</f>
        <v>0</v>
      </c>
      <c r="BL642" s="24" t="s">
        <v>284</v>
      </c>
      <c r="BM642" s="24" t="s">
        <v>1084</v>
      </c>
    </row>
    <row r="643" spans="2:47" s="1" customFormat="1" ht="13.5">
      <c r="B643" s="41"/>
      <c r="C643" s="63"/>
      <c r="D643" s="232" t="s">
        <v>192</v>
      </c>
      <c r="E643" s="63"/>
      <c r="F643" s="242" t="s">
        <v>1063</v>
      </c>
      <c r="G643" s="63"/>
      <c r="H643" s="63"/>
      <c r="I643" s="172"/>
      <c r="J643" s="63"/>
      <c r="K643" s="63"/>
      <c r="L643" s="61"/>
      <c r="M643" s="218"/>
      <c r="N643" s="42"/>
      <c r="O643" s="42"/>
      <c r="P643" s="42"/>
      <c r="Q643" s="42"/>
      <c r="R643" s="42"/>
      <c r="S643" s="42"/>
      <c r="T643" s="78"/>
      <c r="AT643" s="24" t="s">
        <v>192</v>
      </c>
      <c r="AU643" s="24" t="s">
        <v>85</v>
      </c>
    </row>
    <row r="644" spans="2:65" s="1" customFormat="1" ht="22.5" customHeight="1">
      <c r="B644" s="41"/>
      <c r="C644" s="204" t="s">
        <v>1085</v>
      </c>
      <c r="D644" s="204" t="s">
        <v>185</v>
      </c>
      <c r="E644" s="205" t="s">
        <v>1086</v>
      </c>
      <c r="F644" s="206" t="s">
        <v>1087</v>
      </c>
      <c r="G644" s="207" t="s">
        <v>305</v>
      </c>
      <c r="H644" s="208">
        <v>7</v>
      </c>
      <c r="I644" s="209"/>
      <c r="J644" s="210">
        <f>ROUND(I644*H644,2)</f>
        <v>0</v>
      </c>
      <c r="K644" s="206" t="s">
        <v>22</v>
      </c>
      <c r="L644" s="61"/>
      <c r="M644" s="211" t="s">
        <v>22</v>
      </c>
      <c r="N644" s="212" t="s">
        <v>48</v>
      </c>
      <c r="O644" s="42"/>
      <c r="P644" s="213">
        <f>O644*H644</f>
        <v>0</v>
      </c>
      <c r="Q644" s="213">
        <v>0</v>
      </c>
      <c r="R644" s="213">
        <f>Q644*H644</f>
        <v>0</v>
      </c>
      <c r="S644" s="213">
        <v>0</v>
      </c>
      <c r="T644" s="214">
        <f>S644*H644</f>
        <v>0</v>
      </c>
      <c r="AR644" s="24" t="s">
        <v>284</v>
      </c>
      <c r="AT644" s="24" t="s">
        <v>185</v>
      </c>
      <c r="AU644" s="24" t="s">
        <v>85</v>
      </c>
      <c r="AY644" s="24" t="s">
        <v>183</v>
      </c>
      <c r="BE644" s="215">
        <f>IF(N644="základní",J644,0)</f>
        <v>0</v>
      </c>
      <c r="BF644" s="215">
        <f>IF(N644="snížená",J644,0)</f>
        <v>0</v>
      </c>
      <c r="BG644" s="215">
        <f>IF(N644="zákl. přenesená",J644,0)</f>
        <v>0</v>
      </c>
      <c r="BH644" s="215">
        <f>IF(N644="sníž. přenesená",J644,0)</f>
        <v>0</v>
      </c>
      <c r="BI644" s="215">
        <f>IF(N644="nulová",J644,0)</f>
        <v>0</v>
      </c>
      <c r="BJ644" s="24" t="s">
        <v>24</v>
      </c>
      <c r="BK644" s="215">
        <f>ROUND(I644*H644,2)</f>
        <v>0</v>
      </c>
      <c r="BL644" s="24" t="s">
        <v>284</v>
      </c>
      <c r="BM644" s="24" t="s">
        <v>1088</v>
      </c>
    </row>
    <row r="645" spans="2:47" s="1" customFormat="1" ht="13.5">
      <c r="B645" s="41"/>
      <c r="C645" s="63"/>
      <c r="D645" s="232" t="s">
        <v>192</v>
      </c>
      <c r="E645" s="63"/>
      <c r="F645" s="242" t="s">
        <v>1089</v>
      </c>
      <c r="G645" s="63"/>
      <c r="H645" s="63"/>
      <c r="I645" s="172"/>
      <c r="J645" s="63"/>
      <c r="K645" s="63"/>
      <c r="L645" s="61"/>
      <c r="M645" s="218"/>
      <c r="N645" s="42"/>
      <c r="O645" s="42"/>
      <c r="P645" s="42"/>
      <c r="Q645" s="42"/>
      <c r="R645" s="42"/>
      <c r="S645" s="42"/>
      <c r="T645" s="78"/>
      <c r="AT645" s="24" t="s">
        <v>192</v>
      </c>
      <c r="AU645" s="24" t="s">
        <v>85</v>
      </c>
    </row>
    <row r="646" spans="2:65" s="1" customFormat="1" ht="22.5" customHeight="1">
      <c r="B646" s="41"/>
      <c r="C646" s="204" t="s">
        <v>1090</v>
      </c>
      <c r="D646" s="204" t="s">
        <v>185</v>
      </c>
      <c r="E646" s="205" t="s">
        <v>1091</v>
      </c>
      <c r="F646" s="206" t="s">
        <v>1092</v>
      </c>
      <c r="G646" s="207" t="s">
        <v>305</v>
      </c>
      <c r="H646" s="208">
        <v>4</v>
      </c>
      <c r="I646" s="209"/>
      <c r="J646" s="210">
        <f>ROUND(I646*H646,2)</f>
        <v>0</v>
      </c>
      <c r="K646" s="206" t="s">
        <v>22</v>
      </c>
      <c r="L646" s="61"/>
      <c r="M646" s="211" t="s">
        <v>22</v>
      </c>
      <c r="N646" s="212" t="s">
        <v>48</v>
      </c>
      <c r="O646" s="42"/>
      <c r="P646" s="213">
        <f>O646*H646</f>
        <v>0</v>
      </c>
      <c r="Q646" s="213">
        <v>0</v>
      </c>
      <c r="R646" s="213">
        <f>Q646*H646</f>
        <v>0</v>
      </c>
      <c r="S646" s="213">
        <v>0</v>
      </c>
      <c r="T646" s="214">
        <f>S646*H646</f>
        <v>0</v>
      </c>
      <c r="AR646" s="24" t="s">
        <v>284</v>
      </c>
      <c r="AT646" s="24" t="s">
        <v>185</v>
      </c>
      <c r="AU646" s="24" t="s">
        <v>85</v>
      </c>
      <c r="AY646" s="24" t="s">
        <v>183</v>
      </c>
      <c r="BE646" s="215">
        <f>IF(N646="základní",J646,0)</f>
        <v>0</v>
      </c>
      <c r="BF646" s="215">
        <f>IF(N646="snížená",J646,0)</f>
        <v>0</v>
      </c>
      <c r="BG646" s="215">
        <f>IF(N646="zákl. přenesená",J646,0)</f>
        <v>0</v>
      </c>
      <c r="BH646" s="215">
        <f>IF(N646="sníž. přenesená",J646,0)</f>
        <v>0</v>
      </c>
      <c r="BI646" s="215">
        <f>IF(N646="nulová",J646,0)</f>
        <v>0</v>
      </c>
      <c r="BJ646" s="24" t="s">
        <v>24</v>
      </c>
      <c r="BK646" s="215">
        <f>ROUND(I646*H646,2)</f>
        <v>0</v>
      </c>
      <c r="BL646" s="24" t="s">
        <v>284</v>
      </c>
      <c r="BM646" s="24" t="s">
        <v>1093</v>
      </c>
    </row>
    <row r="647" spans="2:47" s="1" customFormat="1" ht="13.5">
      <c r="B647" s="41"/>
      <c r="C647" s="63"/>
      <c r="D647" s="232" t="s">
        <v>192</v>
      </c>
      <c r="E647" s="63"/>
      <c r="F647" s="242" t="s">
        <v>1089</v>
      </c>
      <c r="G647" s="63"/>
      <c r="H647" s="63"/>
      <c r="I647" s="172"/>
      <c r="J647" s="63"/>
      <c r="K647" s="63"/>
      <c r="L647" s="61"/>
      <c r="M647" s="218"/>
      <c r="N647" s="42"/>
      <c r="O647" s="42"/>
      <c r="P647" s="42"/>
      <c r="Q647" s="42"/>
      <c r="R647" s="42"/>
      <c r="S647" s="42"/>
      <c r="T647" s="78"/>
      <c r="AT647" s="24" t="s">
        <v>192</v>
      </c>
      <c r="AU647" s="24" t="s">
        <v>85</v>
      </c>
    </row>
    <row r="648" spans="2:65" s="1" customFormat="1" ht="22.5" customHeight="1">
      <c r="B648" s="41"/>
      <c r="C648" s="204" t="s">
        <v>1094</v>
      </c>
      <c r="D648" s="204" t="s">
        <v>185</v>
      </c>
      <c r="E648" s="205" t="s">
        <v>1095</v>
      </c>
      <c r="F648" s="206" t="s">
        <v>1096</v>
      </c>
      <c r="G648" s="207" t="s">
        <v>305</v>
      </c>
      <c r="H648" s="208">
        <v>3</v>
      </c>
      <c r="I648" s="209"/>
      <c r="J648" s="210">
        <f>ROUND(I648*H648,2)</f>
        <v>0</v>
      </c>
      <c r="K648" s="206" t="s">
        <v>22</v>
      </c>
      <c r="L648" s="61"/>
      <c r="M648" s="211" t="s">
        <v>22</v>
      </c>
      <c r="N648" s="212" t="s">
        <v>48</v>
      </c>
      <c r="O648" s="42"/>
      <c r="P648" s="213">
        <f>O648*H648</f>
        <v>0</v>
      </c>
      <c r="Q648" s="213">
        <v>0</v>
      </c>
      <c r="R648" s="213">
        <f>Q648*H648</f>
        <v>0</v>
      </c>
      <c r="S648" s="213">
        <v>0</v>
      </c>
      <c r="T648" s="214">
        <f>S648*H648</f>
        <v>0</v>
      </c>
      <c r="AR648" s="24" t="s">
        <v>284</v>
      </c>
      <c r="AT648" s="24" t="s">
        <v>185</v>
      </c>
      <c r="AU648" s="24" t="s">
        <v>85</v>
      </c>
      <c r="AY648" s="24" t="s">
        <v>183</v>
      </c>
      <c r="BE648" s="215">
        <f>IF(N648="základní",J648,0)</f>
        <v>0</v>
      </c>
      <c r="BF648" s="215">
        <f>IF(N648="snížená",J648,0)</f>
        <v>0</v>
      </c>
      <c r="BG648" s="215">
        <f>IF(N648="zákl. přenesená",J648,0)</f>
        <v>0</v>
      </c>
      <c r="BH648" s="215">
        <f>IF(N648="sníž. přenesená",J648,0)</f>
        <v>0</v>
      </c>
      <c r="BI648" s="215">
        <f>IF(N648="nulová",J648,0)</f>
        <v>0</v>
      </c>
      <c r="BJ648" s="24" t="s">
        <v>24</v>
      </c>
      <c r="BK648" s="215">
        <f>ROUND(I648*H648,2)</f>
        <v>0</v>
      </c>
      <c r="BL648" s="24" t="s">
        <v>284</v>
      </c>
      <c r="BM648" s="24" t="s">
        <v>1097</v>
      </c>
    </row>
    <row r="649" spans="2:47" s="1" customFormat="1" ht="13.5">
      <c r="B649" s="41"/>
      <c r="C649" s="63"/>
      <c r="D649" s="232" t="s">
        <v>192</v>
      </c>
      <c r="E649" s="63"/>
      <c r="F649" s="242" t="s">
        <v>1089</v>
      </c>
      <c r="G649" s="63"/>
      <c r="H649" s="63"/>
      <c r="I649" s="172"/>
      <c r="J649" s="63"/>
      <c r="K649" s="63"/>
      <c r="L649" s="61"/>
      <c r="M649" s="218"/>
      <c r="N649" s="42"/>
      <c r="O649" s="42"/>
      <c r="P649" s="42"/>
      <c r="Q649" s="42"/>
      <c r="R649" s="42"/>
      <c r="S649" s="42"/>
      <c r="T649" s="78"/>
      <c r="AT649" s="24" t="s">
        <v>192</v>
      </c>
      <c r="AU649" s="24" t="s">
        <v>85</v>
      </c>
    </row>
    <row r="650" spans="2:65" s="1" customFormat="1" ht="22.5" customHeight="1">
      <c r="B650" s="41"/>
      <c r="C650" s="204" t="s">
        <v>1098</v>
      </c>
      <c r="D650" s="204" t="s">
        <v>185</v>
      </c>
      <c r="E650" s="205" t="s">
        <v>1099</v>
      </c>
      <c r="F650" s="206" t="s">
        <v>1100</v>
      </c>
      <c r="G650" s="207" t="s">
        <v>305</v>
      </c>
      <c r="H650" s="208">
        <v>9</v>
      </c>
      <c r="I650" s="209"/>
      <c r="J650" s="210">
        <f>ROUND(I650*H650,2)</f>
        <v>0</v>
      </c>
      <c r="K650" s="206" t="s">
        <v>22</v>
      </c>
      <c r="L650" s="61"/>
      <c r="M650" s="211" t="s">
        <v>22</v>
      </c>
      <c r="N650" s="212" t="s">
        <v>48</v>
      </c>
      <c r="O650" s="42"/>
      <c r="P650" s="213">
        <f>O650*H650</f>
        <v>0</v>
      </c>
      <c r="Q650" s="213">
        <v>0</v>
      </c>
      <c r="R650" s="213">
        <f>Q650*H650</f>
        <v>0</v>
      </c>
      <c r="S650" s="213">
        <v>0</v>
      </c>
      <c r="T650" s="214">
        <f>S650*H650</f>
        <v>0</v>
      </c>
      <c r="AR650" s="24" t="s">
        <v>284</v>
      </c>
      <c r="AT650" s="24" t="s">
        <v>185</v>
      </c>
      <c r="AU650" s="24" t="s">
        <v>85</v>
      </c>
      <c r="AY650" s="24" t="s">
        <v>183</v>
      </c>
      <c r="BE650" s="215">
        <f>IF(N650="základní",J650,0)</f>
        <v>0</v>
      </c>
      <c r="BF650" s="215">
        <f>IF(N650="snížená",J650,0)</f>
        <v>0</v>
      </c>
      <c r="BG650" s="215">
        <f>IF(N650="zákl. přenesená",J650,0)</f>
        <v>0</v>
      </c>
      <c r="BH650" s="215">
        <f>IF(N650="sníž. přenesená",J650,0)</f>
        <v>0</v>
      </c>
      <c r="BI650" s="215">
        <f>IF(N650="nulová",J650,0)</f>
        <v>0</v>
      </c>
      <c r="BJ650" s="24" t="s">
        <v>24</v>
      </c>
      <c r="BK650" s="215">
        <f>ROUND(I650*H650,2)</f>
        <v>0</v>
      </c>
      <c r="BL650" s="24" t="s">
        <v>284</v>
      </c>
      <c r="BM650" s="24" t="s">
        <v>1101</v>
      </c>
    </row>
    <row r="651" spans="2:47" s="1" customFormat="1" ht="13.5">
      <c r="B651" s="41"/>
      <c r="C651" s="63"/>
      <c r="D651" s="232" t="s">
        <v>192</v>
      </c>
      <c r="E651" s="63"/>
      <c r="F651" s="242" t="s">
        <v>1089</v>
      </c>
      <c r="G651" s="63"/>
      <c r="H651" s="63"/>
      <c r="I651" s="172"/>
      <c r="J651" s="63"/>
      <c r="K651" s="63"/>
      <c r="L651" s="61"/>
      <c r="M651" s="218"/>
      <c r="N651" s="42"/>
      <c r="O651" s="42"/>
      <c r="P651" s="42"/>
      <c r="Q651" s="42"/>
      <c r="R651" s="42"/>
      <c r="S651" s="42"/>
      <c r="T651" s="78"/>
      <c r="AT651" s="24" t="s">
        <v>192</v>
      </c>
      <c r="AU651" s="24" t="s">
        <v>85</v>
      </c>
    </row>
    <row r="652" spans="2:65" s="1" customFormat="1" ht="22.5" customHeight="1">
      <c r="B652" s="41"/>
      <c r="C652" s="204" t="s">
        <v>1102</v>
      </c>
      <c r="D652" s="204" t="s">
        <v>185</v>
      </c>
      <c r="E652" s="205" t="s">
        <v>1103</v>
      </c>
      <c r="F652" s="206" t="s">
        <v>1104</v>
      </c>
      <c r="G652" s="207" t="s">
        <v>305</v>
      </c>
      <c r="H652" s="208">
        <v>5</v>
      </c>
      <c r="I652" s="209"/>
      <c r="J652" s="210">
        <f>ROUND(I652*H652,2)</f>
        <v>0</v>
      </c>
      <c r="K652" s="206" t="s">
        <v>22</v>
      </c>
      <c r="L652" s="61"/>
      <c r="M652" s="211" t="s">
        <v>22</v>
      </c>
      <c r="N652" s="212" t="s">
        <v>48</v>
      </c>
      <c r="O652" s="42"/>
      <c r="P652" s="213">
        <f>O652*H652</f>
        <v>0</v>
      </c>
      <c r="Q652" s="213">
        <v>0</v>
      </c>
      <c r="R652" s="213">
        <f>Q652*H652</f>
        <v>0</v>
      </c>
      <c r="S652" s="213">
        <v>0</v>
      </c>
      <c r="T652" s="214">
        <f>S652*H652</f>
        <v>0</v>
      </c>
      <c r="AR652" s="24" t="s">
        <v>284</v>
      </c>
      <c r="AT652" s="24" t="s">
        <v>185</v>
      </c>
      <c r="AU652" s="24" t="s">
        <v>85</v>
      </c>
      <c r="AY652" s="24" t="s">
        <v>183</v>
      </c>
      <c r="BE652" s="215">
        <f>IF(N652="základní",J652,0)</f>
        <v>0</v>
      </c>
      <c r="BF652" s="215">
        <f>IF(N652="snížená",J652,0)</f>
        <v>0</v>
      </c>
      <c r="BG652" s="215">
        <f>IF(N652="zákl. přenesená",J652,0)</f>
        <v>0</v>
      </c>
      <c r="BH652" s="215">
        <f>IF(N652="sníž. přenesená",J652,0)</f>
        <v>0</v>
      </c>
      <c r="BI652" s="215">
        <f>IF(N652="nulová",J652,0)</f>
        <v>0</v>
      </c>
      <c r="BJ652" s="24" t="s">
        <v>24</v>
      </c>
      <c r="BK652" s="215">
        <f>ROUND(I652*H652,2)</f>
        <v>0</v>
      </c>
      <c r="BL652" s="24" t="s">
        <v>284</v>
      </c>
      <c r="BM652" s="24" t="s">
        <v>1105</v>
      </c>
    </row>
    <row r="653" spans="2:47" s="1" customFormat="1" ht="13.5">
      <c r="B653" s="41"/>
      <c r="C653" s="63"/>
      <c r="D653" s="232" t="s">
        <v>192</v>
      </c>
      <c r="E653" s="63"/>
      <c r="F653" s="242" t="s">
        <v>1089</v>
      </c>
      <c r="G653" s="63"/>
      <c r="H653" s="63"/>
      <c r="I653" s="172"/>
      <c r="J653" s="63"/>
      <c r="K653" s="63"/>
      <c r="L653" s="61"/>
      <c r="M653" s="218"/>
      <c r="N653" s="42"/>
      <c r="O653" s="42"/>
      <c r="P653" s="42"/>
      <c r="Q653" s="42"/>
      <c r="R653" s="42"/>
      <c r="S653" s="42"/>
      <c r="T653" s="78"/>
      <c r="AT653" s="24" t="s">
        <v>192</v>
      </c>
      <c r="AU653" s="24" t="s">
        <v>85</v>
      </c>
    </row>
    <row r="654" spans="2:65" s="1" customFormat="1" ht="22.5" customHeight="1">
      <c r="B654" s="41"/>
      <c r="C654" s="204" t="s">
        <v>1106</v>
      </c>
      <c r="D654" s="204" t="s">
        <v>185</v>
      </c>
      <c r="E654" s="205" t="s">
        <v>1107</v>
      </c>
      <c r="F654" s="206" t="s">
        <v>1108</v>
      </c>
      <c r="G654" s="207" t="s">
        <v>305</v>
      </c>
      <c r="H654" s="208">
        <v>3</v>
      </c>
      <c r="I654" s="209"/>
      <c r="J654" s="210">
        <f>ROUND(I654*H654,2)</f>
        <v>0</v>
      </c>
      <c r="K654" s="206" t="s">
        <v>22</v>
      </c>
      <c r="L654" s="61"/>
      <c r="M654" s="211" t="s">
        <v>22</v>
      </c>
      <c r="N654" s="212" t="s">
        <v>48</v>
      </c>
      <c r="O654" s="42"/>
      <c r="P654" s="213">
        <f>O654*H654</f>
        <v>0</v>
      </c>
      <c r="Q654" s="213">
        <v>0</v>
      </c>
      <c r="R654" s="213">
        <f>Q654*H654</f>
        <v>0</v>
      </c>
      <c r="S654" s="213">
        <v>0</v>
      </c>
      <c r="T654" s="214">
        <f>S654*H654</f>
        <v>0</v>
      </c>
      <c r="AR654" s="24" t="s">
        <v>284</v>
      </c>
      <c r="AT654" s="24" t="s">
        <v>185</v>
      </c>
      <c r="AU654" s="24" t="s">
        <v>85</v>
      </c>
      <c r="AY654" s="24" t="s">
        <v>183</v>
      </c>
      <c r="BE654" s="215">
        <f>IF(N654="základní",J654,0)</f>
        <v>0</v>
      </c>
      <c r="BF654" s="215">
        <f>IF(N654="snížená",J654,0)</f>
        <v>0</v>
      </c>
      <c r="BG654" s="215">
        <f>IF(N654="zákl. přenesená",J654,0)</f>
        <v>0</v>
      </c>
      <c r="BH654" s="215">
        <f>IF(N654="sníž. přenesená",J654,0)</f>
        <v>0</v>
      </c>
      <c r="BI654" s="215">
        <f>IF(N654="nulová",J654,0)</f>
        <v>0</v>
      </c>
      <c r="BJ654" s="24" t="s">
        <v>24</v>
      </c>
      <c r="BK654" s="215">
        <f>ROUND(I654*H654,2)</f>
        <v>0</v>
      </c>
      <c r="BL654" s="24" t="s">
        <v>284</v>
      </c>
      <c r="BM654" s="24" t="s">
        <v>1109</v>
      </c>
    </row>
    <row r="655" spans="2:47" s="1" customFormat="1" ht="13.5">
      <c r="B655" s="41"/>
      <c r="C655" s="63"/>
      <c r="D655" s="232" t="s">
        <v>192</v>
      </c>
      <c r="E655" s="63"/>
      <c r="F655" s="242" t="s">
        <v>1089</v>
      </c>
      <c r="G655" s="63"/>
      <c r="H655" s="63"/>
      <c r="I655" s="172"/>
      <c r="J655" s="63"/>
      <c r="K655" s="63"/>
      <c r="L655" s="61"/>
      <c r="M655" s="218"/>
      <c r="N655" s="42"/>
      <c r="O655" s="42"/>
      <c r="P655" s="42"/>
      <c r="Q655" s="42"/>
      <c r="R655" s="42"/>
      <c r="S655" s="42"/>
      <c r="T655" s="78"/>
      <c r="AT655" s="24" t="s">
        <v>192</v>
      </c>
      <c r="AU655" s="24" t="s">
        <v>85</v>
      </c>
    </row>
    <row r="656" spans="2:65" s="1" customFormat="1" ht="22.5" customHeight="1">
      <c r="B656" s="41"/>
      <c r="C656" s="204" t="s">
        <v>1110</v>
      </c>
      <c r="D656" s="204" t="s">
        <v>185</v>
      </c>
      <c r="E656" s="205" t="s">
        <v>1111</v>
      </c>
      <c r="F656" s="206" t="s">
        <v>1112</v>
      </c>
      <c r="G656" s="207" t="s">
        <v>305</v>
      </c>
      <c r="H656" s="208">
        <v>2</v>
      </c>
      <c r="I656" s="209"/>
      <c r="J656" s="210">
        <f>ROUND(I656*H656,2)</f>
        <v>0</v>
      </c>
      <c r="K656" s="206" t="s">
        <v>22</v>
      </c>
      <c r="L656" s="61"/>
      <c r="M656" s="211" t="s">
        <v>22</v>
      </c>
      <c r="N656" s="212" t="s">
        <v>48</v>
      </c>
      <c r="O656" s="42"/>
      <c r="P656" s="213">
        <f>O656*H656</f>
        <v>0</v>
      </c>
      <c r="Q656" s="213">
        <v>0</v>
      </c>
      <c r="R656" s="213">
        <f>Q656*H656</f>
        <v>0</v>
      </c>
      <c r="S656" s="213">
        <v>0</v>
      </c>
      <c r="T656" s="214">
        <f>S656*H656</f>
        <v>0</v>
      </c>
      <c r="AR656" s="24" t="s">
        <v>284</v>
      </c>
      <c r="AT656" s="24" t="s">
        <v>185</v>
      </c>
      <c r="AU656" s="24" t="s">
        <v>85</v>
      </c>
      <c r="AY656" s="24" t="s">
        <v>183</v>
      </c>
      <c r="BE656" s="215">
        <f>IF(N656="základní",J656,0)</f>
        <v>0</v>
      </c>
      <c r="BF656" s="215">
        <f>IF(N656="snížená",J656,0)</f>
        <v>0</v>
      </c>
      <c r="BG656" s="215">
        <f>IF(N656="zákl. přenesená",J656,0)</f>
        <v>0</v>
      </c>
      <c r="BH656" s="215">
        <f>IF(N656="sníž. přenesená",J656,0)</f>
        <v>0</v>
      </c>
      <c r="BI656" s="215">
        <f>IF(N656="nulová",J656,0)</f>
        <v>0</v>
      </c>
      <c r="BJ656" s="24" t="s">
        <v>24</v>
      </c>
      <c r="BK656" s="215">
        <f>ROUND(I656*H656,2)</f>
        <v>0</v>
      </c>
      <c r="BL656" s="24" t="s">
        <v>284</v>
      </c>
      <c r="BM656" s="24" t="s">
        <v>1113</v>
      </c>
    </row>
    <row r="657" spans="2:47" s="1" customFormat="1" ht="13.5">
      <c r="B657" s="41"/>
      <c r="C657" s="63"/>
      <c r="D657" s="232" t="s">
        <v>192</v>
      </c>
      <c r="E657" s="63"/>
      <c r="F657" s="242" t="s">
        <v>1089</v>
      </c>
      <c r="G657" s="63"/>
      <c r="H657" s="63"/>
      <c r="I657" s="172"/>
      <c r="J657" s="63"/>
      <c r="K657" s="63"/>
      <c r="L657" s="61"/>
      <c r="M657" s="218"/>
      <c r="N657" s="42"/>
      <c r="O657" s="42"/>
      <c r="P657" s="42"/>
      <c r="Q657" s="42"/>
      <c r="R657" s="42"/>
      <c r="S657" s="42"/>
      <c r="T657" s="78"/>
      <c r="AT657" s="24" t="s">
        <v>192</v>
      </c>
      <c r="AU657" s="24" t="s">
        <v>85</v>
      </c>
    </row>
    <row r="658" spans="2:65" s="1" customFormat="1" ht="22.5" customHeight="1">
      <c r="B658" s="41"/>
      <c r="C658" s="204" t="s">
        <v>1114</v>
      </c>
      <c r="D658" s="204" t="s">
        <v>185</v>
      </c>
      <c r="E658" s="205" t="s">
        <v>1115</v>
      </c>
      <c r="F658" s="206" t="s">
        <v>1116</v>
      </c>
      <c r="G658" s="207" t="s">
        <v>305</v>
      </c>
      <c r="H658" s="208">
        <v>2</v>
      </c>
      <c r="I658" s="209"/>
      <c r="J658" s="210">
        <f>ROUND(I658*H658,2)</f>
        <v>0</v>
      </c>
      <c r="K658" s="206" t="s">
        <v>22</v>
      </c>
      <c r="L658" s="61"/>
      <c r="M658" s="211" t="s">
        <v>22</v>
      </c>
      <c r="N658" s="212" t="s">
        <v>48</v>
      </c>
      <c r="O658" s="42"/>
      <c r="P658" s="213">
        <f>O658*H658</f>
        <v>0</v>
      </c>
      <c r="Q658" s="213">
        <v>0</v>
      </c>
      <c r="R658" s="213">
        <f>Q658*H658</f>
        <v>0</v>
      </c>
      <c r="S658" s="213">
        <v>0</v>
      </c>
      <c r="T658" s="214">
        <f>S658*H658</f>
        <v>0</v>
      </c>
      <c r="AR658" s="24" t="s">
        <v>284</v>
      </c>
      <c r="AT658" s="24" t="s">
        <v>185</v>
      </c>
      <c r="AU658" s="24" t="s">
        <v>85</v>
      </c>
      <c r="AY658" s="24" t="s">
        <v>183</v>
      </c>
      <c r="BE658" s="215">
        <f>IF(N658="základní",J658,0)</f>
        <v>0</v>
      </c>
      <c r="BF658" s="215">
        <f>IF(N658="snížená",J658,0)</f>
        <v>0</v>
      </c>
      <c r="BG658" s="215">
        <f>IF(N658="zákl. přenesená",J658,0)</f>
        <v>0</v>
      </c>
      <c r="BH658" s="215">
        <f>IF(N658="sníž. přenesená",J658,0)</f>
        <v>0</v>
      </c>
      <c r="BI658" s="215">
        <f>IF(N658="nulová",J658,0)</f>
        <v>0</v>
      </c>
      <c r="BJ658" s="24" t="s">
        <v>24</v>
      </c>
      <c r="BK658" s="215">
        <f>ROUND(I658*H658,2)</f>
        <v>0</v>
      </c>
      <c r="BL658" s="24" t="s">
        <v>284</v>
      </c>
      <c r="BM658" s="24" t="s">
        <v>1117</v>
      </c>
    </row>
    <row r="659" spans="2:47" s="1" customFormat="1" ht="13.5">
      <c r="B659" s="41"/>
      <c r="C659" s="63"/>
      <c r="D659" s="232" t="s">
        <v>192</v>
      </c>
      <c r="E659" s="63"/>
      <c r="F659" s="242" t="s">
        <v>1118</v>
      </c>
      <c r="G659" s="63"/>
      <c r="H659" s="63"/>
      <c r="I659" s="172"/>
      <c r="J659" s="63"/>
      <c r="K659" s="63"/>
      <c r="L659" s="61"/>
      <c r="M659" s="218"/>
      <c r="N659" s="42"/>
      <c r="O659" s="42"/>
      <c r="P659" s="42"/>
      <c r="Q659" s="42"/>
      <c r="R659" s="42"/>
      <c r="S659" s="42"/>
      <c r="T659" s="78"/>
      <c r="AT659" s="24" t="s">
        <v>192</v>
      </c>
      <c r="AU659" s="24" t="s">
        <v>85</v>
      </c>
    </row>
    <row r="660" spans="2:65" s="1" customFormat="1" ht="22.5" customHeight="1">
      <c r="B660" s="41"/>
      <c r="C660" s="204" t="s">
        <v>1119</v>
      </c>
      <c r="D660" s="204" t="s">
        <v>185</v>
      </c>
      <c r="E660" s="205" t="s">
        <v>1120</v>
      </c>
      <c r="F660" s="206" t="s">
        <v>1121</v>
      </c>
      <c r="G660" s="207" t="s">
        <v>305</v>
      </c>
      <c r="H660" s="208">
        <v>2</v>
      </c>
      <c r="I660" s="209"/>
      <c r="J660" s="210">
        <f>ROUND(I660*H660,2)</f>
        <v>0</v>
      </c>
      <c r="K660" s="206" t="s">
        <v>22</v>
      </c>
      <c r="L660" s="61"/>
      <c r="M660" s="211" t="s">
        <v>22</v>
      </c>
      <c r="N660" s="212" t="s">
        <v>48</v>
      </c>
      <c r="O660" s="42"/>
      <c r="P660" s="213">
        <f>O660*H660</f>
        <v>0</v>
      </c>
      <c r="Q660" s="213">
        <v>0</v>
      </c>
      <c r="R660" s="213">
        <f>Q660*H660</f>
        <v>0</v>
      </c>
      <c r="S660" s="213">
        <v>0</v>
      </c>
      <c r="T660" s="214">
        <f>S660*H660</f>
        <v>0</v>
      </c>
      <c r="AR660" s="24" t="s">
        <v>284</v>
      </c>
      <c r="AT660" s="24" t="s">
        <v>185</v>
      </c>
      <c r="AU660" s="24" t="s">
        <v>85</v>
      </c>
      <c r="AY660" s="24" t="s">
        <v>183</v>
      </c>
      <c r="BE660" s="215">
        <f>IF(N660="základní",J660,0)</f>
        <v>0</v>
      </c>
      <c r="BF660" s="215">
        <f>IF(N660="snížená",J660,0)</f>
        <v>0</v>
      </c>
      <c r="BG660" s="215">
        <f>IF(N660="zákl. přenesená",J660,0)</f>
        <v>0</v>
      </c>
      <c r="BH660" s="215">
        <f>IF(N660="sníž. přenesená",J660,0)</f>
        <v>0</v>
      </c>
      <c r="BI660" s="215">
        <f>IF(N660="nulová",J660,0)</f>
        <v>0</v>
      </c>
      <c r="BJ660" s="24" t="s">
        <v>24</v>
      </c>
      <c r="BK660" s="215">
        <f>ROUND(I660*H660,2)</f>
        <v>0</v>
      </c>
      <c r="BL660" s="24" t="s">
        <v>284</v>
      </c>
      <c r="BM660" s="24" t="s">
        <v>1122</v>
      </c>
    </row>
    <row r="661" spans="2:47" s="1" customFormat="1" ht="13.5">
      <c r="B661" s="41"/>
      <c r="C661" s="63"/>
      <c r="D661" s="232" t="s">
        <v>192</v>
      </c>
      <c r="E661" s="63"/>
      <c r="F661" s="242" t="s">
        <v>1089</v>
      </c>
      <c r="G661" s="63"/>
      <c r="H661" s="63"/>
      <c r="I661" s="172"/>
      <c r="J661" s="63"/>
      <c r="K661" s="63"/>
      <c r="L661" s="61"/>
      <c r="M661" s="218"/>
      <c r="N661" s="42"/>
      <c r="O661" s="42"/>
      <c r="P661" s="42"/>
      <c r="Q661" s="42"/>
      <c r="R661" s="42"/>
      <c r="S661" s="42"/>
      <c r="T661" s="78"/>
      <c r="AT661" s="24" t="s">
        <v>192</v>
      </c>
      <c r="AU661" s="24" t="s">
        <v>85</v>
      </c>
    </row>
    <row r="662" spans="2:65" s="1" customFormat="1" ht="22.5" customHeight="1">
      <c r="B662" s="41"/>
      <c r="C662" s="204" t="s">
        <v>1123</v>
      </c>
      <c r="D662" s="204" t="s">
        <v>185</v>
      </c>
      <c r="E662" s="205" t="s">
        <v>1124</v>
      </c>
      <c r="F662" s="206" t="s">
        <v>1125</v>
      </c>
      <c r="G662" s="207" t="s">
        <v>305</v>
      </c>
      <c r="H662" s="208">
        <v>1</v>
      </c>
      <c r="I662" s="209"/>
      <c r="J662" s="210">
        <f>ROUND(I662*H662,2)</f>
        <v>0</v>
      </c>
      <c r="K662" s="206" t="s">
        <v>22</v>
      </c>
      <c r="L662" s="61"/>
      <c r="M662" s="211" t="s">
        <v>22</v>
      </c>
      <c r="N662" s="212" t="s">
        <v>48</v>
      </c>
      <c r="O662" s="42"/>
      <c r="P662" s="213">
        <f>O662*H662</f>
        <v>0</v>
      </c>
      <c r="Q662" s="213">
        <v>0</v>
      </c>
      <c r="R662" s="213">
        <f>Q662*H662</f>
        <v>0</v>
      </c>
      <c r="S662" s="213">
        <v>0</v>
      </c>
      <c r="T662" s="214">
        <f>S662*H662</f>
        <v>0</v>
      </c>
      <c r="AR662" s="24" t="s">
        <v>284</v>
      </c>
      <c r="AT662" s="24" t="s">
        <v>185</v>
      </c>
      <c r="AU662" s="24" t="s">
        <v>85</v>
      </c>
      <c r="AY662" s="24" t="s">
        <v>183</v>
      </c>
      <c r="BE662" s="215">
        <f>IF(N662="základní",J662,0)</f>
        <v>0</v>
      </c>
      <c r="BF662" s="215">
        <f>IF(N662="snížená",J662,0)</f>
        <v>0</v>
      </c>
      <c r="BG662" s="215">
        <f>IF(N662="zákl. přenesená",J662,0)</f>
        <v>0</v>
      </c>
      <c r="BH662" s="215">
        <f>IF(N662="sníž. přenesená",J662,0)</f>
        <v>0</v>
      </c>
      <c r="BI662" s="215">
        <f>IF(N662="nulová",J662,0)</f>
        <v>0</v>
      </c>
      <c r="BJ662" s="24" t="s">
        <v>24</v>
      </c>
      <c r="BK662" s="215">
        <f>ROUND(I662*H662,2)</f>
        <v>0</v>
      </c>
      <c r="BL662" s="24" t="s">
        <v>284</v>
      </c>
      <c r="BM662" s="24" t="s">
        <v>1126</v>
      </c>
    </row>
    <row r="663" spans="2:47" s="1" customFormat="1" ht="13.5">
      <c r="B663" s="41"/>
      <c r="C663" s="63"/>
      <c r="D663" s="232" t="s">
        <v>192</v>
      </c>
      <c r="E663" s="63"/>
      <c r="F663" s="242" t="s">
        <v>1089</v>
      </c>
      <c r="G663" s="63"/>
      <c r="H663" s="63"/>
      <c r="I663" s="172"/>
      <c r="J663" s="63"/>
      <c r="K663" s="63"/>
      <c r="L663" s="61"/>
      <c r="M663" s="218"/>
      <c r="N663" s="42"/>
      <c r="O663" s="42"/>
      <c r="P663" s="42"/>
      <c r="Q663" s="42"/>
      <c r="R663" s="42"/>
      <c r="S663" s="42"/>
      <c r="T663" s="78"/>
      <c r="AT663" s="24" t="s">
        <v>192</v>
      </c>
      <c r="AU663" s="24" t="s">
        <v>85</v>
      </c>
    </row>
    <row r="664" spans="2:65" s="1" customFormat="1" ht="22.5" customHeight="1">
      <c r="B664" s="41"/>
      <c r="C664" s="204" t="s">
        <v>1127</v>
      </c>
      <c r="D664" s="204" t="s">
        <v>185</v>
      </c>
      <c r="E664" s="205" t="s">
        <v>1128</v>
      </c>
      <c r="F664" s="206" t="s">
        <v>1129</v>
      </c>
      <c r="G664" s="207" t="s">
        <v>274</v>
      </c>
      <c r="H664" s="208">
        <v>21</v>
      </c>
      <c r="I664" s="209"/>
      <c r="J664" s="210">
        <f>ROUND(I664*H664,2)</f>
        <v>0</v>
      </c>
      <c r="K664" s="206" t="s">
        <v>22</v>
      </c>
      <c r="L664" s="61"/>
      <c r="M664" s="211" t="s">
        <v>22</v>
      </c>
      <c r="N664" s="212" t="s">
        <v>48</v>
      </c>
      <c r="O664" s="42"/>
      <c r="P664" s="213">
        <f>O664*H664</f>
        <v>0</v>
      </c>
      <c r="Q664" s="213">
        <v>0</v>
      </c>
      <c r="R664" s="213">
        <f>Q664*H664</f>
        <v>0</v>
      </c>
      <c r="S664" s="213">
        <v>0</v>
      </c>
      <c r="T664" s="214">
        <f>S664*H664</f>
        <v>0</v>
      </c>
      <c r="AR664" s="24" t="s">
        <v>284</v>
      </c>
      <c r="AT664" s="24" t="s">
        <v>185</v>
      </c>
      <c r="AU664" s="24" t="s">
        <v>85</v>
      </c>
      <c r="AY664" s="24" t="s">
        <v>183</v>
      </c>
      <c r="BE664" s="215">
        <f>IF(N664="základní",J664,0)</f>
        <v>0</v>
      </c>
      <c r="BF664" s="215">
        <f>IF(N664="snížená",J664,0)</f>
        <v>0</v>
      </c>
      <c r="BG664" s="215">
        <f>IF(N664="zákl. přenesená",J664,0)</f>
        <v>0</v>
      </c>
      <c r="BH664" s="215">
        <f>IF(N664="sníž. přenesená",J664,0)</f>
        <v>0</v>
      </c>
      <c r="BI664" s="215">
        <f>IF(N664="nulová",J664,0)</f>
        <v>0</v>
      </c>
      <c r="BJ664" s="24" t="s">
        <v>24</v>
      </c>
      <c r="BK664" s="215">
        <f>ROUND(I664*H664,2)</f>
        <v>0</v>
      </c>
      <c r="BL664" s="24" t="s">
        <v>284</v>
      </c>
      <c r="BM664" s="24" t="s">
        <v>1130</v>
      </c>
    </row>
    <row r="665" spans="2:65" s="1" customFormat="1" ht="22.5" customHeight="1">
      <c r="B665" s="41"/>
      <c r="C665" s="204" t="s">
        <v>1131</v>
      </c>
      <c r="D665" s="204" t="s">
        <v>185</v>
      </c>
      <c r="E665" s="205" t="s">
        <v>1132</v>
      </c>
      <c r="F665" s="206" t="s">
        <v>1133</v>
      </c>
      <c r="G665" s="207" t="s">
        <v>268</v>
      </c>
      <c r="H665" s="208">
        <v>1</v>
      </c>
      <c r="I665" s="209"/>
      <c r="J665" s="210">
        <f>ROUND(I665*H665,2)</f>
        <v>0</v>
      </c>
      <c r="K665" s="206" t="s">
        <v>22</v>
      </c>
      <c r="L665" s="61"/>
      <c r="M665" s="211" t="s">
        <v>22</v>
      </c>
      <c r="N665" s="212" t="s">
        <v>48</v>
      </c>
      <c r="O665" s="42"/>
      <c r="P665" s="213">
        <f>O665*H665</f>
        <v>0</v>
      </c>
      <c r="Q665" s="213">
        <v>0</v>
      </c>
      <c r="R665" s="213">
        <f>Q665*H665</f>
        <v>0</v>
      </c>
      <c r="S665" s="213">
        <v>0</v>
      </c>
      <c r="T665" s="214">
        <f>S665*H665</f>
        <v>0</v>
      </c>
      <c r="AR665" s="24" t="s">
        <v>284</v>
      </c>
      <c r="AT665" s="24" t="s">
        <v>185</v>
      </c>
      <c r="AU665" s="24" t="s">
        <v>85</v>
      </c>
      <c r="AY665" s="24" t="s">
        <v>183</v>
      </c>
      <c r="BE665" s="215">
        <f>IF(N665="základní",J665,0)</f>
        <v>0</v>
      </c>
      <c r="BF665" s="215">
        <f>IF(N665="snížená",J665,0)</f>
        <v>0</v>
      </c>
      <c r="BG665" s="215">
        <f>IF(N665="zákl. přenesená",J665,0)</f>
        <v>0</v>
      </c>
      <c r="BH665" s="215">
        <f>IF(N665="sníž. přenesená",J665,0)</f>
        <v>0</v>
      </c>
      <c r="BI665" s="215">
        <f>IF(N665="nulová",J665,0)</f>
        <v>0</v>
      </c>
      <c r="BJ665" s="24" t="s">
        <v>24</v>
      </c>
      <c r="BK665" s="215">
        <f>ROUND(I665*H665,2)</f>
        <v>0</v>
      </c>
      <c r="BL665" s="24" t="s">
        <v>284</v>
      </c>
      <c r="BM665" s="24" t="s">
        <v>1134</v>
      </c>
    </row>
    <row r="666" spans="2:65" s="1" customFormat="1" ht="22.5" customHeight="1">
      <c r="B666" s="41"/>
      <c r="C666" s="204" t="s">
        <v>1135</v>
      </c>
      <c r="D666" s="204" t="s">
        <v>185</v>
      </c>
      <c r="E666" s="205" t="s">
        <v>1136</v>
      </c>
      <c r="F666" s="206" t="s">
        <v>1137</v>
      </c>
      <c r="G666" s="207" t="s">
        <v>305</v>
      </c>
      <c r="H666" s="208">
        <v>1</v>
      </c>
      <c r="I666" s="209"/>
      <c r="J666" s="210">
        <f>ROUND(I666*H666,2)</f>
        <v>0</v>
      </c>
      <c r="K666" s="206" t="s">
        <v>22</v>
      </c>
      <c r="L666" s="61"/>
      <c r="M666" s="211" t="s">
        <v>22</v>
      </c>
      <c r="N666" s="212" t="s">
        <v>48</v>
      </c>
      <c r="O666" s="42"/>
      <c r="P666" s="213">
        <f>O666*H666</f>
        <v>0</v>
      </c>
      <c r="Q666" s="213">
        <v>0</v>
      </c>
      <c r="R666" s="213">
        <f>Q666*H666</f>
        <v>0</v>
      </c>
      <c r="S666" s="213">
        <v>0</v>
      </c>
      <c r="T666" s="214">
        <f>S666*H666</f>
        <v>0</v>
      </c>
      <c r="AR666" s="24" t="s">
        <v>284</v>
      </c>
      <c r="AT666" s="24" t="s">
        <v>185</v>
      </c>
      <c r="AU666" s="24" t="s">
        <v>85</v>
      </c>
      <c r="AY666" s="24" t="s">
        <v>183</v>
      </c>
      <c r="BE666" s="215">
        <f>IF(N666="základní",J666,0)</f>
        <v>0</v>
      </c>
      <c r="BF666" s="215">
        <f>IF(N666="snížená",J666,0)</f>
        <v>0</v>
      </c>
      <c r="BG666" s="215">
        <f>IF(N666="zákl. přenesená",J666,0)</f>
        <v>0</v>
      </c>
      <c r="BH666" s="215">
        <f>IF(N666="sníž. přenesená",J666,0)</f>
        <v>0</v>
      </c>
      <c r="BI666" s="215">
        <f>IF(N666="nulová",J666,0)</f>
        <v>0</v>
      </c>
      <c r="BJ666" s="24" t="s">
        <v>24</v>
      </c>
      <c r="BK666" s="215">
        <f>ROUND(I666*H666,2)</f>
        <v>0</v>
      </c>
      <c r="BL666" s="24" t="s">
        <v>284</v>
      </c>
      <c r="BM666" s="24" t="s">
        <v>1138</v>
      </c>
    </row>
    <row r="667" spans="2:65" s="1" customFormat="1" ht="22.5" customHeight="1">
      <c r="B667" s="41"/>
      <c r="C667" s="204" t="s">
        <v>1139</v>
      </c>
      <c r="D667" s="204" t="s">
        <v>185</v>
      </c>
      <c r="E667" s="205" t="s">
        <v>1140</v>
      </c>
      <c r="F667" s="206" t="s">
        <v>1141</v>
      </c>
      <c r="G667" s="207" t="s">
        <v>238</v>
      </c>
      <c r="H667" s="208">
        <v>76</v>
      </c>
      <c r="I667" s="209"/>
      <c r="J667" s="210">
        <f>ROUND(I667*H667,2)</f>
        <v>0</v>
      </c>
      <c r="K667" s="206" t="s">
        <v>22</v>
      </c>
      <c r="L667" s="61"/>
      <c r="M667" s="211" t="s">
        <v>22</v>
      </c>
      <c r="N667" s="212" t="s">
        <v>48</v>
      </c>
      <c r="O667" s="42"/>
      <c r="P667" s="213">
        <f>O667*H667</f>
        <v>0</v>
      </c>
      <c r="Q667" s="213">
        <v>0</v>
      </c>
      <c r="R667" s="213">
        <f>Q667*H667</f>
        <v>0</v>
      </c>
      <c r="S667" s="213">
        <v>0</v>
      </c>
      <c r="T667" s="214">
        <f>S667*H667</f>
        <v>0</v>
      </c>
      <c r="AR667" s="24" t="s">
        <v>284</v>
      </c>
      <c r="AT667" s="24" t="s">
        <v>185</v>
      </c>
      <c r="AU667" s="24" t="s">
        <v>85</v>
      </c>
      <c r="AY667" s="24" t="s">
        <v>183</v>
      </c>
      <c r="BE667" s="215">
        <f>IF(N667="základní",J667,0)</f>
        <v>0</v>
      </c>
      <c r="BF667" s="215">
        <f>IF(N667="snížená",J667,0)</f>
        <v>0</v>
      </c>
      <c r="BG667" s="215">
        <f>IF(N667="zákl. přenesená",J667,0)</f>
        <v>0</v>
      </c>
      <c r="BH667" s="215">
        <f>IF(N667="sníž. přenesená",J667,0)</f>
        <v>0</v>
      </c>
      <c r="BI667" s="215">
        <f>IF(N667="nulová",J667,0)</f>
        <v>0</v>
      </c>
      <c r="BJ667" s="24" t="s">
        <v>24</v>
      </c>
      <c r="BK667" s="215">
        <f>ROUND(I667*H667,2)</f>
        <v>0</v>
      </c>
      <c r="BL667" s="24" t="s">
        <v>284</v>
      </c>
      <c r="BM667" s="24" t="s">
        <v>1142</v>
      </c>
    </row>
    <row r="668" spans="2:47" s="1" customFormat="1" ht="27">
      <c r="B668" s="41"/>
      <c r="C668" s="63"/>
      <c r="D668" s="232" t="s">
        <v>192</v>
      </c>
      <c r="E668" s="63"/>
      <c r="F668" s="242" t="s">
        <v>1143</v>
      </c>
      <c r="G668" s="63"/>
      <c r="H668" s="63"/>
      <c r="I668" s="172"/>
      <c r="J668" s="63"/>
      <c r="K668" s="63"/>
      <c r="L668" s="61"/>
      <c r="M668" s="218"/>
      <c r="N668" s="42"/>
      <c r="O668" s="42"/>
      <c r="P668" s="42"/>
      <c r="Q668" s="42"/>
      <c r="R668" s="42"/>
      <c r="S668" s="42"/>
      <c r="T668" s="78"/>
      <c r="AT668" s="24" t="s">
        <v>192</v>
      </c>
      <c r="AU668" s="24" t="s">
        <v>85</v>
      </c>
    </row>
    <row r="669" spans="2:65" s="1" customFormat="1" ht="22.5" customHeight="1">
      <c r="B669" s="41"/>
      <c r="C669" s="204" t="s">
        <v>1144</v>
      </c>
      <c r="D669" s="204" t="s">
        <v>185</v>
      </c>
      <c r="E669" s="205" t="s">
        <v>1145</v>
      </c>
      <c r="F669" s="206" t="s">
        <v>1146</v>
      </c>
      <c r="G669" s="207" t="s">
        <v>305</v>
      </c>
      <c r="H669" s="208">
        <v>12</v>
      </c>
      <c r="I669" s="209"/>
      <c r="J669" s="210">
        <f>ROUND(I669*H669,2)</f>
        <v>0</v>
      </c>
      <c r="K669" s="206" t="s">
        <v>22</v>
      </c>
      <c r="L669" s="61"/>
      <c r="M669" s="211" t="s">
        <v>22</v>
      </c>
      <c r="N669" s="212" t="s">
        <v>48</v>
      </c>
      <c r="O669" s="42"/>
      <c r="P669" s="213">
        <f>O669*H669</f>
        <v>0</v>
      </c>
      <c r="Q669" s="213">
        <v>0</v>
      </c>
      <c r="R669" s="213">
        <f>Q669*H669</f>
        <v>0</v>
      </c>
      <c r="S669" s="213">
        <v>0</v>
      </c>
      <c r="T669" s="214">
        <f>S669*H669</f>
        <v>0</v>
      </c>
      <c r="AR669" s="24" t="s">
        <v>284</v>
      </c>
      <c r="AT669" s="24" t="s">
        <v>185</v>
      </c>
      <c r="AU669" s="24" t="s">
        <v>85</v>
      </c>
      <c r="AY669" s="24" t="s">
        <v>183</v>
      </c>
      <c r="BE669" s="215">
        <f>IF(N669="základní",J669,0)</f>
        <v>0</v>
      </c>
      <c r="BF669" s="215">
        <f>IF(N669="snížená",J669,0)</f>
        <v>0</v>
      </c>
      <c r="BG669" s="215">
        <f>IF(N669="zákl. přenesená",J669,0)</f>
        <v>0</v>
      </c>
      <c r="BH669" s="215">
        <f>IF(N669="sníž. přenesená",J669,0)</f>
        <v>0</v>
      </c>
      <c r="BI669" s="215">
        <f>IF(N669="nulová",J669,0)</f>
        <v>0</v>
      </c>
      <c r="BJ669" s="24" t="s">
        <v>24</v>
      </c>
      <c r="BK669" s="215">
        <f>ROUND(I669*H669,2)</f>
        <v>0</v>
      </c>
      <c r="BL669" s="24" t="s">
        <v>284</v>
      </c>
      <c r="BM669" s="24" t="s">
        <v>1147</v>
      </c>
    </row>
    <row r="670" spans="2:65" s="1" customFormat="1" ht="22.5" customHeight="1">
      <c r="B670" s="41"/>
      <c r="C670" s="204" t="s">
        <v>1148</v>
      </c>
      <c r="D670" s="204" t="s">
        <v>185</v>
      </c>
      <c r="E670" s="205" t="s">
        <v>1149</v>
      </c>
      <c r="F670" s="206" t="s">
        <v>1150</v>
      </c>
      <c r="G670" s="207" t="s">
        <v>268</v>
      </c>
      <c r="H670" s="208">
        <v>1</v>
      </c>
      <c r="I670" s="209"/>
      <c r="J670" s="210">
        <f>ROUND(I670*H670,2)</f>
        <v>0</v>
      </c>
      <c r="K670" s="206" t="s">
        <v>22</v>
      </c>
      <c r="L670" s="61"/>
      <c r="M670" s="211" t="s">
        <v>22</v>
      </c>
      <c r="N670" s="212" t="s">
        <v>48</v>
      </c>
      <c r="O670" s="42"/>
      <c r="P670" s="213">
        <f>O670*H670</f>
        <v>0</v>
      </c>
      <c r="Q670" s="213">
        <v>0</v>
      </c>
      <c r="R670" s="213">
        <f>Q670*H670</f>
        <v>0</v>
      </c>
      <c r="S670" s="213">
        <v>0</v>
      </c>
      <c r="T670" s="214">
        <f>S670*H670</f>
        <v>0</v>
      </c>
      <c r="AR670" s="24" t="s">
        <v>284</v>
      </c>
      <c r="AT670" s="24" t="s">
        <v>185</v>
      </c>
      <c r="AU670" s="24" t="s">
        <v>85</v>
      </c>
      <c r="AY670" s="24" t="s">
        <v>183</v>
      </c>
      <c r="BE670" s="215">
        <f>IF(N670="základní",J670,0)</f>
        <v>0</v>
      </c>
      <c r="BF670" s="215">
        <f>IF(N670="snížená",J670,0)</f>
        <v>0</v>
      </c>
      <c r="BG670" s="215">
        <f>IF(N670="zákl. přenesená",J670,0)</f>
        <v>0</v>
      </c>
      <c r="BH670" s="215">
        <f>IF(N670="sníž. přenesená",J670,0)</f>
        <v>0</v>
      </c>
      <c r="BI670" s="215">
        <f>IF(N670="nulová",J670,0)</f>
        <v>0</v>
      </c>
      <c r="BJ670" s="24" t="s">
        <v>24</v>
      </c>
      <c r="BK670" s="215">
        <f>ROUND(I670*H670,2)</f>
        <v>0</v>
      </c>
      <c r="BL670" s="24" t="s">
        <v>284</v>
      </c>
      <c r="BM670" s="24" t="s">
        <v>1151</v>
      </c>
    </row>
    <row r="671" spans="2:47" s="1" customFormat="1" ht="67.5">
      <c r="B671" s="41"/>
      <c r="C671" s="63"/>
      <c r="D671" s="216" t="s">
        <v>192</v>
      </c>
      <c r="E671" s="63"/>
      <c r="F671" s="217" t="s">
        <v>1152</v>
      </c>
      <c r="G671" s="63"/>
      <c r="H671" s="63"/>
      <c r="I671" s="172"/>
      <c r="J671" s="63"/>
      <c r="K671" s="63"/>
      <c r="L671" s="61"/>
      <c r="M671" s="218"/>
      <c r="N671" s="42"/>
      <c r="O671" s="42"/>
      <c r="P671" s="42"/>
      <c r="Q671" s="42"/>
      <c r="R671" s="42"/>
      <c r="S671" s="42"/>
      <c r="T671" s="78"/>
      <c r="AT671" s="24" t="s">
        <v>192</v>
      </c>
      <c r="AU671" s="24" t="s">
        <v>85</v>
      </c>
    </row>
    <row r="672" spans="2:51" s="14" customFormat="1" ht="13.5">
      <c r="B672" s="246"/>
      <c r="C672" s="247"/>
      <c r="D672" s="216" t="s">
        <v>194</v>
      </c>
      <c r="E672" s="248" t="s">
        <v>22</v>
      </c>
      <c r="F672" s="249" t="s">
        <v>1153</v>
      </c>
      <c r="G672" s="247"/>
      <c r="H672" s="250" t="s">
        <v>22</v>
      </c>
      <c r="I672" s="251"/>
      <c r="J672" s="247"/>
      <c r="K672" s="247"/>
      <c r="L672" s="252"/>
      <c r="M672" s="253"/>
      <c r="N672" s="254"/>
      <c r="O672" s="254"/>
      <c r="P672" s="254"/>
      <c r="Q672" s="254"/>
      <c r="R672" s="254"/>
      <c r="S672" s="254"/>
      <c r="T672" s="255"/>
      <c r="AT672" s="256" t="s">
        <v>194</v>
      </c>
      <c r="AU672" s="256" t="s">
        <v>85</v>
      </c>
      <c r="AV672" s="14" t="s">
        <v>24</v>
      </c>
      <c r="AW672" s="14" t="s">
        <v>41</v>
      </c>
      <c r="AX672" s="14" t="s">
        <v>77</v>
      </c>
      <c r="AY672" s="256" t="s">
        <v>183</v>
      </c>
    </row>
    <row r="673" spans="2:51" s="14" customFormat="1" ht="13.5">
      <c r="B673" s="246"/>
      <c r="C673" s="247"/>
      <c r="D673" s="216" t="s">
        <v>194</v>
      </c>
      <c r="E673" s="248" t="s">
        <v>22</v>
      </c>
      <c r="F673" s="249" t="s">
        <v>1154</v>
      </c>
      <c r="G673" s="247"/>
      <c r="H673" s="250" t="s">
        <v>22</v>
      </c>
      <c r="I673" s="251"/>
      <c r="J673" s="247"/>
      <c r="K673" s="247"/>
      <c r="L673" s="252"/>
      <c r="M673" s="253"/>
      <c r="N673" s="254"/>
      <c r="O673" s="254"/>
      <c r="P673" s="254"/>
      <c r="Q673" s="254"/>
      <c r="R673" s="254"/>
      <c r="S673" s="254"/>
      <c r="T673" s="255"/>
      <c r="AT673" s="256" t="s">
        <v>194</v>
      </c>
      <c r="AU673" s="256" t="s">
        <v>85</v>
      </c>
      <c r="AV673" s="14" t="s">
        <v>24</v>
      </c>
      <c r="AW673" s="14" t="s">
        <v>41</v>
      </c>
      <c r="AX673" s="14" t="s">
        <v>77</v>
      </c>
      <c r="AY673" s="256" t="s">
        <v>183</v>
      </c>
    </row>
    <row r="674" spans="2:51" s="14" customFormat="1" ht="13.5">
      <c r="B674" s="246"/>
      <c r="C674" s="247"/>
      <c r="D674" s="216" t="s">
        <v>194</v>
      </c>
      <c r="E674" s="248" t="s">
        <v>22</v>
      </c>
      <c r="F674" s="249" t="s">
        <v>1155</v>
      </c>
      <c r="G674" s="247"/>
      <c r="H674" s="250" t="s">
        <v>22</v>
      </c>
      <c r="I674" s="251"/>
      <c r="J674" s="247"/>
      <c r="K674" s="247"/>
      <c r="L674" s="252"/>
      <c r="M674" s="253"/>
      <c r="N674" s="254"/>
      <c r="O674" s="254"/>
      <c r="P674" s="254"/>
      <c r="Q674" s="254"/>
      <c r="R674" s="254"/>
      <c r="S674" s="254"/>
      <c r="T674" s="255"/>
      <c r="AT674" s="256" t="s">
        <v>194</v>
      </c>
      <c r="AU674" s="256" t="s">
        <v>85</v>
      </c>
      <c r="AV674" s="14" t="s">
        <v>24</v>
      </c>
      <c r="AW674" s="14" t="s">
        <v>41</v>
      </c>
      <c r="AX674" s="14" t="s">
        <v>77</v>
      </c>
      <c r="AY674" s="256" t="s">
        <v>183</v>
      </c>
    </row>
    <row r="675" spans="2:51" s="14" customFormat="1" ht="13.5">
      <c r="B675" s="246"/>
      <c r="C675" s="247"/>
      <c r="D675" s="216" t="s">
        <v>194</v>
      </c>
      <c r="E675" s="248" t="s">
        <v>22</v>
      </c>
      <c r="F675" s="249" t="s">
        <v>1156</v>
      </c>
      <c r="G675" s="247"/>
      <c r="H675" s="250" t="s">
        <v>22</v>
      </c>
      <c r="I675" s="251"/>
      <c r="J675" s="247"/>
      <c r="K675" s="247"/>
      <c r="L675" s="252"/>
      <c r="M675" s="253"/>
      <c r="N675" s="254"/>
      <c r="O675" s="254"/>
      <c r="P675" s="254"/>
      <c r="Q675" s="254"/>
      <c r="R675" s="254"/>
      <c r="S675" s="254"/>
      <c r="T675" s="255"/>
      <c r="AT675" s="256" t="s">
        <v>194</v>
      </c>
      <c r="AU675" s="256" t="s">
        <v>85</v>
      </c>
      <c r="AV675" s="14" t="s">
        <v>24</v>
      </c>
      <c r="AW675" s="14" t="s">
        <v>41</v>
      </c>
      <c r="AX675" s="14" t="s">
        <v>77</v>
      </c>
      <c r="AY675" s="256" t="s">
        <v>183</v>
      </c>
    </row>
    <row r="676" spans="2:51" s="12" customFormat="1" ht="13.5">
      <c r="B676" s="219"/>
      <c r="C676" s="220"/>
      <c r="D676" s="216" t="s">
        <v>194</v>
      </c>
      <c r="E676" s="221" t="s">
        <v>22</v>
      </c>
      <c r="F676" s="222" t="s">
        <v>24</v>
      </c>
      <c r="G676" s="220"/>
      <c r="H676" s="223">
        <v>1</v>
      </c>
      <c r="I676" s="224"/>
      <c r="J676" s="220"/>
      <c r="K676" s="220"/>
      <c r="L676" s="225"/>
      <c r="M676" s="226"/>
      <c r="N676" s="227"/>
      <c r="O676" s="227"/>
      <c r="P676" s="227"/>
      <c r="Q676" s="227"/>
      <c r="R676" s="227"/>
      <c r="S676" s="227"/>
      <c r="T676" s="228"/>
      <c r="AT676" s="229" t="s">
        <v>194</v>
      </c>
      <c r="AU676" s="229" t="s">
        <v>85</v>
      </c>
      <c r="AV676" s="12" t="s">
        <v>85</v>
      </c>
      <c r="AW676" s="12" t="s">
        <v>41</v>
      </c>
      <c r="AX676" s="12" t="s">
        <v>77</v>
      </c>
      <c r="AY676" s="229" t="s">
        <v>183</v>
      </c>
    </row>
    <row r="677" spans="2:51" s="13" customFormat="1" ht="13.5">
      <c r="B677" s="230"/>
      <c r="C677" s="231"/>
      <c r="D677" s="232" t="s">
        <v>194</v>
      </c>
      <c r="E677" s="233" t="s">
        <v>22</v>
      </c>
      <c r="F677" s="234" t="s">
        <v>196</v>
      </c>
      <c r="G677" s="231"/>
      <c r="H677" s="235">
        <v>1</v>
      </c>
      <c r="I677" s="236"/>
      <c r="J677" s="231"/>
      <c r="K677" s="231"/>
      <c r="L677" s="237"/>
      <c r="M677" s="238"/>
      <c r="N677" s="239"/>
      <c r="O677" s="239"/>
      <c r="P677" s="239"/>
      <c r="Q677" s="239"/>
      <c r="R677" s="239"/>
      <c r="S677" s="239"/>
      <c r="T677" s="240"/>
      <c r="AT677" s="241" t="s">
        <v>194</v>
      </c>
      <c r="AU677" s="241" t="s">
        <v>85</v>
      </c>
      <c r="AV677" s="13" t="s">
        <v>190</v>
      </c>
      <c r="AW677" s="13" t="s">
        <v>41</v>
      </c>
      <c r="AX677" s="13" t="s">
        <v>24</v>
      </c>
      <c r="AY677" s="241" t="s">
        <v>183</v>
      </c>
    </row>
    <row r="678" spans="2:65" s="1" customFormat="1" ht="22.5" customHeight="1">
      <c r="B678" s="41"/>
      <c r="C678" s="204" t="s">
        <v>1157</v>
      </c>
      <c r="D678" s="204" t="s">
        <v>185</v>
      </c>
      <c r="E678" s="205" t="s">
        <v>1158</v>
      </c>
      <c r="F678" s="206" t="s">
        <v>1159</v>
      </c>
      <c r="G678" s="207" t="s">
        <v>224</v>
      </c>
      <c r="H678" s="208">
        <v>3.95</v>
      </c>
      <c r="I678" s="209"/>
      <c r="J678" s="210">
        <f>ROUND(I678*H678,2)</f>
        <v>0</v>
      </c>
      <c r="K678" s="206" t="s">
        <v>199</v>
      </c>
      <c r="L678" s="61"/>
      <c r="M678" s="211" t="s">
        <v>22</v>
      </c>
      <c r="N678" s="212" t="s">
        <v>48</v>
      </c>
      <c r="O678" s="42"/>
      <c r="P678" s="213">
        <f>O678*H678</f>
        <v>0</v>
      </c>
      <c r="Q678" s="213">
        <v>0</v>
      </c>
      <c r="R678" s="213">
        <f>Q678*H678</f>
        <v>0</v>
      </c>
      <c r="S678" s="213">
        <v>0</v>
      </c>
      <c r="T678" s="214">
        <f>S678*H678</f>
        <v>0</v>
      </c>
      <c r="AR678" s="24" t="s">
        <v>284</v>
      </c>
      <c r="AT678" s="24" t="s">
        <v>185</v>
      </c>
      <c r="AU678" s="24" t="s">
        <v>85</v>
      </c>
      <c r="AY678" s="24" t="s">
        <v>183</v>
      </c>
      <c r="BE678" s="215">
        <f>IF(N678="základní",J678,0)</f>
        <v>0</v>
      </c>
      <c r="BF678" s="215">
        <f>IF(N678="snížená",J678,0)</f>
        <v>0</v>
      </c>
      <c r="BG678" s="215">
        <f>IF(N678="zákl. přenesená",J678,0)</f>
        <v>0</v>
      </c>
      <c r="BH678" s="215">
        <f>IF(N678="sníž. přenesená",J678,0)</f>
        <v>0</v>
      </c>
      <c r="BI678" s="215">
        <f>IF(N678="nulová",J678,0)</f>
        <v>0</v>
      </c>
      <c r="BJ678" s="24" t="s">
        <v>24</v>
      </c>
      <c r="BK678" s="215">
        <f>ROUND(I678*H678,2)</f>
        <v>0</v>
      </c>
      <c r="BL678" s="24" t="s">
        <v>284</v>
      </c>
      <c r="BM678" s="24" t="s">
        <v>1160</v>
      </c>
    </row>
    <row r="679" spans="2:47" s="1" customFormat="1" ht="27">
      <c r="B679" s="41"/>
      <c r="C679" s="63"/>
      <c r="D679" s="216" t="s">
        <v>192</v>
      </c>
      <c r="E679" s="63"/>
      <c r="F679" s="217" t="s">
        <v>1161</v>
      </c>
      <c r="G679" s="63"/>
      <c r="H679" s="63"/>
      <c r="I679" s="172"/>
      <c r="J679" s="63"/>
      <c r="K679" s="63"/>
      <c r="L679" s="61"/>
      <c r="M679" s="218"/>
      <c r="N679" s="42"/>
      <c r="O679" s="42"/>
      <c r="P679" s="42"/>
      <c r="Q679" s="42"/>
      <c r="R679" s="42"/>
      <c r="S679" s="42"/>
      <c r="T679" s="78"/>
      <c r="AT679" s="24" t="s">
        <v>192</v>
      </c>
      <c r="AU679" s="24" t="s">
        <v>85</v>
      </c>
    </row>
    <row r="680" spans="2:63" s="11" customFormat="1" ht="29.85" customHeight="1">
      <c r="B680" s="187"/>
      <c r="C680" s="188"/>
      <c r="D680" s="201" t="s">
        <v>76</v>
      </c>
      <c r="E680" s="202" t="s">
        <v>1162</v>
      </c>
      <c r="F680" s="202" t="s">
        <v>1163</v>
      </c>
      <c r="G680" s="188"/>
      <c r="H680" s="188"/>
      <c r="I680" s="191"/>
      <c r="J680" s="203">
        <f>BK680</f>
        <v>0</v>
      </c>
      <c r="K680" s="188"/>
      <c r="L680" s="193"/>
      <c r="M680" s="194"/>
      <c r="N680" s="195"/>
      <c r="O680" s="195"/>
      <c r="P680" s="196">
        <f>SUM(P681:P703)</f>
        <v>0</v>
      </c>
      <c r="Q680" s="195"/>
      <c r="R680" s="196">
        <f>SUM(R681:R703)</f>
        <v>0</v>
      </c>
      <c r="S680" s="195"/>
      <c r="T680" s="197">
        <f>SUM(T681:T703)</f>
        <v>0</v>
      </c>
      <c r="AR680" s="198" t="s">
        <v>85</v>
      </c>
      <c r="AT680" s="199" t="s">
        <v>76</v>
      </c>
      <c r="AU680" s="199" t="s">
        <v>24</v>
      </c>
      <c r="AY680" s="198" t="s">
        <v>183</v>
      </c>
      <c r="BK680" s="200">
        <f>SUM(BK681:BK703)</f>
        <v>0</v>
      </c>
    </row>
    <row r="681" spans="2:65" s="1" customFormat="1" ht="22.5" customHeight="1">
      <c r="B681" s="41"/>
      <c r="C681" s="204" t="s">
        <v>1164</v>
      </c>
      <c r="D681" s="204" t="s">
        <v>185</v>
      </c>
      <c r="E681" s="205" t="s">
        <v>1165</v>
      </c>
      <c r="F681" s="206" t="s">
        <v>1166</v>
      </c>
      <c r="G681" s="207" t="s">
        <v>305</v>
      </c>
      <c r="H681" s="208">
        <v>1</v>
      </c>
      <c r="I681" s="209"/>
      <c r="J681" s="210">
        <f>ROUND(I681*H681,2)</f>
        <v>0</v>
      </c>
      <c r="K681" s="206" t="s">
        <v>199</v>
      </c>
      <c r="L681" s="61"/>
      <c r="M681" s="211" t="s">
        <v>22</v>
      </c>
      <c r="N681" s="212" t="s">
        <v>48</v>
      </c>
      <c r="O681" s="42"/>
      <c r="P681" s="213">
        <f>O681*H681</f>
        <v>0</v>
      </c>
      <c r="Q681" s="213">
        <v>0</v>
      </c>
      <c r="R681" s="213">
        <f>Q681*H681</f>
        <v>0</v>
      </c>
      <c r="S681" s="213">
        <v>0</v>
      </c>
      <c r="T681" s="214">
        <f>S681*H681</f>
        <v>0</v>
      </c>
      <c r="AR681" s="24" t="s">
        <v>284</v>
      </c>
      <c r="AT681" s="24" t="s">
        <v>185</v>
      </c>
      <c r="AU681" s="24" t="s">
        <v>85</v>
      </c>
      <c r="AY681" s="24" t="s">
        <v>183</v>
      </c>
      <c r="BE681" s="215">
        <f>IF(N681="základní",J681,0)</f>
        <v>0</v>
      </c>
      <c r="BF681" s="215">
        <f>IF(N681="snížená",J681,0)</f>
        <v>0</v>
      </c>
      <c r="BG681" s="215">
        <f>IF(N681="zákl. přenesená",J681,0)</f>
        <v>0</v>
      </c>
      <c r="BH681" s="215">
        <f>IF(N681="sníž. přenesená",J681,0)</f>
        <v>0</v>
      </c>
      <c r="BI681" s="215">
        <f>IF(N681="nulová",J681,0)</f>
        <v>0</v>
      </c>
      <c r="BJ681" s="24" t="s">
        <v>24</v>
      </c>
      <c r="BK681" s="215">
        <f>ROUND(I681*H681,2)</f>
        <v>0</v>
      </c>
      <c r="BL681" s="24" t="s">
        <v>284</v>
      </c>
      <c r="BM681" s="24" t="s">
        <v>1167</v>
      </c>
    </row>
    <row r="682" spans="2:47" s="1" customFormat="1" ht="13.5">
      <c r="B682" s="41"/>
      <c r="C682" s="63"/>
      <c r="D682" s="232" t="s">
        <v>192</v>
      </c>
      <c r="E682" s="63"/>
      <c r="F682" s="242" t="s">
        <v>1168</v>
      </c>
      <c r="G682" s="63"/>
      <c r="H682" s="63"/>
      <c r="I682" s="172"/>
      <c r="J682" s="63"/>
      <c r="K682" s="63"/>
      <c r="L682" s="61"/>
      <c r="M682" s="218"/>
      <c r="N682" s="42"/>
      <c r="O682" s="42"/>
      <c r="P682" s="42"/>
      <c r="Q682" s="42"/>
      <c r="R682" s="42"/>
      <c r="S682" s="42"/>
      <c r="T682" s="78"/>
      <c r="AT682" s="24" t="s">
        <v>192</v>
      </c>
      <c r="AU682" s="24" t="s">
        <v>85</v>
      </c>
    </row>
    <row r="683" spans="2:65" s="1" customFormat="1" ht="22.5" customHeight="1">
      <c r="B683" s="41"/>
      <c r="C683" s="257" t="s">
        <v>1169</v>
      </c>
      <c r="D683" s="257" t="s">
        <v>330</v>
      </c>
      <c r="E683" s="258" t="s">
        <v>1170</v>
      </c>
      <c r="F683" s="259" t="s">
        <v>1171</v>
      </c>
      <c r="G683" s="260" t="s">
        <v>305</v>
      </c>
      <c r="H683" s="261">
        <v>1</v>
      </c>
      <c r="I683" s="262"/>
      <c r="J683" s="263">
        <f>ROUND(I683*H683,2)</f>
        <v>0</v>
      </c>
      <c r="K683" s="259" t="s">
        <v>22</v>
      </c>
      <c r="L683" s="264"/>
      <c r="M683" s="265" t="s">
        <v>22</v>
      </c>
      <c r="N683" s="266" t="s">
        <v>48</v>
      </c>
      <c r="O683" s="42"/>
      <c r="P683" s="213">
        <f>O683*H683</f>
        <v>0</v>
      </c>
      <c r="Q683" s="213">
        <v>0</v>
      </c>
      <c r="R683" s="213">
        <f>Q683*H683</f>
        <v>0</v>
      </c>
      <c r="S683" s="213">
        <v>0</v>
      </c>
      <c r="T683" s="214">
        <f>S683*H683</f>
        <v>0</v>
      </c>
      <c r="AR683" s="24" t="s">
        <v>384</v>
      </c>
      <c r="AT683" s="24" t="s">
        <v>330</v>
      </c>
      <c r="AU683" s="24" t="s">
        <v>85</v>
      </c>
      <c r="AY683" s="24" t="s">
        <v>183</v>
      </c>
      <c r="BE683" s="215">
        <f>IF(N683="základní",J683,0)</f>
        <v>0</v>
      </c>
      <c r="BF683" s="215">
        <f>IF(N683="snížená",J683,0)</f>
        <v>0</v>
      </c>
      <c r="BG683" s="215">
        <f>IF(N683="zákl. přenesená",J683,0)</f>
        <v>0</v>
      </c>
      <c r="BH683" s="215">
        <f>IF(N683="sníž. přenesená",J683,0)</f>
        <v>0</v>
      </c>
      <c r="BI683" s="215">
        <f>IF(N683="nulová",J683,0)</f>
        <v>0</v>
      </c>
      <c r="BJ683" s="24" t="s">
        <v>24</v>
      </c>
      <c r="BK683" s="215">
        <f>ROUND(I683*H683,2)</f>
        <v>0</v>
      </c>
      <c r="BL683" s="24" t="s">
        <v>284</v>
      </c>
      <c r="BM683" s="24" t="s">
        <v>1172</v>
      </c>
    </row>
    <row r="684" spans="2:47" s="1" customFormat="1" ht="13.5">
      <c r="B684" s="41"/>
      <c r="C684" s="63"/>
      <c r="D684" s="232" t="s">
        <v>192</v>
      </c>
      <c r="E684" s="63"/>
      <c r="F684" s="242" t="s">
        <v>1171</v>
      </c>
      <c r="G684" s="63"/>
      <c r="H684" s="63"/>
      <c r="I684" s="172"/>
      <c r="J684" s="63"/>
      <c r="K684" s="63"/>
      <c r="L684" s="61"/>
      <c r="M684" s="218"/>
      <c r="N684" s="42"/>
      <c r="O684" s="42"/>
      <c r="P684" s="42"/>
      <c r="Q684" s="42"/>
      <c r="R684" s="42"/>
      <c r="S684" s="42"/>
      <c r="T684" s="78"/>
      <c r="AT684" s="24" t="s">
        <v>192</v>
      </c>
      <c r="AU684" s="24" t="s">
        <v>85</v>
      </c>
    </row>
    <row r="685" spans="2:65" s="1" customFormat="1" ht="22.5" customHeight="1">
      <c r="B685" s="41"/>
      <c r="C685" s="204" t="s">
        <v>1173</v>
      </c>
      <c r="D685" s="204" t="s">
        <v>185</v>
      </c>
      <c r="E685" s="205" t="s">
        <v>1174</v>
      </c>
      <c r="F685" s="206" t="s">
        <v>1175</v>
      </c>
      <c r="G685" s="207" t="s">
        <v>238</v>
      </c>
      <c r="H685" s="208">
        <v>16.7</v>
      </c>
      <c r="I685" s="209"/>
      <c r="J685" s="210">
        <f>ROUND(I685*H685,2)</f>
        <v>0</v>
      </c>
      <c r="K685" s="206" t="s">
        <v>22</v>
      </c>
      <c r="L685" s="61"/>
      <c r="M685" s="211" t="s">
        <v>22</v>
      </c>
      <c r="N685" s="212" t="s">
        <v>48</v>
      </c>
      <c r="O685" s="42"/>
      <c r="P685" s="213">
        <f>O685*H685</f>
        <v>0</v>
      </c>
      <c r="Q685" s="213">
        <v>0</v>
      </c>
      <c r="R685" s="213">
        <f>Q685*H685</f>
        <v>0</v>
      </c>
      <c r="S685" s="213">
        <v>0</v>
      </c>
      <c r="T685" s="214">
        <f>S685*H685</f>
        <v>0</v>
      </c>
      <c r="AR685" s="24" t="s">
        <v>284</v>
      </c>
      <c r="AT685" s="24" t="s">
        <v>185</v>
      </c>
      <c r="AU685" s="24" t="s">
        <v>85</v>
      </c>
      <c r="AY685" s="24" t="s">
        <v>183</v>
      </c>
      <c r="BE685" s="215">
        <f>IF(N685="základní",J685,0)</f>
        <v>0</v>
      </c>
      <c r="BF685" s="215">
        <f>IF(N685="snížená",J685,0)</f>
        <v>0</v>
      </c>
      <c r="BG685" s="215">
        <f>IF(N685="zákl. přenesená",J685,0)</f>
        <v>0</v>
      </c>
      <c r="BH685" s="215">
        <f>IF(N685="sníž. přenesená",J685,0)</f>
        <v>0</v>
      </c>
      <c r="BI685" s="215">
        <f>IF(N685="nulová",J685,0)</f>
        <v>0</v>
      </c>
      <c r="BJ685" s="24" t="s">
        <v>24</v>
      </c>
      <c r="BK685" s="215">
        <f>ROUND(I685*H685,2)</f>
        <v>0</v>
      </c>
      <c r="BL685" s="24" t="s">
        <v>284</v>
      </c>
      <c r="BM685" s="24" t="s">
        <v>1176</v>
      </c>
    </row>
    <row r="686" spans="2:47" s="1" customFormat="1" ht="27">
      <c r="B686" s="41"/>
      <c r="C686" s="63"/>
      <c r="D686" s="232" t="s">
        <v>192</v>
      </c>
      <c r="E686" s="63"/>
      <c r="F686" s="242" t="s">
        <v>1177</v>
      </c>
      <c r="G686" s="63"/>
      <c r="H686" s="63"/>
      <c r="I686" s="172"/>
      <c r="J686" s="63"/>
      <c r="K686" s="63"/>
      <c r="L686" s="61"/>
      <c r="M686" s="218"/>
      <c r="N686" s="42"/>
      <c r="O686" s="42"/>
      <c r="P686" s="42"/>
      <c r="Q686" s="42"/>
      <c r="R686" s="42"/>
      <c r="S686" s="42"/>
      <c r="T686" s="78"/>
      <c r="AT686" s="24" t="s">
        <v>192</v>
      </c>
      <c r="AU686" s="24" t="s">
        <v>85</v>
      </c>
    </row>
    <row r="687" spans="2:65" s="1" customFormat="1" ht="22.5" customHeight="1">
      <c r="B687" s="41"/>
      <c r="C687" s="204" t="s">
        <v>1178</v>
      </c>
      <c r="D687" s="204" t="s">
        <v>185</v>
      </c>
      <c r="E687" s="205" t="s">
        <v>1179</v>
      </c>
      <c r="F687" s="206" t="s">
        <v>1180</v>
      </c>
      <c r="G687" s="207" t="s">
        <v>305</v>
      </c>
      <c r="H687" s="208">
        <v>1</v>
      </c>
      <c r="I687" s="209"/>
      <c r="J687" s="210">
        <f>ROUND(I687*H687,2)</f>
        <v>0</v>
      </c>
      <c r="K687" s="206" t="s">
        <v>22</v>
      </c>
      <c r="L687" s="61"/>
      <c r="M687" s="211" t="s">
        <v>22</v>
      </c>
      <c r="N687" s="212" t="s">
        <v>48</v>
      </c>
      <c r="O687" s="42"/>
      <c r="P687" s="213">
        <f>O687*H687</f>
        <v>0</v>
      </c>
      <c r="Q687" s="213">
        <v>0</v>
      </c>
      <c r="R687" s="213">
        <f>Q687*H687</f>
        <v>0</v>
      </c>
      <c r="S687" s="213">
        <v>0</v>
      </c>
      <c r="T687" s="214">
        <f>S687*H687</f>
        <v>0</v>
      </c>
      <c r="AR687" s="24" t="s">
        <v>284</v>
      </c>
      <c r="AT687" s="24" t="s">
        <v>185</v>
      </c>
      <c r="AU687" s="24" t="s">
        <v>85</v>
      </c>
      <c r="AY687" s="24" t="s">
        <v>183</v>
      </c>
      <c r="BE687" s="215">
        <f>IF(N687="základní",J687,0)</f>
        <v>0</v>
      </c>
      <c r="BF687" s="215">
        <f>IF(N687="snížená",J687,0)</f>
        <v>0</v>
      </c>
      <c r="BG687" s="215">
        <f>IF(N687="zákl. přenesená",J687,0)</f>
        <v>0</v>
      </c>
      <c r="BH687" s="215">
        <f>IF(N687="sníž. přenesená",J687,0)</f>
        <v>0</v>
      </c>
      <c r="BI687" s="215">
        <f>IF(N687="nulová",J687,0)</f>
        <v>0</v>
      </c>
      <c r="BJ687" s="24" t="s">
        <v>24</v>
      </c>
      <c r="BK687" s="215">
        <f>ROUND(I687*H687,2)</f>
        <v>0</v>
      </c>
      <c r="BL687" s="24" t="s">
        <v>284</v>
      </c>
      <c r="BM687" s="24" t="s">
        <v>1181</v>
      </c>
    </row>
    <row r="688" spans="2:47" s="1" customFormat="1" ht="13.5">
      <c r="B688" s="41"/>
      <c r="C688" s="63"/>
      <c r="D688" s="232" t="s">
        <v>192</v>
      </c>
      <c r="E688" s="63"/>
      <c r="F688" s="242" t="s">
        <v>1182</v>
      </c>
      <c r="G688" s="63"/>
      <c r="H688" s="63"/>
      <c r="I688" s="172"/>
      <c r="J688" s="63"/>
      <c r="K688" s="63"/>
      <c r="L688" s="61"/>
      <c r="M688" s="218"/>
      <c r="N688" s="42"/>
      <c r="O688" s="42"/>
      <c r="P688" s="42"/>
      <c r="Q688" s="42"/>
      <c r="R688" s="42"/>
      <c r="S688" s="42"/>
      <c r="T688" s="78"/>
      <c r="AT688" s="24" t="s">
        <v>192</v>
      </c>
      <c r="AU688" s="24" t="s">
        <v>85</v>
      </c>
    </row>
    <row r="689" spans="2:65" s="1" customFormat="1" ht="22.5" customHeight="1">
      <c r="B689" s="41"/>
      <c r="C689" s="204" t="s">
        <v>1183</v>
      </c>
      <c r="D689" s="204" t="s">
        <v>185</v>
      </c>
      <c r="E689" s="205" t="s">
        <v>1184</v>
      </c>
      <c r="F689" s="206" t="s">
        <v>1185</v>
      </c>
      <c r="G689" s="207" t="s">
        <v>305</v>
      </c>
      <c r="H689" s="208">
        <v>1</v>
      </c>
      <c r="I689" s="209"/>
      <c r="J689" s="210">
        <f>ROUND(I689*H689,2)</f>
        <v>0</v>
      </c>
      <c r="K689" s="206" t="s">
        <v>22</v>
      </c>
      <c r="L689" s="61"/>
      <c r="M689" s="211" t="s">
        <v>22</v>
      </c>
      <c r="N689" s="212" t="s">
        <v>48</v>
      </c>
      <c r="O689" s="42"/>
      <c r="P689" s="213">
        <f>O689*H689</f>
        <v>0</v>
      </c>
      <c r="Q689" s="213">
        <v>0</v>
      </c>
      <c r="R689" s="213">
        <f>Q689*H689</f>
        <v>0</v>
      </c>
      <c r="S689" s="213">
        <v>0</v>
      </c>
      <c r="T689" s="214">
        <f>S689*H689</f>
        <v>0</v>
      </c>
      <c r="AR689" s="24" t="s">
        <v>284</v>
      </c>
      <c r="AT689" s="24" t="s">
        <v>185</v>
      </c>
      <c r="AU689" s="24" t="s">
        <v>85</v>
      </c>
      <c r="AY689" s="24" t="s">
        <v>183</v>
      </c>
      <c r="BE689" s="215">
        <f>IF(N689="základní",J689,0)</f>
        <v>0</v>
      </c>
      <c r="BF689" s="215">
        <f>IF(N689="snížená",J689,0)</f>
        <v>0</v>
      </c>
      <c r="BG689" s="215">
        <f>IF(N689="zákl. přenesená",J689,0)</f>
        <v>0</v>
      </c>
      <c r="BH689" s="215">
        <f>IF(N689="sníž. přenesená",J689,0)</f>
        <v>0</v>
      </c>
      <c r="BI689" s="215">
        <f>IF(N689="nulová",J689,0)</f>
        <v>0</v>
      </c>
      <c r="BJ689" s="24" t="s">
        <v>24</v>
      </c>
      <c r="BK689" s="215">
        <f>ROUND(I689*H689,2)</f>
        <v>0</v>
      </c>
      <c r="BL689" s="24" t="s">
        <v>284</v>
      </c>
      <c r="BM689" s="24" t="s">
        <v>1186</v>
      </c>
    </row>
    <row r="690" spans="2:47" s="1" customFormat="1" ht="13.5">
      <c r="B690" s="41"/>
      <c r="C690" s="63"/>
      <c r="D690" s="232" t="s">
        <v>192</v>
      </c>
      <c r="E690" s="63"/>
      <c r="F690" s="242" t="s">
        <v>1187</v>
      </c>
      <c r="G690" s="63"/>
      <c r="H690" s="63"/>
      <c r="I690" s="172"/>
      <c r="J690" s="63"/>
      <c r="K690" s="63"/>
      <c r="L690" s="61"/>
      <c r="M690" s="218"/>
      <c r="N690" s="42"/>
      <c r="O690" s="42"/>
      <c r="P690" s="42"/>
      <c r="Q690" s="42"/>
      <c r="R690" s="42"/>
      <c r="S690" s="42"/>
      <c r="T690" s="78"/>
      <c r="AT690" s="24" t="s">
        <v>192</v>
      </c>
      <c r="AU690" s="24" t="s">
        <v>85</v>
      </c>
    </row>
    <row r="691" spans="2:65" s="1" customFormat="1" ht="22.5" customHeight="1">
      <c r="B691" s="41"/>
      <c r="C691" s="204" t="s">
        <v>1188</v>
      </c>
      <c r="D691" s="204" t="s">
        <v>185</v>
      </c>
      <c r="E691" s="205" t="s">
        <v>1189</v>
      </c>
      <c r="F691" s="206" t="s">
        <v>1190</v>
      </c>
      <c r="G691" s="207" t="s">
        <v>305</v>
      </c>
      <c r="H691" s="208">
        <v>4</v>
      </c>
      <c r="I691" s="209"/>
      <c r="J691" s="210">
        <f>ROUND(I691*H691,2)</f>
        <v>0</v>
      </c>
      <c r="K691" s="206" t="s">
        <v>22</v>
      </c>
      <c r="L691" s="61"/>
      <c r="M691" s="211" t="s">
        <v>22</v>
      </c>
      <c r="N691" s="212" t="s">
        <v>48</v>
      </c>
      <c r="O691" s="42"/>
      <c r="P691" s="213">
        <f>O691*H691</f>
        <v>0</v>
      </c>
      <c r="Q691" s="213">
        <v>0</v>
      </c>
      <c r="R691" s="213">
        <f>Q691*H691</f>
        <v>0</v>
      </c>
      <c r="S691" s="213">
        <v>0</v>
      </c>
      <c r="T691" s="214">
        <f>S691*H691</f>
        <v>0</v>
      </c>
      <c r="AR691" s="24" t="s">
        <v>284</v>
      </c>
      <c r="AT691" s="24" t="s">
        <v>185</v>
      </c>
      <c r="AU691" s="24" t="s">
        <v>85</v>
      </c>
      <c r="AY691" s="24" t="s">
        <v>183</v>
      </c>
      <c r="BE691" s="215">
        <f>IF(N691="základní",J691,0)</f>
        <v>0</v>
      </c>
      <c r="BF691" s="215">
        <f>IF(N691="snížená",J691,0)</f>
        <v>0</v>
      </c>
      <c r="BG691" s="215">
        <f>IF(N691="zákl. přenesená",J691,0)</f>
        <v>0</v>
      </c>
      <c r="BH691" s="215">
        <f>IF(N691="sníž. přenesená",J691,0)</f>
        <v>0</v>
      </c>
      <c r="BI691" s="215">
        <f>IF(N691="nulová",J691,0)</f>
        <v>0</v>
      </c>
      <c r="BJ691" s="24" t="s">
        <v>24</v>
      </c>
      <c r="BK691" s="215">
        <f>ROUND(I691*H691,2)</f>
        <v>0</v>
      </c>
      <c r="BL691" s="24" t="s">
        <v>284</v>
      </c>
      <c r="BM691" s="24" t="s">
        <v>1191</v>
      </c>
    </row>
    <row r="692" spans="2:47" s="1" customFormat="1" ht="13.5">
      <c r="B692" s="41"/>
      <c r="C692" s="63"/>
      <c r="D692" s="232" t="s">
        <v>192</v>
      </c>
      <c r="E692" s="63"/>
      <c r="F692" s="242" t="s">
        <v>1192</v>
      </c>
      <c r="G692" s="63"/>
      <c r="H692" s="63"/>
      <c r="I692" s="172"/>
      <c r="J692" s="63"/>
      <c r="K692" s="63"/>
      <c r="L692" s="61"/>
      <c r="M692" s="218"/>
      <c r="N692" s="42"/>
      <c r="O692" s="42"/>
      <c r="P692" s="42"/>
      <c r="Q692" s="42"/>
      <c r="R692" s="42"/>
      <c r="S692" s="42"/>
      <c r="T692" s="78"/>
      <c r="AT692" s="24" t="s">
        <v>192</v>
      </c>
      <c r="AU692" s="24" t="s">
        <v>85</v>
      </c>
    </row>
    <row r="693" spans="2:65" s="1" customFormat="1" ht="22.5" customHeight="1">
      <c r="B693" s="41"/>
      <c r="C693" s="204" t="s">
        <v>1193</v>
      </c>
      <c r="D693" s="204" t="s">
        <v>185</v>
      </c>
      <c r="E693" s="205" t="s">
        <v>1194</v>
      </c>
      <c r="F693" s="206" t="s">
        <v>1195</v>
      </c>
      <c r="G693" s="207" t="s">
        <v>305</v>
      </c>
      <c r="H693" s="208">
        <v>1</v>
      </c>
      <c r="I693" s="209"/>
      <c r="J693" s="210">
        <f>ROUND(I693*H693,2)</f>
        <v>0</v>
      </c>
      <c r="K693" s="206" t="s">
        <v>22</v>
      </c>
      <c r="L693" s="61"/>
      <c r="M693" s="211" t="s">
        <v>22</v>
      </c>
      <c r="N693" s="212" t="s">
        <v>48</v>
      </c>
      <c r="O693" s="42"/>
      <c r="P693" s="213">
        <f>O693*H693</f>
        <v>0</v>
      </c>
      <c r="Q693" s="213">
        <v>0</v>
      </c>
      <c r="R693" s="213">
        <f>Q693*H693</f>
        <v>0</v>
      </c>
      <c r="S693" s="213">
        <v>0</v>
      </c>
      <c r="T693" s="214">
        <f>S693*H693</f>
        <v>0</v>
      </c>
      <c r="AR693" s="24" t="s">
        <v>284</v>
      </c>
      <c r="AT693" s="24" t="s">
        <v>185</v>
      </c>
      <c r="AU693" s="24" t="s">
        <v>85</v>
      </c>
      <c r="AY693" s="24" t="s">
        <v>183</v>
      </c>
      <c r="BE693" s="215">
        <f>IF(N693="základní",J693,0)</f>
        <v>0</v>
      </c>
      <c r="BF693" s="215">
        <f>IF(N693="snížená",J693,0)</f>
        <v>0</v>
      </c>
      <c r="BG693" s="215">
        <f>IF(N693="zákl. přenesená",J693,0)</f>
        <v>0</v>
      </c>
      <c r="BH693" s="215">
        <f>IF(N693="sníž. přenesená",J693,0)</f>
        <v>0</v>
      </c>
      <c r="BI693" s="215">
        <f>IF(N693="nulová",J693,0)</f>
        <v>0</v>
      </c>
      <c r="BJ693" s="24" t="s">
        <v>24</v>
      </c>
      <c r="BK693" s="215">
        <f>ROUND(I693*H693,2)</f>
        <v>0</v>
      </c>
      <c r="BL693" s="24" t="s">
        <v>284</v>
      </c>
      <c r="BM693" s="24" t="s">
        <v>1196</v>
      </c>
    </row>
    <row r="694" spans="2:47" s="1" customFormat="1" ht="13.5">
      <c r="B694" s="41"/>
      <c r="C694" s="63"/>
      <c r="D694" s="232" t="s">
        <v>192</v>
      </c>
      <c r="E694" s="63"/>
      <c r="F694" s="242" t="s">
        <v>1197</v>
      </c>
      <c r="G694" s="63"/>
      <c r="H694" s="63"/>
      <c r="I694" s="172"/>
      <c r="J694" s="63"/>
      <c r="K694" s="63"/>
      <c r="L694" s="61"/>
      <c r="M694" s="218"/>
      <c r="N694" s="42"/>
      <c r="O694" s="42"/>
      <c r="P694" s="42"/>
      <c r="Q694" s="42"/>
      <c r="R694" s="42"/>
      <c r="S694" s="42"/>
      <c r="T694" s="78"/>
      <c r="AT694" s="24" t="s">
        <v>192</v>
      </c>
      <c r="AU694" s="24" t="s">
        <v>85</v>
      </c>
    </row>
    <row r="695" spans="2:65" s="1" customFormat="1" ht="22.5" customHeight="1">
      <c r="B695" s="41"/>
      <c r="C695" s="204" t="s">
        <v>1198</v>
      </c>
      <c r="D695" s="204" t="s">
        <v>185</v>
      </c>
      <c r="E695" s="205" t="s">
        <v>1199</v>
      </c>
      <c r="F695" s="206" t="s">
        <v>1200</v>
      </c>
      <c r="G695" s="207" t="s">
        <v>305</v>
      </c>
      <c r="H695" s="208">
        <v>1</v>
      </c>
      <c r="I695" s="209"/>
      <c r="J695" s="210">
        <f>ROUND(I695*H695,2)</f>
        <v>0</v>
      </c>
      <c r="K695" s="206" t="s">
        <v>22</v>
      </c>
      <c r="L695" s="61"/>
      <c r="M695" s="211" t="s">
        <v>22</v>
      </c>
      <c r="N695" s="212" t="s">
        <v>48</v>
      </c>
      <c r="O695" s="42"/>
      <c r="P695" s="213">
        <f>O695*H695</f>
        <v>0</v>
      </c>
      <c r="Q695" s="213">
        <v>0</v>
      </c>
      <c r="R695" s="213">
        <f>Q695*H695</f>
        <v>0</v>
      </c>
      <c r="S695" s="213">
        <v>0</v>
      </c>
      <c r="T695" s="214">
        <f>S695*H695</f>
        <v>0</v>
      </c>
      <c r="AR695" s="24" t="s">
        <v>284</v>
      </c>
      <c r="AT695" s="24" t="s">
        <v>185</v>
      </c>
      <c r="AU695" s="24" t="s">
        <v>85</v>
      </c>
      <c r="AY695" s="24" t="s">
        <v>183</v>
      </c>
      <c r="BE695" s="215">
        <f>IF(N695="základní",J695,0)</f>
        <v>0</v>
      </c>
      <c r="BF695" s="215">
        <f>IF(N695="snížená",J695,0)</f>
        <v>0</v>
      </c>
      <c r="BG695" s="215">
        <f>IF(N695="zákl. přenesená",J695,0)</f>
        <v>0</v>
      </c>
      <c r="BH695" s="215">
        <f>IF(N695="sníž. přenesená",J695,0)</f>
        <v>0</v>
      </c>
      <c r="BI695" s="215">
        <f>IF(N695="nulová",J695,0)</f>
        <v>0</v>
      </c>
      <c r="BJ695" s="24" t="s">
        <v>24</v>
      </c>
      <c r="BK695" s="215">
        <f>ROUND(I695*H695,2)</f>
        <v>0</v>
      </c>
      <c r="BL695" s="24" t="s">
        <v>284</v>
      </c>
      <c r="BM695" s="24" t="s">
        <v>1201</v>
      </c>
    </row>
    <row r="696" spans="2:47" s="1" customFormat="1" ht="13.5">
      <c r="B696" s="41"/>
      <c r="C696" s="63"/>
      <c r="D696" s="232" t="s">
        <v>192</v>
      </c>
      <c r="E696" s="63"/>
      <c r="F696" s="242" t="s">
        <v>1202</v>
      </c>
      <c r="G696" s="63"/>
      <c r="H696" s="63"/>
      <c r="I696" s="172"/>
      <c r="J696" s="63"/>
      <c r="K696" s="63"/>
      <c r="L696" s="61"/>
      <c r="M696" s="218"/>
      <c r="N696" s="42"/>
      <c r="O696" s="42"/>
      <c r="P696" s="42"/>
      <c r="Q696" s="42"/>
      <c r="R696" s="42"/>
      <c r="S696" s="42"/>
      <c r="T696" s="78"/>
      <c r="AT696" s="24" t="s">
        <v>192</v>
      </c>
      <c r="AU696" s="24" t="s">
        <v>85</v>
      </c>
    </row>
    <row r="697" spans="2:65" s="1" customFormat="1" ht="22.5" customHeight="1">
      <c r="B697" s="41"/>
      <c r="C697" s="204" t="s">
        <v>1203</v>
      </c>
      <c r="D697" s="204" t="s">
        <v>185</v>
      </c>
      <c r="E697" s="205" t="s">
        <v>1204</v>
      </c>
      <c r="F697" s="206" t="s">
        <v>1205</v>
      </c>
      <c r="G697" s="207" t="s">
        <v>238</v>
      </c>
      <c r="H697" s="208">
        <v>160</v>
      </c>
      <c r="I697" s="209"/>
      <c r="J697" s="210">
        <f>ROUND(I697*H697,2)</f>
        <v>0</v>
      </c>
      <c r="K697" s="206" t="s">
        <v>22</v>
      </c>
      <c r="L697" s="61"/>
      <c r="M697" s="211" t="s">
        <v>22</v>
      </c>
      <c r="N697" s="212" t="s">
        <v>48</v>
      </c>
      <c r="O697" s="42"/>
      <c r="P697" s="213">
        <f>O697*H697</f>
        <v>0</v>
      </c>
      <c r="Q697" s="213">
        <v>0</v>
      </c>
      <c r="R697" s="213">
        <f>Q697*H697</f>
        <v>0</v>
      </c>
      <c r="S697" s="213">
        <v>0</v>
      </c>
      <c r="T697" s="214">
        <f>S697*H697</f>
        <v>0</v>
      </c>
      <c r="AR697" s="24" t="s">
        <v>284</v>
      </c>
      <c r="AT697" s="24" t="s">
        <v>185</v>
      </c>
      <c r="AU697" s="24" t="s">
        <v>85</v>
      </c>
      <c r="AY697" s="24" t="s">
        <v>183</v>
      </c>
      <c r="BE697" s="215">
        <f>IF(N697="základní",J697,0)</f>
        <v>0</v>
      </c>
      <c r="BF697" s="215">
        <f>IF(N697="snížená",J697,0)</f>
        <v>0</v>
      </c>
      <c r="BG697" s="215">
        <f>IF(N697="zákl. přenesená",J697,0)</f>
        <v>0</v>
      </c>
      <c r="BH697" s="215">
        <f>IF(N697="sníž. přenesená",J697,0)</f>
        <v>0</v>
      </c>
      <c r="BI697" s="215">
        <f>IF(N697="nulová",J697,0)</f>
        <v>0</v>
      </c>
      <c r="BJ697" s="24" t="s">
        <v>24</v>
      </c>
      <c r="BK697" s="215">
        <f>ROUND(I697*H697,2)</f>
        <v>0</v>
      </c>
      <c r="BL697" s="24" t="s">
        <v>284</v>
      </c>
      <c r="BM697" s="24" t="s">
        <v>1206</v>
      </c>
    </row>
    <row r="698" spans="2:51" s="12" customFormat="1" ht="13.5">
      <c r="B698" s="219"/>
      <c r="C698" s="220"/>
      <c r="D698" s="216" t="s">
        <v>194</v>
      </c>
      <c r="E698" s="221" t="s">
        <v>22</v>
      </c>
      <c r="F698" s="222" t="s">
        <v>1207</v>
      </c>
      <c r="G698" s="220"/>
      <c r="H698" s="223">
        <v>160</v>
      </c>
      <c r="I698" s="224"/>
      <c r="J698" s="220"/>
      <c r="K698" s="220"/>
      <c r="L698" s="225"/>
      <c r="M698" s="226"/>
      <c r="N698" s="227"/>
      <c r="O698" s="227"/>
      <c r="P698" s="227"/>
      <c r="Q698" s="227"/>
      <c r="R698" s="227"/>
      <c r="S698" s="227"/>
      <c r="T698" s="228"/>
      <c r="AT698" s="229" t="s">
        <v>194</v>
      </c>
      <c r="AU698" s="229" t="s">
        <v>85</v>
      </c>
      <c r="AV698" s="12" t="s">
        <v>85</v>
      </c>
      <c r="AW698" s="12" t="s">
        <v>41</v>
      </c>
      <c r="AX698" s="12" t="s">
        <v>77</v>
      </c>
      <c r="AY698" s="229" t="s">
        <v>183</v>
      </c>
    </row>
    <row r="699" spans="2:51" s="13" customFormat="1" ht="13.5">
      <c r="B699" s="230"/>
      <c r="C699" s="231"/>
      <c r="D699" s="232" t="s">
        <v>194</v>
      </c>
      <c r="E699" s="233" t="s">
        <v>22</v>
      </c>
      <c r="F699" s="234" t="s">
        <v>196</v>
      </c>
      <c r="G699" s="231"/>
      <c r="H699" s="235">
        <v>160</v>
      </c>
      <c r="I699" s="236"/>
      <c r="J699" s="231"/>
      <c r="K699" s="231"/>
      <c r="L699" s="237"/>
      <c r="M699" s="238"/>
      <c r="N699" s="239"/>
      <c r="O699" s="239"/>
      <c r="P699" s="239"/>
      <c r="Q699" s="239"/>
      <c r="R699" s="239"/>
      <c r="S699" s="239"/>
      <c r="T699" s="240"/>
      <c r="AT699" s="241" t="s">
        <v>194</v>
      </c>
      <c r="AU699" s="241" t="s">
        <v>85</v>
      </c>
      <c r="AV699" s="13" t="s">
        <v>190</v>
      </c>
      <c r="AW699" s="13" t="s">
        <v>41</v>
      </c>
      <c r="AX699" s="13" t="s">
        <v>24</v>
      </c>
      <c r="AY699" s="241" t="s">
        <v>183</v>
      </c>
    </row>
    <row r="700" spans="2:65" s="1" customFormat="1" ht="44.25" customHeight="1">
      <c r="B700" s="41"/>
      <c r="C700" s="204" t="s">
        <v>1208</v>
      </c>
      <c r="D700" s="204" t="s">
        <v>185</v>
      </c>
      <c r="E700" s="205" t="s">
        <v>1209</v>
      </c>
      <c r="F700" s="206" t="s">
        <v>1210</v>
      </c>
      <c r="G700" s="207" t="s">
        <v>268</v>
      </c>
      <c r="H700" s="208">
        <v>1</v>
      </c>
      <c r="I700" s="209"/>
      <c r="J700" s="210">
        <f>ROUND(I700*H700,2)</f>
        <v>0</v>
      </c>
      <c r="K700" s="206" t="s">
        <v>22</v>
      </c>
      <c r="L700" s="61"/>
      <c r="M700" s="211" t="s">
        <v>22</v>
      </c>
      <c r="N700" s="212" t="s">
        <v>48</v>
      </c>
      <c r="O700" s="42"/>
      <c r="P700" s="213">
        <f>O700*H700</f>
        <v>0</v>
      </c>
      <c r="Q700" s="213">
        <v>0</v>
      </c>
      <c r="R700" s="213">
        <f>Q700*H700</f>
        <v>0</v>
      </c>
      <c r="S700" s="213">
        <v>0</v>
      </c>
      <c r="T700" s="214">
        <f>S700*H700</f>
        <v>0</v>
      </c>
      <c r="AR700" s="24" t="s">
        <v>284</v>
      </c>
      <c r="AT700" s="24" t="s">
        <v>185</v>
      </c>
      <c r="AU700" s="24" t="s">
        <v>85</v>
      </c>
      <c r="AY700" s="24" t="s">
        <v>183</v>
      </c>
      <c r="BE700" s="215">
        <f>IF(N700="základní",J700,0)</f>
        <v>0</v>
      </c>
      <c r="BF700" s="215">
        <f>IF(N700="snížená",J700,0)</f>
        <v>0</v>
      </c>
      <c r="BG700" s="215">
        <f>IF(N700="zákl. přenesená",J700,0)</f>
        <v>0</v>
      </c>
      <c r="BH700" s="215">
        <f>IF(N700="sníž. přenesená",J700,0)</f>
        <v>0</v>
      </c>
      <c r="BI700" s="215">
        <f>IF(N700="nulová",J700,0)</f>
        <v>0</v>
      </c>
      <c r="BJ700" s="24" t="s">
        <v>24</v>
      </c>
      <c r="BK700" s="215">
        <f>ROUND(I700*H700,2)</f>
        <v>0</v>
      </c>
      <c r="BL700" s="24" t="s">
        <v>284</v>
      </c>
      <c r="BM700" s="24" t="s">
        <v>1211</v>
      </c>
    </row>
    <row r="701" spans="2:65" s="1" customFormat="1" ht="22.5" customHeight="1">
      <c r="B701" s="41"/>
      <c r="C701" s="204" t="s">
        <v>1212</v>
      </c>
      <c r="D701" s="204" t="s">
        <v>185</v>
      </c>
      <c r="E701" s="205" t="s">
        <v>1213</v>
      </c>
      <c r="F701" s="206" t="s">
        <v>1214</v>
      </c>
      <c r="G701" s="207" t="s">
        <v>268</v>
      </c>
      <c r="H701" s="208">
        <v>1</v>
      </c>
      <c r="I701" s="209"/>
      <c r="J701" s="210">
        <f>ROUND(I701*H701,2)</f>
        <v>0</v>
      </c>
      <c r="K701" s="206" t="s">
        <v>22</v>
      </c>
      <c r="L701" s="61"/>
      <c r="M701" s="211" t="s">
        <v>22</v>
      </c>
      <c r="N701" s="212" t="s">
        <v>48</v>
      </c>
      <c r="O701" s="42"/>
      <c r="P701" s="213">
        <f>O701*H701</f>
        <v>0</v>
      </c>
      <c r="Q701" s="213">
        <v>0</v>
      </c>
      <c r="R701" s="213">
        <f>Q701*H701</f>
        <v>0</v>
      </c>
      <c r="S701" s="213">
        <v>0</v>
      </c>
      <c r="T701" s="214">
        <f>S701*H701</f>
        <v>0</v>
      </c>
      <c r="AR701" s="24" t="s">
        <v>284</v>
      </c>
      <c r="AT701" s="24" t="s">
        <v>185</v>
      </c>
      <c r="AU701" s="24" t="s">
        <v>85</v>
      </c>
      <c r="AY701" s="24" t="s">
        <v>183</v>
      </c>
      <c r="BE701" s="215">
        <f>IF(N701="základní",J701,0)</f>
        <v>0</v>
      </c>
      <c r="BF701" s="215">
        <f>IF(N701="snížená",J701,0)</f>
        <v>0</v>
      </c>
      <c r="BG701" s="215">
        <f>IF(N701="zákl. přenesená",J701,0)</f>
        <v>0</v>
      </c>
      <c r="BH701" s="215">
        <f>IF(N701="sníž. přenesená",J701,0)</f>
        <v>0</v>
      </c>
      <c r="BI701" s="215">
        <f>IF(N701="nulová",J701,0)</f>
        <v>0</v>
      </c>
      <c r="BJ701" s="24" t="s">
        <v>24</v>
      </c>
      <c r="BK701" s="215">
        <f>ROUND(I701*H701,2)</f>
        <v>0</v>
      </c>
      <c r="BL701" s="24" t="s">
        <v>284</v>
      </c>
      <c r="BM701" s="24" t="s">
        <v>1215</v>
      </c>
    </row>
    <row r="702" spans="2:65" s="1" customFormat="1" ht="22.5" customHeight="1">
      <c r="B702" s="41"/>
      <c r="C702" s="204" t="s">
        <v>1216</v>
      </c>
      <c r="D702" s="204" t="s">
        <v>185</v>
      </c>
      <c r="E702" s="205" t="s">
        <v>1217</v>
      </c>
      <c r="F702" s="206" t="s">
        <v>1218</v>
      </c>
      <c r="G702" s="207" t="s">
        <v>224</v>
      </c>
      <c r="H702" s="208">
        <v>2.59</v>
      </c>
      <c r="I702" s="209"/>
      <c r="J702" s="210">
        <f>ROUND(I702*H702,2)</f>
        <v>0</v>
      </c>
      <c r="K702" s="206" t="s">
        <v>199</v>
      </c>
      <c r="L702" s="61"/>
      <c r="M702" s="211" t="s">
        <v>22</v>
      </c>
      <c r="N702" s="212" t="s">
        <v>48</v>
      </c>
      <c r="O702" s="42"/>
      <c r="P702" s="213">
        <f>O702*H702</f>
        <v>0</v>
      </c>
      <c r="Q702" s="213">
        <v>0</v>
      </c>
      <c r="R702" s="213">
        <f>Q702*H702</f>
        <v>0</v>
      </c>
      <c r="S702" s="213">
        <v>0</v>
      </c>
      <c r="T702" s="214">
        <f>S702*H702</f>
        <v>0</v>
      </c>
      <c r="AR702" s="24" t="s">
        <v>284</v>
      </c>
      <c r="AT702" s="24" t="s">
        <v>185</v>
      </c>
      <c r="AU702" s="24" t="s">
        <v>85</v>
      </c>
      <c r="AY702" s="24" t="s">
        <v>183</v>
      </c>
      <c r="BE702" s="215">
        <f>IF(N702="základní",J702,0)</f>
        <v>0</v>
      </c>
      <c r="BF702" s="215">
        <f>IF(N702="snížená",J702,0)</f>
        <v>0</v>
      </c>
      <c r="BG702" s="215">
        <f>IF(N702="zákl. přenesená",J702,0)</f>
        <v>0</v>
      </c>
      <c r="BH702" s="215">
        <f>IF(N702="sníž. přenesená",J702,0)</f>
        <v>0</v>
      </c>
      <c r="BI702" s="215">
        <f>IF(N702="nulová",J702,0)</f>
        <v>0</v>
      </c>
      <c r="BJ702" s="24" t="s">
        <v>24</v>
      </c>
      <c r="BK702" s="215">
        <f>ROUND(I702*H702,2)</f>
        <v>0</v>
      </c>
      <c r="BL702" s="24" t="s">
        <v>284</v>
      </c>
      <c r="BM702" s="24" t="s">
        <v>1219</v>
      </c>
    </row>
    <row r="703" spans="2:47" s="1" customFormat="1" ht="27">
      <c r="B703" s="41"/>
      <c r="C703" s="63"/>
      <c r="D703" s="216" t="s">
        <v>192</v>
      </c>
      <c r="E703" s="63"/>
      <c r="F703" s="217" t="s">
        <v>1220</v>
      </c>
      <c r="G703" s="63"/>
      <c r="H703" s="63"/>
      <c r="I703" s="172"/>
      <c r="J703" s="63"/>
      <c r="K703" s="63"/>
      <c r="L703" s="61"/>
      <c r="M703" s="218"/>
      <c r="N703" s="42"/>
      <c r="O703" s="42"/>
      <c r="P703" s="42"/>
      <c r="Q703" s="42"/>
      <c r="R703" s="42"/>
      <c r="S703" s="42"/>
      <c r="T703" s="78"/>
      <c r="AT703" s="24" t="s">
        <v>192</v>
      </c>
      <c r="AU703" s="24" t="s">
        <v>85</v>
      </c>
    </row>
    <row r="704" spans="2:63" s="11" customFormat="1" ht="29.85" customHeight="1">
      <c r="B704" s="187"/>
      <c r="C704" s="188"/>
      <c r="D704" s="201" t="s">
        <v>76</v>
      </c>
      <c r="E704" s="202" t="s">
        <v>1221</v>
      </c>
      <c r="F704" s="202" t="s">
        <v>1222</v>
      </c>
      <c r="G704" s="188"/>
      <c r="H704" s="188"/>
      <c r="I704" s="191"/>
      <c r="J704" s="203">
        <f>BK704</f>
        <v>0</v>
      </c>
      <c r="K704" s="188"/>
      <c r="L704" s="193"/>
      <c r="M704" s="194"/>
      <c r="N704" s="195"/>
      <c r="O704" s="195"/>
      <c r="P704" s="196">
        <f>SUM(P705:P714)</f>
        <v>0</v>
      </c>
      <c r="Q704" s="195"/>
      <c r="R704" s="196">
        <f>SUM(R705:R714)</f>
        <v>3.1356117</v>
      </c>
      <c r="S704" s="195"/>
      <c r="T704" s="197">
        <f>SUM(T705:T714)</f>
        <v>0</v>
      </c>
      <c r="AR704" s="198" t="s">
        <v>85</v>
      </c>
      <c r="AT704" s="199" t="s">
        <v>76</v>
      </c>
      <c r="AU704" s="199" t="s">
        <v>24</v>
      </c>
      <c r="AY704" s="198" t="s">
        <v>183</v>
      </c>
      <c r="BK704" s="200">
        <f>SUM(BK705:BK714)</f>
        <v>0</v>
      </c>
    </row>
    <row r="705" spans="2:65" s="1" customFormat="1" ht="22.5" customHeight="1">
      <c r="B705" s="41"/>
      <c r="C705" s="204" t="s">
        <v>1223</v>
      </c>
      <c r="D705" s="204" t="s">
        <v>185</v>
      </c>
      <c r="E705" s="205" t="s">
        <v>1224</v>
      </c>
      <c r="F705" s="206" t="s">
        <v>1225</v>
      </c>
      <c r="G705" s="207" t="s">
        <v>274</v>
      </c>
      <c r="H705" s="208">
        <v>110.37</v>
      </c>
      <c r="I705" s="209"/>
      <c r="J705" s="210">
        <f>ROUND(I705*H705,2)</f>
        <v>0</v>
      </c>
      <c r="K705" s="206" t="s">
        <v>199</v>
      </c>
      <c r="L705" s="61"/>
      <c r="M705" s="211" t="s">
        <v>22</v>
      </c>
      <c r="N705" s="212" t="s">
        <v>48</v>
      </c>
      <c r="O705" s="42"/>
      <c r="P705" s="213">
        <f>O705*H705</f>
        <v>0</v>
      </c>
      <c r="Q705" s="213">
        <v>0.00366</v>
      </c>
      <c r="R705" s="213">
        <f>Q705*H705</f>
        <v>0.40395420000000004</v>
      </c>
      <c r="S705" s="213">
        <v>0</v>
      </c>
      <c r="T705" s="214">
        <f>S705*H705</f>
        <v>0</v>
      </c>
      <c r="AR705" s="24" t="s">
        <v>284</v>
      </c>
      <c r="AT705" s="24" t="s">
        <v>185</v>
      </c>
      <c r="AU705" s="24" t="s">
        <v>85</v>
      </c>
      <c r="AY705" s="24" t="s">
        <v>183</v>
      </c>
      <c r="BE705" s="215">
        <f>IF(N705="základní",J705,0)</f>
        <v>0</v>
      </c>
      <c r="BF705" s="215">
        <f>IF(N705="snížená",J705,0)</f>
        <v>0</v>
      </c>
      <c r="BG705" s="215">
        <f>IF(N705="zákl. přenesená",J705,0)</f>
        <v>0</v>
      </c>
      <c r="BH705" s="215">
        <f>IF(N705="sníž. přenesená",J705,0)</f>
        <v>0</v>
      </c>
      <c r="BI705" s="215">
        <f>IF(N705="nulová",J705,0)</f>
        <v>0</v>
      </c>
      <c r="BJ705" s="24" t="s">
        <v>24</v>
      </c>
      <c r="BK705" s="215">
        <f>ROUND(I705*H705,2)</f>
        <v>0</v>
      </c>
      <c r="BL705" s="24" t="s">
        <v>284</v>
      </c>
      <c r="BM705" s="24" t="s">
        <v>1226</v>
      </c>
    </row>
    <row r="706" spans="2:47" s="1" customFormat="1" ht="27">
      <c r="B706" s="41"/>
      <c r="C706" s="63"/>
      <c r="D706" s="216" t="s">
        <v>192</v>
      </c>
      <c r="E706" s="63"/>
      <c r="F706" s="217" t="s">
        <v>1227</v>
      </c>
      <c r="G706" s="63"/>
      <c r="H706" s="63"/>
      <c r="I706" s="172"/>
      <c r="J706" s="63"/>
      <c r="K706" s="63"/>
      <c r="L706" s="61"/>
      <c r="M706" s="218"/>
      <c r="N706" s="42"/>
      <c r="O706" s="42"/>
      <c r="P706" s="42"/>
      <c r="Q706" s="42"/>
      <c r="R706" s="42"/>
      <c r="S706" s="42"/>
      <c r="T706" s="78"/>
      <c r="AT706" s="24" t="s">
        <v>192</v>
      </c>
      <c r="AU706" s="24" t="s">
        <v>85</v>
      </c>
    </row>
    <row r="707" spans="2:51" s="14" customFormat="1" ht="13.5">
      <c r="B707" s="246"/>
      <c r="C707" s="247"/>
      <c r="D707" s="216" t="s">
        <v>194</v>
      </c>
      <c r="E707" s="248" t="s">
        <v>22</v>
      </c>
      <c r="F707" s="249" t="s">
        <v>557</v>
      </c>
      <c r="G707" s="247"/>
      <c r="H707" s="250" t="s">
        <v>22</v>
      </c>
      <c r="I707" s="251"/>
      <c r="J707" s="247"/>
      <c r="K707" s="247"/>
      <c r="L707" s="252"/>
      <c r="M707" s="253"/>
      <c r="N707" s="254"/>
      <c r="O707" s="254"/>
      <c r="P707" s="254"/>
      <c r="Q707" s="254"/>
      <c r="R707" s="254"/>
      <c r="S707" s="254"/>
      <c r="T707" s="255"/>
      <c r="AT707" s="256" t="s">
        <v>194</v>
      </c>
      <c r="AU707" s="256" t="s">
        <v>85</v>
      </c>
      <c r="AV707" s="14" t="s">
        <v>24</v>
      </c>
      <c r="AW707" s="14" t="s">
        <v>41</v>
      </c>
      <c r="AX707" s="14" t="s">
        <v>77</v>
      </c>
      <c r="AY707" s="256" t="s">
        <v>183</v>
      </c>
    </row>
    <row r="708" spans="2:51" s="12" customFormat="1" ht="13.5">
      <c r="B708" s="219"/>
      <c r="C708" s="220"/>
      <c r="D708" s="216" t="s">
        <v>194</v>
      </c>
      <c r="E708" s="221" t="s">
        <v>22</v>
      </c>
      <c r="F708" s="222" t="s">
        <v>558</v>
      </c>
      <c r="G708" s="220"/>
      <c r="H708" s="223">
        <v>110.37</v>
      </c>
      <c r="I708" s="224"/>
      <c r="J708" s="220"/>
      <c r="K708" s="220"/>
      <c r="L708" s="225"/>
      <c r="M708" s="226"/>
      <c r="N708" s="227"/>
      <c r="O708" s="227"/>
      <c r="P708" s="227"/>
      <c r="Q708" s="227"/>
      <c r="R708" s="227"/>
      <c r="S708" s="227"/>
      <c r="T708" s="228"/>
      <c r="AT708" s="229" t="s">
        <v>194</v>
      </c>
      <c r="AU708" s="229" t="s">
        <v>85</v>
      </c>
      <c r="AV708" s="12" t="s">
        <v>85</v>
      </c>
      <c r="AW708" s="12" t="s">
        <v>41</v>
      </c>
      <c r="AX708" s="12" t="s">
        <v>77</v>
      </c>
      <c r="AY708" s="229" t="s">
        <v>183</v>
      </c>
    </row>
    <row r="709" spans="2:51" s="13" customFormat="1" ht="13.5">
      <c r="B709" s="230"/>
      <c r="C709" s="231"/>
      <c r="D709" s="232" t="s">
        <v>194</v>
      </c>
      <c r="E709" s="233" t="s">
        <v>22</v>
      </c>
      <c r="F709" s="234" t="s">
        <v>196</v>
      </c>
      <c r="G709" s="231"/>
      <c r="H709" s="235">
        <v>110.37</v>
      </c>
      <c r="I709" s="236"/>
      <c r="J709" s="231"/>
      <c r="K709" s="231"/>
      <c r="L709" s="237"/>
      <c r="M709" s="238"/>
      <c r="N709" s="239"/>
      <c r="O709" s="239"/>
      <c r="P709" s="239"/>
      <c r="Q709" s="239"/>
      <c r="R709" s="239"/>
      <c r="S709" s="239"/>
      <c r="T709" s="240"/>
      <c r="AT709" s="241" t="s">
        <v>194</v>
      </c>
      <c r="AU709" s="241" t="s">
        <v>85</v>
      </c>
      <c r="AV709" s="13" t="s">
        <v>190</v>
      </c>
      <c r="AW709" s="13" t="s">
        <v>41</v>
      </c>
      <c r="AX709" s="13" t="s">
        <v>24</v>
      </c>
      <c r="AY709" s="241" t="s">
        <v>183</v>
      </c>
    </row>
    <row r="710" spans="2:65" s="1" customFormat="1" ht="22.5" customHeight="1">
      <c r="B710" s="41"/>
      <c r="C710" s="257" t="s">
        <v>1228</v>
      </c>
      <c r="D710" s="257" t="s">
        <v>330</v>
      </c>
      <c r="E710" s="258" t="s">
        <v>1229</v>
      </c>
      <c r="F710" s="259" t="s">
        <v>1230</v>
      </c>
      <c r="G710" s="260" t="s">
        <v>274</v>
      </c>
      <c r="H710" s="261">
        <v>121.407</v>
      </c>
      <c r="I710" s="262"/>
      <c r="J710" s="263">
        <f>ROUND(I710*H710,2)</f>
        <v>0</v>
      </c>
      <c r="K710" s="259" t="s">
        <v>199</v>
      </c>
      <c r="L710" s="264"/>
      <c r="M710" s="265" t="s">
        <v>22</v>
      </c>
      <c r="N710" s="266" t="s">
        <v>48</v>
      </c>
      <c r="O710" s="42"/>
      <c r="P710" s="213">
        <f>O710*H710</f>
        <v>0</v>
      </c>
      <c r="Q710" s="213">
        <v>0.0225</v>
      </c>
      <c r="R710" s="213">
        <f>Q710*H710</f>
        <v>2.7316575</v>
      </c>
      <c r="S710" s="213">
        <v>0</v>
      </c>
      <c r="T710" s="214">
        <f>S710*H710</f>
        <v>0</v>
      </c>
      <c r="AR710" s="24" t="s">
        <v>384</v>
      </c>
      <c r="AT710" s="24" t="s">
        <v>330</v>
      </c>
      <c r="AU710" s="24" t="s">
        <v>85</v>
      </c>
      <c r="AY710" s="24" t="s">
        <v>183</v>
      </c>
      <c r="BE710" s="215">
        <f>IF(N710="základní",J710,0)</f>
        <v>0</v>
      </c>
      <c r="BF710" s="215">
        <f>IF(N710="snížená",J710,0)</f>
        <v>0</v>
      </c>
      <c r="BG710" s="215">
        <f>IF(N710="zákl. přenesená",J710,0)</f>
        <v>0</v>
      </c>
      <c r="BH710" s="215">
        <f>IF(N710="sníž. přenesená",J710,0)</f>
        <v>0</v>
      </c>
      <c r="BI710" s="215">
        <f>IF(N710="nulová",J710,0)</f>
        <v>0</v>
      </c>
      <c r="BJ710" s="24" t="s">
        <v>24</v>
      </c>
      <c r="BK710" s="215">
        <f>ROUND(I710*H710,2)</f>
        <v>0</v>
      </c>
      <c r="BL710" s="24" t="s">
        <v>284</v>
      </c>
      <c r="BM710" s="24" t="s">
        <v>1231</v>
      </c>
    </row>
    <row r="711" spans="2:47" s="1" customFormat="1" ht="13.5">
      <c r="B711" s="41"/>
      <c r="C711" s="63"/>
      <c r="D711" s="216" t="s">
        <v>192</v>
      </c>
      <c r="E711" s="63"/>
      <c r="F711" s="217" t="s">
        <v>1232</v>
      </c>
      <c r="G711" s="63"/>
      <c r="H711" s="63"/>
      <c r="I711" s="172"/>
      <c r="J711" s="63"/>
      <c r="K711" s="63"/>
      <c r="L711" s="61"/>
      <c r="M711" s="218"/>
      <c r="N711" s="42"/>
      <c r="O711" s="42"/>
      <c r="P711" s="42"/>
      <c r="Q711" s="42"/>
      <c r="R711" s="42"/>
      <c r="S711" s="42"/>
      <c r="T711" s="78"/>
      <c r="AT711" s="24" t="s">
        <v>192</v>
      </c>
      <c r="AU711" s="24" t="s">
        <v>85</v>
      </c>
    </row>
    <row r="712" spans="2:51" s="12" customFormat="1" ht="13.5">
      <c r="B712" s="219"/>
      <c r="C712" s="220"/>
      <c r="D712" s="232" t="s">
        <v>194</v>
      </c>
      <c r="E712" s="220"/>
      <c r="F712" s="244" t="s">
        <v>1233</v>
      </c>
      <c r="G712" s="220"/>
      <c r="H712" s="245">
        <v>121.407</v>
      </c>
      <c r="I712" s="224"/>
      <c r="J712" s="220"/>
      <c r="K712" s="220"/>
      <c r="L712" s="225"/>
      <c r="M712" s="226"/>
      <c r="N712" s="227"/>
      <c r="O712" s="227"/>
      <c r="P712" s="227"/>
      <c r="Q712" s="227"/>
      <c r="R712" s="227"/>
      <c r="S712" s="227"/>
      <c r="T712" s="228"/>
      <c r="AT712" s="229" t="s">
        <v>194</v>
      </c>
      <c r="AU712" s="229" t="s">
        <v>85</v>
      </c>
      <c r="AV712" s="12" t="s">
        <v>85</v>
      </c>
      <c r="AW712" s="12" t="s">
        <v>6</v>
      </c>
      <c r="AX712" s="12" t="s">
        <v>24</v>
      </c>
      <c r="AY712" s="229" t="s">
        <v>183</v>
      </c>
    </row>
    <row r="713" spans="2:65" s="1" customFormat="1" ht="22.5" customHeight="1">
      <c r="B713" s="41"/>
      <c r="C713" s="204" t="s">
        <v>1234</v>
      </c>
      <c r="D713" s="204" t="s">
        <v>185</v>
      </c>
      <c r="E713" s="205" t="s">
        <v>1235</v>
      </c>
      <c r="F713" s="206" t="s">
        <v>1236</v>
      </c>
      <c r="G713" s="207" t="s">
        <v>224</v>
      </c>
      <c r="H713" s="208">
        <v>3.136</v>
      </c>
      <c r="I713" s="209"/>
      <c r="J713" s="210">
        <f>ROUND(I713*H713,2)</f>
        <v>0</v>
      </c>
      <c r="K713" s="206" t="s">
        <v>199</v>
      </c>
      <c r="L713" s="61"/>
      <c r="M713" s="211" t="s">
        <v>22</v>
      </c>
      <c r="N713" s="212" t="s">
        <v>48</v>
      </c>
      <c r="O713" s="42"/>
      <c r="P713" s="213">
        <f>O713*H713</f>
        <v>0</v>
      </c>
      <c r="Q713" s="213">
        <v>0</v>
      </c>
      <c r="R713" s="213">
        <f>Q713*H713</f>
        <v>0</v>
      </c>
      <c r="S713" s="213">
        <v>0</v>
      </c>
      <c r="T713" s="214">
        <f>S713*H713</f>
        <v>0</v>
      </c>
      <c r="AR713" s="24" t="s">
        <v>284</v>
      </c>
      <c r="AT713" s="24" t="s">
        <v>185</v>
      </c>
      <c r="AU713" s="24" t="s">
        <v>85</v>
      </c>
      <c r="AY713" s="24" t="s">
        <v>183</v>
      </c>
      <c r="BE713" s="215">
        <f>IF(N713="základní",J713,0)</f>
        <v>0</v>
      </c>
      <c r="BF713" s="215">
        <f>IF(N713="snížená",J713,0)</f>
        <v>0</v>
      </c>
      <c r="BG713" s="215">
        <f>IF(N713="zákl. přenesená",J713,0)</f>
        <v>0</v>
      </c>
      <c r="BH713" s="215">
        <f>IF(N713="sníž. přenesená",J713,0)</f>
        <v>0</v>
      </c>
      <c r="BI713" s="215">
        <f>IF(N713="nulová",J713,0)</f>
        <v>0</v>
      </c>
      <c r="BJ713" s="24" t="s">
        <v>24</v>
      </c>
      <c r="BK713" s="215">
        <f>ROUND(I713*H713,2)</f>
        <v>0</v>
      </c>
      <c r="BL713" s="24" t="s">
        <v>284</v>
      </c>
      <c r="BM713" s="24" t="s">
        <v>1237</v>
      </c>
    </row>
    <row r="714" spans="2:47" s="1" customFormat="1" ht="27">
      <c r="B714" s="41"/>
      <c r="C714" s="63"/>
      <c r="D714" s="216" t="s">
        <v>192</v>
      </c>
      <c r="E714" s="63"/>
      <c r="F714" s="217" t="s">
        <v>1238</v>
      </c>
      <c r="G714" s="63"/>
      <c r="H714" s="63"/>
      <c r="I714" s="172"/>
      <c r="J714" s="63"/>
      <c r="K714" s="63"/>
      <c r="L714" s="61"/>
      <c r="M714" s="218"/>
      <c r="N714" s="42"/>
      <c r="O714" s="42"/>
      <c r="P714" s="42"/>
      <c r="Q714" s="42"/>
      <c r="R714" s="42"/>
      <c r="S714" s="42"/>
      <c r="T714" s="78"/>
      <c r="AT714" s="24" t="s">
        <v>192</v>
      </c>
      <c r="AU714" s="24" t="s">
        <v>85</v>
      </c>
    </row>
    <row r="715" spans="2:63" s="11" customFormat="1" ht="29.85" customHeight="1">
      <c r="B715" s="187"/>
      <c r="C715" s="188"/>
      <c r="D715" s="201" t="s">
        <v>76</v>
      </c>
      <c r="E715" s="202" t="s">
        <v>1239</v>
      </c>
      <c r="F715" s="202" t="s">
        <v>1240</v>
      </c>
      <c r="G715" s="188"/>
      <c r="H715" s="188"/>
      <c r="I715" s="191"/>
      <c r="J715" s="203">
        <f>BK715</f>
        <v>0</v>
      </c>
      <c r="K715" s="188"/>
      <c r="L715" s="193"/>
      <c r="M715" s="194"/>
      <c r="N715" s="195"/>
      <c r="O715" s="195"/>
      <c r="P715" s="196">
        <f>SUM(P716:P737)</f>
        <v>0</v>
      </c>
      <c r="Q715" s="195"/>
      <c r="R715" s="196">
        <f>SUM(R716:R737)</f>
        <v>1.1779164</v>
      </c>
      <c r="S715" s="195"/>
      <c r="T715" s="197">
        <f>SUM(T716:T737)</f>
        <v>0</v>
      </c>
      <c r="AR715" s="198" t="s">
        <v>85</v>
      </c>
      <c r="AT715" s="199" t="s">
        <v>76</v>
      </c>
      <c r="AU715" s="199" t="s">
        <v>24</v>
      </c>
      <c r="AY715" s="198" t="s">
        <v>183</v>
      </c>
      <c r="BK715" s="200">
        <f>SUM(BK716:BK737)</f>
        <v>0</v>
      </c>
    </row>
    <row r="716" spans="2:65" s="1" customFormat="1" ht="22.5" customHeight="1">
      <c r="B716" s="41"/>
      <c r="C716" s="204" t="s">
        <v>1241</v>
      </c>
      <c r="D716" s="204" t="s">
        <v>185</v>
      </c>
      <c r="E716" s="205" t="s">
        <v>1242</v>
      </c>
      <c r="F716" s="206" t="s">
        <v>1243</v>
      </c>
      <c r="G716" s="207" t="s">
        <v>274</v>
      </c>
      <c r="H716" s="208">
        <v>253.3</v>
      </c>
      <c r="I716" s="209"/>
      <c r="J716" s="210">
        <f>ROUND(I716*H716,2)</f>
        <v>0</v>
      </c>
      <c r="K716" s="206" t="s">
        <v>199</v>
      </c>
      <c r="L716" s="61"/>
      <c r="M716" s="211" t="s">
        <v>22</v>
      </c>
      <c r="N716" s="212" t="s">
        <v>48</v>
      </c>
      <c r="O716" s="42"/>
      <c r="P716" s="213">
        <f>O716*H716</f>
        <v>0</v>
      </c>
      <c r="Q716" s="213">
        <v>0.0004</v>
      </c>
      <c r="R716" s="213">
        <f>Q716*H716</f>
        <v>0.10132000000000001</v>
      </c>
      <c r="S716" s="213">
        <v>0</v>
      </c>
      <c r="T716" s="214">
        <f>S716*H716</f>
        <v>0</v>
      </c>
      <c r="AR716" s="24" t="s">
        <v>284</v>
      </c>
      <c r="AT716" s="24" t="s">
        <v>185</v>
      </c>
      <c r="AU716" s="24" t="s">
        <v>85</v>
      </c>
      <c r="AY716" s="24" t="s">
        <v>183</v>
      </c>
      <c r="BE716" s="215">
        <f>IF(N716="základní",J716,0)</f>
        <v>0</v>
      </c>
      <c r="BF716" s="215">
        <f>IF(N716="snížená",J716,0)</f>
        <v>0</v>
      </c>
      <c r="BG716" s="215">
        <f>IF(N716="zákl. přenesená",J716,0)</f>
        <v>0</v>
      </c>
      <c r="BH716" s="215">
        <f>IF(N716="sníž. přenesená",J716,0)</f>
        <v>0</v>
      </c>
      <c r="BI716" s="215">
        <f>IF(N716="nulová",J716,0)</f>
        <v>0</v>
      </c>
      <c r="BJ716" s="24" t="s">
        <v>24</v>
      </c>
      <c r="BK716" s="215">
        <f>ROUND(I716*H716,2)</f>
        <v>0</v>
      </c>
      <c r="BL716" s="24" t="s">
        <v>284</v>
      </c>
      <c r="BM716" s="24" t="s">
        <v>1244</v>
      </c>
    </row>
    <row r="717" spans="2:47" s="1" customFormat="1" ht="13.5">
      <c r="B717" s="41"/>
      <c r="C717" s="63"/>
      <c r="D717" s="216" t="s">
        <v>192</v>
      </c>
      <c r="E717" s="63"/>
      <c r="F717" s="217" t="s">
        <v>1245</v>
      </c>
      <c r="G717" s="63"/>
      <c r="H717" s="63"/>
      <c r="I717" s="172"/>
      <c r="J717" s="63"/>
      <c r="K717" s="63"/>
      <c r="L717" s="61"/>
      <c r="M717" s="218"/>
      <c r="N717" s="42"/>
      <c r="O717" s="42"/>
      <c r="P717" s="42"/>
      <c r="Q717" s="42"/>
      <c r="R717" s="42"/>
      <c r="S717" s="42"/>
      <c r="T717" s="78"/>
      <c r="AT717" s="24" t="s">
        <v>192</v>
      </c>
      <c r="AU717" s="24" t="s">
        <v>85</v>
      </c>
    </row>
    <row r="718" spans="2:51" s="14" customFormat="1" ht="13.5">
      <c r="B718" s="246"/>
      <c r="C718" s="247"/>
      <c r="D718" s="216" t="s">
        <v>194</v>
      </c>
      <c r="E718" s="248" t="s">
        <v>22</v>
      </c>
      <c r="F718" s="249" t="s">
        <v>555</v>
      </c>
      <c r="G718" s="247"/>
      <c r="H718" s="250" t="s">
        <v>22</v>
      </c>
      <c r="I718" s="251"/>
      <c r="J718" s="247"/>
      <c r="K718" s="247"/>
      <c r="L718" s="252"/>
      <c r="M718" s="253"/>
      <c r="N718" s="254"/>
      <c r="O718" s="254"/>
      <c r="P718" s="254"/>
      <c r="Q718" s="254"/>
      <c r="R718" s="254"/>
      <c r="S718" s="254"/>
      <c r="T718" s="255"/>
      <c r="AT718" s="256" t="s">
        <v>194</v>
      </c>
      <c r="AU718" s="256" t="s">
        <v>85</v>
      </c>
      <c r="AV718" s="14" t="s">
        <v>24</v>
      </c>
      <c r="AW718" s="14" t="s">
        <v>41</v>
      </c>
      <c r="AX718" s="14" t="s">
        <v>77</v>
      </c>
      <c r="AY718" s="256" t="s">
        <v>183</v>
      </c>
    </row>
    <row r="719" spans="2:51" s="12" customFormat="1" ht="27">
      <c r="B719" s="219"/>
      <c r="C719" s="220"/>
      <c r="D719" s="216" t="s">
        <v>194</v>
      </c>
      <c r="E719" s="221" t="s">
        <v>22</v>
      </c>
      <c r="F719" s="222" t="s">
        <v>556</v>
      </c>
      <c r="G719" s="220"/>
      <c r="H719" s="223">
        <v>253.3</v>
      </c>
      <c r="I719" s="224"/>
      <c r="J719" s="220"/>
      <c r="K719" s="220"/>
      <c r="L719" s="225"/>
      <c r="M719" s="226"/>
      <c r="N719" s="227"/>
      <c r="O719" s="227"/>
      <c r="P719" s="227"/>
      <c r="Q719" s="227"/>
      <c r="R719" s="227"/>
      <c r="S719" s="227"/>
      <c r="T719" s="228"/>
      <c r="AT719" s="229" t="s">
        <v>194</v>
      </c>
      <c r="AU719" s="229" t="s">
        <v>85</v>
      </c>
      <c r="AV719" s="12" t="s">
        <v>85</v>
      </c>
      <c r="AW719" s="12" t="s">
        <v>41</v>
      </c>
      <c r="AX719" s="12" t="s">
        <v>77</v>
      </c>
      <c r="AY719" s="229" t="s">
        <v>183</v>
      </c>
    </row>
    <row r="720" spans="2:51" s="13" customFormat="1" ht="13.5">
      <c r="B720" s="230"/>
      <c r="C720" s="231"/>
      <c r="D720" s="232" t="s">
        <v>194</v>
      </c>
      <c r="E720" s="233" t="s">
        <v>22</v>
      </c>
      <c r="F720" s="234" t="s">
        <v>196</v>
      </c>
      <c r="G720" s="231"/>
      <c r="H720" s="235">
        <v>253.3</v>
      </c>
      <c r="I720" s="236"/>
      <c r="J720" s="231"/>
      <c r="K720" s="231"/>
      <c r="L720" s="237"/>
      <c r="M720" s="238"/>
      <c r="N720" s="239"/>
      <c r="O720" s="239"/>
      <c r="P720" s="239"/>
      <c r="Q720" s="239"/>
      <c r="R720" s="239"/>
      <c r="S720" s="239"/>
      <c r="T720" s="240"/>
      <c r="AT720" s="241" t="s">
        <v>194</v>
      </c>
      <c r="AU720" s="241" t="s">
        <v>85</v>
      </c>
      <c r="AV720" s="13" t="s">
        <v>190</v>
      </c>
      <c r="AW720" s="13" t="s">
        <v>41</v>
      </c>
      <c r="AX720" s="13" t="s">
        <v>24</v>
      </c>
      <c r="AY720" s="241" t="s">
        <v>183</v>
      </c>
    </row>
    <row r="721" spans="2:65" s="1" customFormat="1" ht="22.5" customHeight="1">
      <c r="B721" s="41"/>
      <c r="C721" s="257" t="s">
        <v>1246</v>
      </c>
      <c r="D721" s="257" t="s">
        <v>330</v>
      </c>
      <c r="E721" s="258" t="s">
        <v>1247</v>
      </c>
      <c r="F721" s="259" t="s">
        <v>1248</v>
      </c>
      <c r="G721" s="260" t="s">
        <v>274</v>
      </c>
      <c r="H721" s="261">
        <v>278.63</v>
      </c>
      <c r="I721" s="262"/>
      <c r="J721" s="263">
        <f>ROUND(I721*H721,2)</f>
        <v>0</v>
      </c>
      <c r="K721" s="259" t="s">
        <v>22</v>
      </c>
      <c r="L721" s="264"/>
      <c r="M721" s="265" t="s">
        <v>22</v>
      </c>
      <c r="N721" s="266" t="s">
        <v>48</v>
      </c>
      <c r="O721" s="42"/>
      <c r="P721" s="213">
        <f>O721*H721</f>
        <v>0</v>
      </c>
      <c r="Q721" s="213">
        <v>0.00238</v>
      </c>
      <c r="R721" s="213">
        <f>Q721*H721</f>
        <v>0.6631394</v>
      </c>
      <c r="S721" s="213">
        <v>0</v>
      </c>
      <c r="T721" s="214">
        <f>S721*H721</f>
        <v>0</v>
      </c>
      <c r="AR721" s="24" t="s">
        <v>384</v>
      </c>
      <c r="AT721" s="24" t="s">
        <v>330</v>
      </c>
      <c r="AU721" s="24" t="s">
        <v>85</v>
      </c>
      <c r="AY721" s="24" t="s">
        <v>183</v>
      </c>
      <c r="BE721" s="215">
        <f>IF(N721="základní",J721,0)</f>
        <v>0</v>
      </c>
      <c r="BF721" s="215">
        <f>IF(N721="snížená",J721,0)</f>
        <v>0</v>
      </c>
      <c r="BG721" s="215">
        <f>IF(N721="zákl. přenesená",J721,0)</f>
        <v>0</v>
      </c>
      <c r="BH721" s="215">
        <f>IF(N721="sníž. přenesená",J721,0)</f>
        <v>0</v>
      </c>
      <c r="BI721" s="215">
        <f>IF(N721="nulová",J721,0)</f>
        <v>0</v>
      </c>
      <c r="BJ721" s="24" t="s">
        <v>24</v>
      </c>
      <c r="BK721" s="215">
        <f>ROUND(I721*H721,2)</f>
        <v>0</v>
      </c>
      <c r="BL721" s="24" t="s">
        <v>284</v>
      </c>
      <c r="BM721" s="24" t="s">
        <v>1249</v>
      </c>
    </row>
    <row r="722" spans="2:51" s="12" customFormat="1" ht="13.5">
      <c r="B722" s="219"/>
      <c r="C722" s="220"/>
      <c r="D722" s="232" t="s">
        <v>194</v>
      </c>
      <c r="E722" s="220"/>
      <c r="F722" s="244" t="s">
        <v>1250</v>
      </c>
      <c r="G722" s="220"/>
      <c r="H722" s="245">
        <v>278.63</v>
      </c>
      <c r="I722" s="224"/>
      <c r="J722" s="220"/>
      <c r="K722" s="220"/>
      <c r="L722" s="225"/>
      <c r="M722" s="226"/>
      <c r="N722" s="227"/>
      <c r="O722" s="227"/>
      <c r="P722" s="227"/>
      <c r="Q722" s="227"/>
      <c r="R722" s="227"/>
      <c r="S722" s="227"/>
      <c r="T722" s="228"/>
      <c r="AT722" s="229" t="s">
        <v>194</v>
      </c>
      <c r="AU722" s="229" t="s">
        <v>85</v>
      </c>
      <c r="AV722" s="12" t="s">
        <v>85</v>
      </c>
      <c r="AW722" s="12" t="s">
        <v>6</v>
      </c>
      <c r="AX722" s="12" t="s">
        <v>24</v>
      </c>
      <c r="AY722" s="229" t="s">
        <v>183</v>
      </c>
    </row>
    <row r="723" spans="2:65" s="1" customFormat="1" ht="22.5" customHeight="1">
      <c r="B723" s="41"/>
      <c r="C723" s="204" t="s">
        <v>1251</v>
      </c>
      <c r="D723" s="204" t="s">
        <v>185</v>
      </c>
      <c r="E723" s="205" t="s">
        <v>1252</v>
      </c>
      <c r="F723" s="206" t="s">
        <v>1253</v>
      </c>
      <c r="G723" s="207" t="s">
        <v>274</v>
      </c>
      <c r="H723" s="208">
        <v>149.12</v>
      </c>
      <c r="I723" s="209"/>
      <c r="J723" s="210">
        <f>ROUND(I723*H723,2)</f>
        <v>0</v>
      </c>
      <c r="K723" s="206" t="s">
        <v>199</v>
      </c>
      <c r="L723" s="61"/>
      <c r="M723" s="211" t="s">
        <v>22</v>
      </c>
      <c r="N723" s="212" t="s">
        <v>48</v>
      </c>
      <c r="O723" s="42"/>
      <c r="P723" s="213">
        <f>O723*H723</f>
        <v>0</v>
      </c>
      <c r="Q723" s="213">
        <v>0.0004</v>
      </c>
      <c r="R723" s="213">
        <f>Q723*H723</f>
        <v>0.05964800000000001</v>
      </c>
      <c r="S723" s="213">
        <v>0</v>
      </c>
      <c r="T723" s="214">
        <f>S723*H723</f>
        <v>0</v>
      </c>
      <c r="AR723" s="24" t="s">
        <v>284</v>
      </c>
      <c r="AT723" s="24" t="s">
        <v>185</v>
      </c>
      <c r="AU723" s="24" t="s">
        <v>85</v>
      </c>
      <c r="AY723" s="24" t="s">
        <v>183</v>
      </c>
      <c r="BE723" s="215">
        <f>IF(N723="základní",J723,0)</f>
        <v>0</v>
      </c>
      <c r="BF723" s="215">
        <f>IF(N723="snížená",J723,0)</f>
        <v>0</v>
      </c>
      <c r="BG723" s="215">
        <f>IF(N723="zákl. přenesená",J723,0)</f>
        <v>0</v>
      </c>
      <c r="BH723" s="215">
        <f>IF(N723="sníž. přenesená",J723,0)</f>
        <v>0</v>
      </c>
      <c r="BI723" s="215">
        <f>IF(N723="nulová",J723,0)</f>
        <v>0</v>
      </c>
      <c r="BJ723" s="24" t="s">
        <v>24</v>
      </c>
      <c r="BK723" s="215">
        <f>ROUND(I723*H723,2)</f>
        <v>0</v>
      </c>
      <c r="BL723" s="24" t="s">
        <v>284</v>
      </c>
      <c r="BM723" s="24" t="s">
        <v>1254</v>
      </c>
    </row>
    <row r="724" spans="2:47" s="1" customFormat="1" ht="13.5">
      <c r="B724" s="41"/>
      <c r="C724" s="63"/>
      <c r="D724" s="216" t="s">
        <v>192</v>
      </c>
      <c r="E724" s="63"/>
      <c r="F724" s="217" t="s">
        <v>1255</v>
      </c>
      <c r="G724" s="63"/>
      <c r="H724" s="63"/>
      <c r="I724" s="172"/>
      <c r="J724" s="63"/>
      <c r="K724" s="63"/>
      <c r="L724" s="61"/>
      <c r="M724" s="218"/>
      <c r="N724" s="42"/>
      <c r="O724" s="42"/>
      <c r="P724" s="42"/>
      <c r="Q724" s="42"/>
      <c r="R724" s="42"/>
      <c r="S724" s="42"/>
      <c r="T724" s="78"/>
      <c r="AT724" s="24" t="s">
        <v>192</v>
      </c>
      <c r="AU724" s="24" t="s">
        <v>85</v>
      </c>
    </row>
    <row r="725" spans="2:51" s="14" customFormat="1" ht="13.5">
      <c r="B725" s="246"/>
      <c r="C725" s="247"/>
      <c r="D725" s="216" t="s">
        <v>194</v>
      </c>
      <c r="E725" s="248" t="s">
        <v>22</v>
      </c>
      <c r="F725" s="249" t="s">
        <v>553</v>
      </c>
      <c r="G725" s="247"/>
      <c r="H725" s="250" t="s">
        <v>22</v>
      </c>
      <c r="I725" s="251"/>
      <c r="J725" s="247"/>
      <c r="K725" s="247"/>
      <c r="L725" s="252"/>
      <c r="M725" s="253"/>
      <c r="N725" s="254"/>
      <c r="O725" s="254"/>
      <c r="P725" s="254"/>
      <c r="Q725" s="254"/>
      <c r="R725" s="254"/>
      <c r="S725" s="254"/>
      <c r="T725" s="255"/>
      <c r="AT725" s="256" t="s">
        <v>194</v>
      </c>
      <c r="AU725" s="256" t="s">
        <v>85</v>
      </c>
      <c r="AV725" s="14" t="s">
        <v>24</v>
      </c>
      <c r="AW725" s="14" t="s">
        <v>41</v>
      </c>
      <c r="AX725" s="14" t="s">
        <v>77</v>
      </c>
      <c r="AY725" s="256" t="s">
        <v>183</v>
      </c>
    </row>
    <row r="726" spans="2:51" s="12" customFormat="1" ht="13.5">
      <c r="B726" s="219"/>
      <c r="C726" s="220"/>
      <c r="D726" s="216" t="s">
        <v>194</v>
      </c>
      <c r="E726" s="221" t="s">
        <v>22</v>
      </c>
      <c r="F726" s="222" t="s">
        <v>554</v>
      </c>
      <c r="G726" s="220"/>
      <c r="H726" s="223">
        <v>149.12</v>
      </c>
      <c r="I726" s="224"/>
      <c r="J726" s="220"/>
      <c r="K726" s="220"/>
      <c r="L726" s="225"/>
      <c r="M726" s="226"/>
      <c r="N726" s="227"/>
      <c r="O726" s="227"/>
      <c r="P726" s="227"/>
      <c r="Q726" s="227"/>
      <c r="R726" s="227"/>
      <c r="S726" s="227"/>
      <c r="T726" s="228"/>
      <c r="AT726" s="229" t="s">
        <v>194</v>
      </c>
      <c r="AU726" s="229" t="s">
        <v>85</v>
      </c>
      <c r="AV726" s="12" t="s">
        <v>85</v>
      </c>
      <c r="AW726" s="12" t="s">
        <v>41</v>
      </c>
      <c r="AX726" s="12" t="s">
        <v>77</v>
      </c>
      <c r="AY726" s="229" t="s">
        <v>183</v>
      </c>
    </row>
    <row r="727" spans="2:51" s="13" customFormat="1" ht="13.5">
      <c r="B727" s="230"/>
      <c r="C727" s="231"/>
      <c r="D727" s="232" t="s">
        <v>194</v>
      </c>
      <c r="E727" s="233" t="s">
        <v>22</v>
      </c>
      <c r="F727" s="234" t="s">
        <v>196</v>
      </c>
      <c r="G727" s="231"/>
      <c r="H727" s="235">
        <v>149.12</v>
      </c>
      <c r="I727" s="236"/>
      <c r="J727" s="231"/>
      <c r="K727" s="231"/>
      <c r="L727" s="237"/>
      <c r="M727" s="238"/>
      <c r="N727" s="239"/>
      <c r="O727" s="239"/>
      <c r="P727" s="239"/>
      <c r="Q727" s="239"/>
      <c r="R727" s="239"/>
      <c r="S727" s="239"/>
      <c r="T727" s="240"/>
      <c r="AT727" s="241" t="s">
        <v>194</v>
      </c>
      <c r="AU727" s="241" t="s">
        <v>85</v>
      </c>
      <c r="AV727" s="13" t="s">
        <v>190</v>
      </c>
      <c r="AW727" s="13" t="s">
        <v>41</v>
      </c>
      <c r="AX727" s="13" t="s">
        <v>24</v>
      </c>
      <c r="AY727" s="241" t="s">
        <v>183</v>
      </c>
    </row>
    <row r="728" spans="2:65" s="1" customFormat="1" ht="22.5" customHeight="1">
      <c r="B728" s="41"/>
      <c r="C728" s="257" t="s">
        <v>1256</v>
      </c>
      <c r="D728" s="257" t="s">
        <v>330</v>
      </c>
      <c r="E728" s="258" t="s">
        <v>1257</v>
      </c>
      <c r="F728" s="259" t="s">
        <v>1258</v>
      </c>
      <c r="G728" s="260" t="s">
        <v>274</v>
      </c>
      <c r="H728" s="261">
        <v>164.032</v>
      </c>
      <c r="I728" s="262"/>
      <c r="J728" s="263">
        <f>ROUND(I728*H728,2)</f>
        <v>0</v>
      </c>
      <c r="K728" s="259" t="s">
        <v>199</v>
      </c>
      <c r="L728" s="264"/>
      <c r="M728" s="265" t="s">
        <v>22</v>
      </c>
      <c r="N728" s="266" t="s">
        <v>48</v>
      </c>
      <c r="O728" s="42"/>
      <c r="P728" s="213">
        <f>O728*H728</f>
        <v>0</v>
      </c>
      <c r="Q728" s="213">
        <v>0.002</v>
      </c>
      <c r="R728" s="213">
        <f>Q728*H728</f>
        <v>0.328064</v>
      </c>
      <c r="S728" s="213">
        <v>0</v>
      </c>
      <c r="T728" s="214">
        <f>S728*H728</f>
        <v>0</v>
      </c>
      <c r="AR728" s="24" t="s">
        <v>384</v>
      </c>
      <c r="AT728" s="24" t="s">
        <v>330</v>
      </c>
      <c r="AU728" s="24" t="s">
        <v>85</v>
      </c>
      <c r="AY728" s="24" t="s">
        <v>183</v>
      </c>
      <c r="BE728" s="215">
        <f>IF(N728="základní",J728,0)</f>
        <v>0</v>
      </c>
      <c r="BF728" s="215">
        <f>IF(N728="snížená",J728,0)</f>
        <v>0</v>
      </c>
      <c r="BG728" s="215">
        <f>IF(N728="zákl. přenesená",J728,0)</f>
        <v>0</v>
      </c>
      <c r="BH728" s="215">
        <f>IF(N728="sníž. přenesená",J728,0)</f>
        <v>0</v>
      </c>
      <c r="BI728" s="215">
        <f>IF(N728="nulová",J728,0)</f>
        <v>0</v>
      </c>
      <c r="BJ728" s="24" t="s">
        <v>24</v>
      </c>
      <c r="BK728" s="215">
        <f>ROUND(I728*H728,2)</f>
        <v>0</v>
      </c>
      <c r="BL728" s="24" t="s">
        <v>284</v>
      </c>
      <c r="BM728" s="24" t="s">
        <v>1259</v>
      </c>
    </row>
    <row r="729" spans="2:47" s="1" customFormat="1" ht="13.5">
      <c r="B729" s="41"/>
      <c r="C729" s="63"/>
      <c r="D729" s="216" t="s">
        <v>192</v>
      </c>
      <c r="E729" s="63"/>
      <c r="F729" s="217" t="s">
        <v>1260</v>
      </c>
      <c r="G729" s="63"/>
      <c r="H729" s="63"/>
      <c r="I729" s="172"/>
      <c r="J729" s="63"/>
      <c r="K729" s="63"/>
      <c r="L729" s="61"/>
      <c r="M729" s="218"/>
      <c r="N729" s="42"/>
      <c r="O729" s="42"/>
      <c r="P729" s="42"/>
      <c r="Q729" s="42"/>
      <c r="R729" s="42"/>
      <c r="S729" s="42"/>
      <c r="T729" s="78"/>
      <c r="AT729" s="24" t="s">
        <v>192</v>
      </c>
      <c r="AU729" s="24" t="s">
        <v>85</v>
      </c>
    </row>
    <row r="730" spans="2:51" s="12" customFormat="1" ht="13.5">
      <c r="B730" s="219"/>
      <c r="C730" s="220"/>
      <c r="D730" s="232" t="s">
        <v>194</v>
      </c>
      <c r="E730" s="220"/>
      <c r="F730" s="244" t="s">
        <v>1261</v>
      </c>
      <c r="G730" s="220"/>
      <c r="H730" s="245">
        <v>164.032</v>
      </c>
      <c r="I730" s="224"/>
      <c r="J730" s="220"/>
      <c r="K730" s="220"/>
      <c r="L730" s="225"/>
      <c r="M730" s="226"/>
      <c r="N730" s="227"/>
      <c r="O730" s="227"/>
      <c r="P730" s="227"/>
      <c r="Q730" s="227"/>
      <c r="R730" s="227"/>
      <c r="S730" s="227"/>
      <c r="T730" s="228"/>
      <c r="AT730" s="229" t="s">
        <v>194</v>
      </c>
      <c r="AU730" s="229" t="s">
        <v>85</v>
      </c>
      <c r="AV730" s="12" t="s">
        <v>85</v>
      </c>
      <c r="AW730" s="12" t="s">
        <v>6</v>
      </c>
      <c r="AX730" s="12" t="s">
        <v>24</v>
      </c>
      <c r="AY730" s="229" t="s">
        <v>183</v>
      </c>
    </row>
    <row r="731" spans="2:65" s="1" customFormat="1" ht="22.5" customHeight="1">
      <c r="B731" s="41"/>
      <c r="C731" s="204" t="s">
        <v>1262</v>
      </c>
      <c r="D731" s="204" t="s">
        <v>185</v>
      </c>
      <c r="E731" s="205" t="s">
        <v>1263</v>
      </c>
      <c r="F731" s="206" t="s">
        <v>1264</v>
      </c>
      <c r="G731" s="207" t="s">
        <v>238</v>
      </c>
      <c r="H731" s="208">
        <v>356</v>
      </c>
      <c r="I731" s="209"/>
      <c r="J731" s="210">
        <f>ROUND(I731*H731,2)</f>
        <v>0</v>
      </c>
      <c r="K731" s="206" t="s">
        <v>199</v>
      </c>
      <c r="L731" s="61"/>
      <c r="M731" s="211" t="s">
        <v>22</v>
      </c>
      <c r="N731" s="212" t="s">
        <v>48</v>
      </c>
      <c r="O731" s="42"/>
      <c r="P731" s="213">
        <f>O731*H731</f>
        <v>0</v>
      </c>
      <c r="Q731" s="213">
        <v>1E-05</v>
      </c>
      <c r="R731" s="213">
        <f>Q731*H731</f>
        <v>0.0035600000000000002</v>
      </c>
      <c r="S731" s="213">
        <v>0</v>
      </c>
      <c r="T731" s="214">
        <f>S731*H731</f>
        <v>0</v>
      </c>
      <c r="AR731" s="24" t="s">
        <v>284</v>
      </c>
      <c r="AT731" s="24" t="s">
        <v>185</v>
      </c>
      <c r="AU731" s="24" t="s">
        <v>85</v>
      </c>
      <c r="AY731" s="24" t="s">
        <v>183</v>
      </c>
      <c r="BE731" s="215">
        <f>IF(N731="základní",J731,0)</f>
        <v>0</v>
      </c>
      <c r="BF731" s="215">
        <f>IF(N731="snížená",J731,0)</f>
        <v>0</v>
      </c>
      <c r="BG731" s="215">
        <f>IF(N731="zákl. přenesená",J731,0)</f>
        <v>0</v>
      </c>
      <c r="BH731" s="215">
        <f>IF(N731="sníž. přenesená",J731,0)</f>
        <v>0</v>
      </c>
      <c r="BI731" s="215">
        <f>IF(N731="nulová",J731,0)</f>
        <v>0</v>
      </c>
      <c r="BJ731" s="24" t="s">
        <v>24</v>
      </c>
      <c r="BK731" s="215">
        <f>ROUND(I731*H731,2)</f>
        <v>0</v>
      </c>
      <c r="BL731" s="24" t="s">
        <v>284</v>
      </c>
      <c r="BM731" s="24" t="s">
        <v>1265</v>
      </c>
    </row>
    <row r="732" spans="2:47" s="1" customFormat="1" ht="13.5">
      <c r="B732" s="41"/>
      <c r="C732" s="63"/>
      <c r="D732" s="232" t="s">
        <v>192</v>
      </c>
      <c r="E732" s="63"/>
      <c r="F732" s="242" t="s">
        <v>1266</v>
      </c>
      <c r="G732" s="63"/>
      <c r="H732" s="63"/>
      <c r="I732" s="172"/>
      <c r="J732" s="63"/>
      <c r="K732" s="63"/>
      <c r="L732" s="61"/>
      <c r="M732" s="218"/>
      <c r="N732" s="42"/>
      <c r="O732" s="42"/>
      <c r="P732" s="42"/>
      <c r="Q732" s="42"/>
      <c r="R732" s="42"/>
      <c r="S732" s="42"/>
      <c r="T732" s="78"/>
      <c r="AT732" s="24" t="s">
        <v>192</v>
      </c>
      <c r="AU732" s="24" t="s">
        <v>85</v>
      </c>
    </row>
    <row r="733" spans="2:65" s="1" customFormat="1" ht="22.5" customHeight="1">
      <c r="B733" s="41"/>
      <c r="C733" s="257" t="s">
        <v>1267</v>
      </c>
      <c r="D733" s="257" t="s">
        <v>330</v>
      </c>
      <c r="E733" s="258" t="s">
        <v>1268</v>
      </c>
      <c r="F733" s="259" t="s">
        <v>1269</v>
      </c>
      <c r="G733" s="260" t="s">
        <v>305</v>
      </c>
      <c r="H733" s="261">
        <v>147.9</v>
      </c>
      <c r="I733" s="262"/>
      <c r="J733" s="263">
        <f>ROUND(I733*H733,2)</f>
        <v>0</v>
      </c>
      <c r="K733" s="259" t="s">
        <v>199</v>
      </c>
      <c r="L733" s="264"/>
      <c r="M733" s="265" t="s">
        <v>22</v>
      </c>
      <c r="N733" s="266" t="s">
        <v>48</v>
      </c>
      <c r="O733" s="42"/>
      <c r="P733" s="213">
        <f>O733*H733</f>
        <v>0</v>
      </c>
      <c r="Q733" s="213">
        <v>0.00015</v>
      </c>
      <c r="R733" s="213">
        <f>Q733*H733</f>
        <v>0.022185</v>
      </c>
      <c r="S733" s="213">
        <v>0</v>
      </c>
      <c r="T733" s="214">
        <f>S733*H733</f>
        <v>0</v>
      </c>
      <c r="AR733" s="24" t="s">
        <v>384</v>
      </c>
      <c r="AT733" s="24" t="s">
        <v>330</v>
      </c>
      <c r="AU733" s="24" t="s">
        <v>85</v>
      </c>
      <c r="AY733" s="24" t="s">
        <v>183</v>
      </c>
      <c r="BE733" s="215">
        <f>IF(N733="základní",J733,0)</f>
        <v>0</v>
      </c>
      <c r="BF733" s="215">
        <f>IF(N733="snížená",J733,0)</f>
        <v>0</v>
      </c>
      <c r="BG733" s="215">
        <f>IF(N733="zákl. přenesená",J733,0)</f>
        <v>0</v>
      </c>
      <c r="BH733" s="215">
        <f>IF(N733="sníž. přenesená",J733,0)</f>
        <v>0</v>
      </c>
      <c r="BI733" s="215">
        <f>IF(N733="nulová",J733,0)</f>
        <v>0</v>
      </c>
      <c r="BJ733" s="24" t="s">
        <v>24</v>
      </c>
      <c r="BK733" s="215">
        <f>ROUND(I733*H733,2)</f>
        <v>0</v>
      </c>
      <c r="BL733" s="24" t="s">
        <v>284</v>
      </c>
      <c r="BM733" s="24" t="s">
        <v>1270</v>
      </c>
    </row>
    <row r="734" spans="2:47" s="1" customFormat="1" ht="13.5">
      <c r="B734" s="41"/>
      <c r="C734" s="63"/>
      <c r="D734" s="216" t="s">
        <v>192</v>
      </c>
      <c r="E734" s="63"/>
      <c r="F734" s="217" t="s">
        <v>1271</v>
      </c>
      <c r="G734" s="63"/>
      <c r="H734" s="63"/>
      <c r="I734" s="172"/>
      <c r="J734" s="63"/>
      <c r="K734" s="63"/>
      <c r="L734" s="61"/>
      <c r="M734" s="218"/>
      <c r="N734" s="42"/>
      <c r="O734" s="42"/>
      <c r="P734" s="42"/>
      <c r="Q734" s="42"/>
      <c r="R734" s="42"/>
      <c r="S734" s="42"/>
      <c r="T734" s="78"/>
      <c r="AT734" s="24" t="s">
        <v>192</v>
      </c>
      <c r="AU734" s="24" t="s">
        <v>85</v>
      </c>
    </row>
    <row r="735" spans="2:51" s="12" customFormat="1" ht="13.5">
      <c r="B735" s="219"/>
      <c r="C735" s="220"/>
      <c r="D735" s="232" t="s">
        <v>194</v>
      </c>
      <c r="E735" s="220"/>
      <c r="F735" s="244" t="s">
        <v>1272</v>
      </c>
      <c r="G735" s="220"/>
      <c r="H735" s="245">
        <v>147.9</v>
      </c>
      <c r="I735" s="224"/>
      <c r="J735" s="220"/>
      <c r="K735" s="220"/>
      <c r="L735" s="225"/>
      <c r="M735" s="226"/>
      <c r="N735" s="227"/>
      <c r="O735" s="227"/>
      <c r="P735" s="227"/>
      <c r="Q735" s="227"/>
      <c r="R735" s="227"/>
      <c r="S735" s="227"/>
      <c r="T735" s="228"/>
      <c r="AT735" s="229" t="s">
        <v>194</v>
      </c>
      <c r="AU735" s="229" t="s">
        <v>85</v>
      </c>
      <c r="AV735" s="12" t="s">
        <v>85</v>
      </c>
      <c r="AW735" s="12" t="s">
        <v>6</v>
      </c>
      <c r="AX735" s="12" t="s">
        <v>24</v>
      </c>
      <c r="AY735" s="229" t="s">
        <v>183</v>
      </c>
    </row>
    <row r="736" spans="2:65" s="1" customFormat="1" ht="22.5" customHeight="1">
      <c r="B736" s="41"/>
      <c r="C736" s="204" t="s">
        <v>1273</v>
      </c>
      <c r="D736" s="204" t="s">
        <v>185</v>
      </c>
      <c r="E736" s="205" t="s">
        <v>1274</v>
      </c>
      <c r="F736" s="206" t="s">
        <v>1275</v>
      </c>
      <c r="G736" s="207" t="s">
        <v>224</v>
      </c>
      <c r="H736" s="208">
        <v>1.178</v>
      </c>
      <c r="I736" s="209"/>
      <c r="J736" s="210">
        <f>ROUND(I736*H736,2)</f>
        <v>0</v>
      </c>
      <c r="K736" s="206" t="s">
        <v>199</v>
      </c>
      <c r="L736" s="61"/>
      <c r="M736" s="211" t="s">
        <v>22</v>
      </c>
      <c r="N736" s="212" t="s">
        <v>48</v>
      </c>
      <c r="O736" s="42"/>
      <c r="P736" s="213">
        <f>O736*H736</f>
        <v>0</v>
      </c>
      <c r="Q736" s="213">
        <v>0</v>
      </c>
      <c r="R736" s="213">
        <f>Q736*H736</f>
        <v>0</v>
      </c>
      <c r="S736" s="213">
        <v>0</v>
      </c>
      <c r="T736" s="214">
        <f>S736*H736</f>
        <v>0</v>
      </c>
      <c r="AR736" s="24" t="s">
        <v>284</v>
      </c>
      <c r="AT736" s="24" t="s">
        <v>185</v>
      </c>
      <c r="AU736" s="24" t="s">
        <v>85</v>
      </c>
      <c r="AY736" s="24" t="s">
        <v>183</v>
      </c>
      <c r="BE736" s="215">
        <f>IF(N736="základní",J736,0)</f>
        <v>0</v>
      </c>
      <c r="BF736" s="215">
        <f>IF(N736="snížená",J736,0)</f>
        <v>0</v>
      </c>
      <c r="BG736" s="215">
        <f>IF(N736="zákl. přenesená",J736,0)</f>
        <v>0</v>
      </c>
      <c r="BH736" s="215">
        <f>IF(N736="sníž. přenesená",J736,0)</f>
        <v>0</v>
      </c>
      <c r="BI736" s="215">
        <f>IF(N736="nulová",J736,0)</f>
        <v>0</v>
      </c>
      <c r="BJ736" s="24" t="s">
        <v>24</v>
      </c>
      <c r="BK736" s="215">
        <f>ROUND(I736*H736,2)</f>
        <v>0</v>
      </c>
      <c r="BL736" s="24" t="s">
        <v>284</v>
      </c>
      <c r="BM736" s="24" t="s">
        <v>1276</v>
      </c>
    </row>
    <row r="737" spans="2:47" s="1" customFormat="1" ht="27">
      <c r="B737" s="41"/>
      <c r="C737" s="63"/>
      <c r="D737" s="216" t="s">
        <v>192</v>
      </c>
      <c r="E737" s="63"/>
      <c r="F737" s="217" t="s">
        <v>1277</v>
      </c>
      <c r="G737" s="63"/>
      <c r="H737" s="63"/>
      <c r="I737" s="172"/>
      <c r="J737" s="63"/>
      <c r="K737" s="63"/>
      <c r="L737" s="61"/>
      <c r="M737" s="218"/>
      <c r="N737" s="42"/>
      <c r="O737" s="42"/>
      <c r="P737" s="42"/>
      <c r="Q737" s="42"/>
      <c r="R737" s="42"/>
      <c r="S737" s="42"/>
      <c r="T737" s="78"/>
      <c r="AT737" s="24" t="s">
        <v>192</v>
      </c>
      <c r="AU737" s="24" t="s">
        <v>85</v>
      </c>
    </row>
    <row r="738" spans="2:63" s="11" customFormat="1" ht="29.85" customHeight="1">
      <c r="B738" s="187"/>
      <c r="C738" s="188"/>
      <c r="D738" s="201" t="s">
        <v>76</v>
      </c>
      <c r="E738" s="202" t="s">
        <v>1278</v>
      </c>
      <c r="F738" s="202" t="s">
        <v>1279</v>
      </c>
      <c r="G738" s="188"/>
      <c r="H738" s="188"/>
      <c r="I738" s="191"/>
      <c r="J738" s="203">
        <f>BK738</f>
        <v>0</v>
      </c>
      <c r="K738" s="188"/>
      <c r="L738" s="193"/>
      <c r="M738" s="194"/>
      <c r="N738" s="195"/>
      <c r="O738" s="195"/>
      <c r="P738" s="196">
        <f>SUM(P739:P747)</f>
        <v>0</v>
      </c>
      <c r="Q738" s="195"/>
      <c r="R738" s="196">
        <f>SUM(R739:R747)</f>
        <v>4.173768</v>
      </c>
      <c r="S738" s="195"/>
      <c r="T738" s="197">
        <f>SUM(T739:T747)</f>
        <v>0</v>
      </c>
      <c r="AR738" s="198" t="s">
        <v>85</v>
      </c>
      <c r="AT738" s="199" t="s">
        <v>76</v>
      </c>
      <c r="AU738" s="199" t="s">
        <v>24</v>
      </c>
      <c r="AY738" s="198" t="s">
        <v>183</v>
      </c>
      <c r="BK738" s="200">
        <f>SUM(BK739:BK747)</f>
        <v>0</v>
      </c>
    </row>
    <row r="739" spans="2:65" s="1" customFormat="1" ht="31.5" customHeight="1">
      <c r="B739" s="41"/>
      <c r="C739" s="204" t="s">
        <v>1280</v>
      </c>
      <c r="D739" s="204" t="s">
        <v>185</v>
      </c>
      <c r="E739" s="205" t="s">
        <v>1281</v>
      </c>
      <c r="F739" s="206" t="s">
        <v>1282</v>
      </c>
      <c r="G739" s="207" t="s">
        <v>274</v>
      </c>
      <c r="H739" s="208">
        <v>230.85</v>
      </c>
      <c r="I739" s="209"/>
      <c r="J739" s="210">
        <f>ROUND(I739*H739,2)</f>
        <v>0</v>
      </c>
      <c r="K739" s="206" t="s">
        <v>199</v>
      </c>
      <c r="L739" s="61"/>
      <c r="M739" s="211" t="s">
        <v>22</v>
      </c>
      <c r="N739" s="212" t="s">
        <v>48</v>
      </c>
      <c r="O739" s="42"/>
      <c r="P739" s="213">
        <f>O739*H739</f>
        <v>0</v>
      </c>
      <c r="Q739" s="213">
        <v>0.0029</v>
      </c>
      <c r="R739" s="213">
        <f>Q739*H739</f>
        <v>0.669465</v>
      </c>
      <c r="S739" s="213">
        <v>0</v>
      </c>
      <c r="T739" s="214">
        <f>S739*H739</f>
        <v>0</v>
      </c>
      <c r="AR739" s="24" t="s">
        <v>284</v>
      </c>
      <c r="AT739" s="24" t="s">
        <v>185</v>
      </c>
      <c r="AU739" s="24" t="s">
        <v>85</v>
      </c>
      <c r="AY739" s="24" t="s">
        <v>183</v>
      </c>
      <c r="BE739" s="215">
        <f>IF(N739="základní",J739,0)</f>
        <v>0</v>
      </c>
      <c r="BF739" s="215">
        <f>IF(N739="snížená",J739,0)</f>
        <v>0</v>
      </c>
      <c r="BG739" s="215">
        <f>IF(N739="zákl. přenesená",J739,0)</f>
        <v>0</v>
      </c>
      <c r="BH739" s="215">
        <f>IF(N739="sníž. přenesená",J739,0)</f>
        <v>0</v>
      </c>
      <c r="BI739" s="215">
        <f>IF(N739="nulová",J739,0)</f>
        <v>0</v>
      </c>
      <c r="BJ739" s="24" t="s">
        <v>24</v>
      </c>
      <c r="BK739" s="215">
        <f>ROUND(I739*H739,2)</f>
        <v>0</v>
      </c>
      <c r="BL739" s="24" t="s">
        <v>284</v>
      </c>
      <c r="BM739" s="24" t="s">
        <v>1283</v>
      </c>
    </row>
    <row r="740" spans="2:47" s="1" customFormat="1" ht="27">
      <c r="B740" s="41"/>
      <c r="C740" s="63"/>
      <c r="D740" s="216" t="s">
        <v>192</v>
      </c>
      <c r="E740" s="63"/>
      <c r="F740" s="217" t="s">
        <v>1284</v>
      </c>
      <c r="G740" s="63"/>
      <c r="H740" s="63"/>
      <c r="I740" s="172"/>
      <c r="J740" s="63"/>
      <c r="K740" s="63"/>
      <c r="L740" s="61"/>
      <c r="M740" s="218"/>
      <c r="N740" s="42"/>
      <c r="O740" s="42"/>
      <c r="P740" s="42"/>
      <c r="Q740" s="42"/>
      <c r="R740" s="42"/>
      <c r="S740" s="42"/>
      <c r="T740" s="78"/>
      <c r="AT740" s="24" t="s">
        <v>192</v>
      </c>
      <c r="AU740" s="24" t="s">
        <v>85</v>
      </c>
    </row>
    <row r="741" spans="2:51" s="12" customFormat="1" ht="13.5">
      <c r="B741" s="219"/>
      <c r="C741" s="220"/>
      <c r="D741" s="216" t="s">
        <v>194</v>
      </c>
      <c r="E741" s="221" t="s">
        <v>22</v>
      </c>
      <c r="F741" s="222" t="s">
        <v>1285</v>
      </c>
      <c r="G741" s="220"/>
      <c r="H741" s="223">
        <v>230.85</v>
      </c>
      <c r="I741" s="224"/>
      <c r="J741" s="220"/>
      <c r="K741" s="220"/>
      <c r="L741" s="225"/>
      <c r="M741" s="226"/>
      <c r="N741" s="227"/>
      <c r="O741" s="227"/>
      <c r="P741" s="227"/>
      <c r="Q741" s="227"/>
      <c r="R741" s="227"/>
      <c r="S741" s="227"/>
      <c r="T741" s="228"/>
      <c r="AT741" s="229" t="s">
        <v>194</v>
      </c>
      <c r="AU741" s="229" t="s">
        <v>85</v>
      </c>
      <c r="AV741" s="12" t="s">
        <v>85</v>
      </c>
      <c r="AW741" s="12" t="s">
        <v>41</v>
      </c>
      <c r="AX741" s="12" t="s">
        <v>77</v>
      </c>
      <c r="AY741" s="229" t="s">
        <v>183</v>
      </c>
    </row>
    <row r="742" spans="2:51" s="13" customFormat="1" ht="13.5">
      <c r="B742" s="230"/>
      <c r="C742" s="231"/>
      <c r="D742" s="232" t="s">
        <v>194</v>
      </c>
      <c r="E742" s="233" t="s">
        <v>22</v>
      </c>
      <c r="F742" s="234" t="s">
        <v>196</v>
      </c>
      <c r="G742" s="231"/>
      <c r="H742" s="235">
        <v>230.85</v>
      </c>
      <c r="I742" s="236"/>
      <c r="J742" s="231"/>
      <c r="K742" s="231"/>
      <c r="L742" s="237"/>
      <c r="M742" s="238"/>
      <c r="N742" s="239"/>
      <c r="O742" s="239"/>
      <c r="P742" s="239"/>
      <c r="Q742" s="239"/>
      <c r="R742" s="239"/>
      <c r="S742" s="239"/>
      <c r="T742" s="240"/>
      <c r="AT742" s="241" t="s">
        <v>194</v>
      </c>
      <c r="AU742" s="241" t="s">
        <v>85</v>
      </c>
      <c r="AV742" s="13" t="s">
        <v>190</v>
      </c>
      <c r="AW742" s="13" t="s">
        <v>41</v>
      </c>
      <c r="AX742" s="13" t="s">
        <v>24</v>
      </c>
      <c r="AY742" s="241" t="s">
        <v>183</v>
      </c>
    </row>
    <row r="743" spans="2:65" s="1" customFormat="1" ht="22.5" customHeight="1">
      <c r="B743" s="41"/>
      <c r="C743" s="257" t="s">
        <v>1286</v>
      </c>
      <c r="D743" s="257" t="s">
        <v>330</v>
      </c>
      <c r="E743" s="258" t="s">
        <v>1287</v>
      </c>
      <c r="F743" s="259" t="s">
        <v>1288</v>
      </c>
      <c r="G743" s="260" t="s">
        <v>274</v>
      </c>
      <c r="H743" s="261">
        <v>253.935</v>
      </c>
      <c r="I743" s="262"/>
      <c r="J743" s="263">
        <f>ROUND(I743*H743,2)</f>
        <v>0</v>
      </c>
      <c r="K743" s="259" t="s">
        <v>199</v>
      </c>
      <c r="L743" s="264"/>
      <c r="M743" s="265" t="s">
        <v>22</v>
      </c>
      <c r="N743" s="266" t="s">
        <v>48</v>
      </c>
      <c r="O743" s="42"/>
      <c r="P743" s="213">
        <f>O743*H743</f>
        <v>0</v>
      </c>
      <c r="Q743" s="213">
        <v>0.0138</v>
      </c>
      <c r="R743" s="213">
        <f>Q743*H743</f>
        <v>3.504303</v>
      </c>
      <c r="S743" s="213">
        <v>0</v>
      </c>
      <c r="T743" s="214">
        <f>S743*H743</f>
        <v>0</v>
      </c>
      <c r="AR743" s="24" t="s">
        <v>384</v>
      </c>
      <c r="AT743" s="24" t="s">
        <v>330</v>
      </c>
      <c r="AU743" s="24" t="s">
        <v>85</v>
      </c>
      <c r="AY743" s="24" t="s">
        <v>183</v>
      </c>
      <c r="BE743" s="215">
        <f>IF(N743="základní",J743,0)</f>
        <v>0</v>
      </c>
      <c r="BF743" s="215">
        <f>IF(N743="snížená",J743,0)</f>
        <v>0</v>
      </c>
      <c r="BG743" s="215">
        <f>IF(N743="zákl. přenesená",J743,0)</f>
        <v>0</v>
      </c>
      <c r="BH743" s="215">
        <f>IF(N743="sníž. přenesená",J743,0)</f>
        <v>0</v>
      </c>
      <c r="BI743" s="215">
        <f>IF(N743="nulová",J743,0)</f>
        <v>0</v>
      </c>
      <c r="BJ743" s="24" t="s">
        <v>24</v>
      </c>
      <c r="BK743" s="215">
        <f>ROUND(I743*H743,2)</f>
        <v>0</v>
      </c>
      <c r="BL743" s="24" t="s">
        <v>284</v>
      </c>
      <c r="BM743" s="24" t="s">
        <v>1289</v>
      </c>
    </row>
    <row r="744" spans="2:47" s="1" customFormat="1" ht="13.5">
      <c r="B744" s="41"/>
      <c r="C744" s="63"/>
      <c r="D744" s="216" t="s">
        <v>192</v>
      </c>
      <c r="E744" s="63"/>
      <c r="F744" s="217" t="s">
        <v>1290</v>
      </c>
      <c r="G744" s="63"/>
      <c r="H744" s="63"/>
      <c r="I744" s="172"/>
      <c r="J744" s="63"/>
      <c r="K744" s="63"/>
      <c r="L744" s="61"/>
      <c r="M744" s="218"/>
      <c r="N744" s="42"/>
      <c r="O744" s="42"/>
      <c r="P744" s="42"/>
      <c r="Q744" s="42"/>
      <c r="R744" s="42"/>
      <c r="S744" s="42"/>
      <c r="T744" s="78"/>
      <c r="AT744" s="24" t="s">
        <v>192</v>
      </c>
      <c r="AU744" s="24" t="s">
        <v>85</v>
      </c>
    </row>
    <row r="745" spans="2:51" s="12" customFormat="1" ht="13.5">
      <c r="B745" s="219"/>
      <c r="C745" s="220"/>
      <c r="D745" s="232" t="s">
        <v>194</v>
      </c>
      <c r="E745" s="220"/>
      <c r="F745" s="244" t="s">
        <v>1291</v>
      </c>
      <c r="G745" s="220"/>
      <c r="H745" s="245">
        <v>253.935</v>
      </c>
      <c r="I745" s="224"/>
      <c r="J745" s="220"/>
      <c r="K745" s="220"/>
      <c r="L745" s="225"/>
      <c r="M745" s="226"/>
      <c r="N745" s="227"/>
      <c r="O745" s="227"/>
      <c r="P745" s="227"/>
      <c r="Q745" s="227"/>
      <c r="R745" s="227"/>
      <c r="S745" s="227"/>
      <c r="T745" s="228"/>
      <c r="AT745" s="229" t="s">
        <v>194</v>
      </c>
      <c r="AU745" s="229" t="s">
        <v>85</v>
      </c>
      <c r="AV745" s="12" t="s">
        <v>85</v>
      </c>
      <c r="AW745" s="12" t="s">
        <v>6</v>
      </c>
      <c r="AX745" s="12" t="s">
        <v>24</v>
      </c>
      <c r="AY745" s="229" t="s">
        <v>183</v>
      </c>
    </row>
    <row r="746" spans="2:65" s="1" customFormat="1" ht="22.5" customHeight="1">
      <c r="B746" s="41"/>
      <c r="C746" s="204" t="s">
        <v>1292</v>
      </c>
      <c r="D746" s="204" t="s">
        <v>185</v>
      </c>
      <c r="E746" s="205" t="s">
        <v>1293</v>
      </c>
      <c r="F746" s="206" t="s">
        <v>1294</v>
      </c>
      <c r="G746" s="207" t="s">
        <v>224</v>
      </c>
      <c r="H746" s="208">
        <v>4.174</v>
      </c>
      <c r="I746" s="209"/>
      <c r="J746" s="210">
        <f>ROUND(I746*H746,2)</f>
        <v>0</v>
      </c>
      <c r="K746" s="206" t="s">
        <v>199</v>
      </c>
      <c r="L746" s="61"/>
      <c r="M746" s="211" t="s">
        <v>22</v>
      </c>
      <c r="N746" s="212" t="s">
        <v>48</v>
      </c>
      <c r="O746" s="42"/>
      <c r="P746" s="213">
        <f>O746*H746</f>
        <v>0</v>
      </c>
      <c r="Q746" s="213">
        <v>0</v>
      </c>
      <c r="R746" s="213">
        <f>Q746*H746</f>
        <v>0</v>
      </c>
      <c r="S746" s="213">
        <v>0</v>
      </c>
      <c r="T746" s="214">
        <f>S746*H746</f>
        <v>0</v>
      </c>
      <c r="AR746" s="24" t="s">
        <v>284</v>
      </c>
      <c r="AT746" s="24" t="s">
        <v>185</v>
      </c>
      <c r="AU746" s="24" t="s">
        <v>85</v>
      </c>
      <c r="AY746" s="24" t="s">
        <v>183</v>
      </c>
      <c r="BE746" s="215">
        <f>IF(N746="základní",J746,0)</f>
        <v>0</v>
      </c>
      <c r="BF746" s="215">
        <f>IF(N746="snížená",J746,0)</f>
        <v>0</v>
      </c>
      <c r="BG746" s="215">
        <f>IF(N746="zákl. přenesená",J746,0)</f>
        <v>0</v>
      </c>
      <c r="BH746" s="215">
        <f>IF(N746="sníž. přenesená",J746,0)</f>
        <v>0</v>
      </c>
      <c r="BI746" s="215">
        <f>IF(N746="nulová",J746,0)</f>
        <v>0</v>
      </c>
      <c r="BJ746" s="24" t="s">
        <v>24</v>
      </c>
      <c r="BK746" s="215">
        <f>ROUND(I746*H746,2)</f>
        <v>0</v>
      </c>
      <c r="BL746" s="24" t="s">
        <v>284</v>
      </c>
      <c r="BM746" s="24" t="s">
        <v>1295</v>
      </c>
    </row>
    <row r="747" spans="2:47" s="1" customFormat="1" ht="27">
      <c r="B747" s="41"/>
      <c r="C747" s="63"/>
      <c r="D747" s="216" t="s">
        <v>192</v>
      </c>
      <c r="E747" s="63"/>
      <c r="F747" s="217" t="s">
        <v>1296</v>
      </c>
      <c r="G747" s="63"/>
      <c r="H747" s="63"/>
      <c r="I747" s="172"/>
      <c r="J747" s="63"/>
      <c r="K747" s="63"/>
      <c r="L747" s="61"/>
      <c r="M747" s="218"/>
      <c r="N747" s="42"/>
      <c r="O747" s="42"/>
      <c r="P747" s="42"/>
      <c r="Q747" s="42"/>
      <c r="R747" s="42"/>
      <c r="S747" s="42"/>
      <c r="T747" s="78"/>
      <c r="AT747" s="24" t="s">
        <v>192</v>
      </c>
      <c r="AU747" s="24" t="s">
        <v>85</v>
      </c>
    </row>
    <row r="748" spans="2:63" s="11" customFormat="1" ht="29.85" customHeight="1">
      <c r="B748" s="187"/>
      <c r="C748" s="188"/>
      <c r="D748" s="201" t="s">
        <v>76</v>
      </c>
      <c r="E748" s="202" t="s">
        <v>1297</v>
      </c>
      <c r="F748" s="202" t="s">
        <v>1298</v>
      </c>
      <c r="G748" s="188"/>
      <c r="H748" s="188"/>
      <c r="I748" s="191"/>
      <c r="J748" s="203">
        <f>BK748</f>
        <v>0</v>
      </c>
      <c r="K748" s="188"/>
      <c r="L748" s="193"/>
      <c r="M748" s="194"/>
      <c r="N748" s="195"/>
      <c r="O748" s="195"/>
      <c r="P748" s="196">
        <f>SUM(P749:P751)</f>
        <v>0</v>
      </c>
      <c r="Q748" s="195"/>
      <c r="R748" s="196">
        <f>SUM(R749:R751)</f>
        <v>0.3695848</v>
      </c>
      <c r="S748" s="195"/>
      <c r="T748" s="197">
        <f>SUM(T749:T751)</f>
        <v>0</v>
      </c>
      <c r="AR748" s="198" t="s">
        <v>85</v>
      </c>
      <c r="AT748" s="199" t="s">
        <v>76</v>
      </c>
      <c r="AU748" s="199" t="s">
        <v>24</v>
      </c>
      <c r="AY748" s="198" t="s">
        <v>183</v>
      </c>
      <c r="BK748" s="200">
        <f>SUM(BK749:BK751)</f>
        <v>0</v>
      </c>
    </row>
    <row r="749" spans="2:65" s="1" customFormat="1" ht="31.5" customHeight="1">
      <c r="B749" s="41"/>
      <c r="C749" s="204" t="s">
        <v>1299</v>
      </c>
      <c r="D749" s="204" t="s">
        <v>185</v>
      </c>
      <c r="E749" s="205" t="s">
        <v>1300</v>
      </c>
      <c r="F749" s="206" t="s">
        <v>1301</v>
      </c>
      <c r="G749" s="207" t="s">
        <v>274</v>
      </c>
      <c r="H749" s="208">
        <v>1421.48</v>
      </c>
      <c r="I749" s="209"/>
      <c r="J749" s="210">
        <f>ROUND(I749*H749,2)</f>
        <v>0</v>
      </c>
      <c r="K749" s="206" t="s">
        <v>199</v>
      </c>
      <c r="L749" s="61"/>
      <c r="M749" s="211" t="s">
        <v>22</v>
      </c>
      <c r="N749" s="212" t="s">
        <v>48</v>
      </c>
      <c r="O749" s="42"/>
      <c r="P749" s="213">
        <f>O749*H749</f>
        <v>0</v>
      </c>
      <c r="Q749" s="213">
        <v>0.00026</v>
      </c>
      <c r="R749" s="213">
        <f>Q749*H749</f>
        <v>0.3695848</v>
      </c>
      <c r="S749" s="213">
        <v>0</v>
      </c>
      <c r="T749" s="214">
        <f>S749*H749</f>
        <v>0</v>
      </c>
      <c r="AR749" s="24" t="s">
        <v>284</v>
      </c>
      <c r="AT749" s="24" t="s">
        <v>185</v>
      </c>
      <c r="AU749" s="24" t="s">
        <v>85</v>
      </c>
      <c r="AY749" s="24" t="s">
        <v>183</v>
      </c>
      <c r="BE749" s="215">
        <f>IF(N749="základní",J749,0)</f>
        <v>0</v>
      </c>
      <c r="BF749" s="215">
        <f>IF(N749="snížená",J749,0)</f>
        <v>0</v>
      </c>
      <c r="BG749" s="215">
        <f>IF(N749="zákl. přenesená",J749,0)</f>
        <v>0</v>
      </c>
      <c r="BH749" s="215">
        <f>IF(N749="sníž. přenesená",J749,0)</f>
        <v>0</v>
      </c>
      <c r="BI749" s="215">
        <f>IF(N749="nulová",J749,0)</f>
        <v>0</v>
      </c>
      <c r="BJ749" s="24" t="s">
        <v>24</v>
      </c>
      <c r="BK749" s="215">
        <f>ROUND(I749*H749,2)</f>
        <v>0</v>
      </c>
      <c r="BL749" s="24" t="s">
        <v>284</v>
      </c>
      <c r="BM749" s="24" t="s">
        <v>1302</v>
      </c>
    </row>
    <row r="750" spans="2:47" s="1" customFormat="1" ht="27">
      <c r="B750" s="41"/>
      <c r="C750" s="63"/>
      <c r="D750" s="216" t="s">
        <v>192</v>
      </c>
      <c r="E750" s="63"/>
      <c r="F750" s="217" t="s">
        <v>1303</v>
      </c>
      <c r="G750" s="63"/>
      <c r="H750" s="63"/>
      <c r="I750" s="172"/>
      <c r="J750" s="63"/>
      <c r="K750" s="63"/>
      <c r="L750" s="61"/>
      <c r="M750" s="218"/>
      <c r="N750" s="42"/>
      <c r="O750" s="42"/>
      <c r="P750" s="42"/>
      <c r="Q750" s="42"/>
      <c r="R750" s="42"/>
      <c r="S750" s="42"/>
      <c r="T750" s="78"/>
      <c r="AT750" s="24" t="s">
        <v>192</v>
      </c>
      <c r="AU750" s="24" t="s">
        <v>85</v>
      </c>
    </row>
    <row r="751" spans="2:51" s="12" customFormat="1" ht="13.5">
      <c r="B751" s="219"/>
      <c r="C751" s="220"/>
      <c r="D751" s="216" t="s">
        <v>194</v>
      </c>
      <c r="E751" s="221" t="s">
        <v>22</v>
      </c>
      <c r="F751" s="222" t="s">
        <v>1304</v>
      </c>
      <c r="G751" s="220"/>
      <c r="H751" s="223">
        <v>1421.48</v>
      </c>
      <c r="I751" s="224"/>
      <c r="J751" s="220"/>
      <c r="K751" s="220"/>
      <c r="L751" s="225"/>
      <c r="M751" s="226"/>
      <c r="N751" s="227"/>
      <c r="O751" s="227"/>
      <c r="P751" s="227"/>
      <c r="Q751" s="227"/>
      <c r="R751" s="227"/>
      <c r="S751" s="227"/>
      <c r="T751" s="228"/>
      <c r="AT751" s="229" t="s">
        <v>194</v>
      </c>
      <c r="AU751" s="229" t="s">
        <v>85</v>
      </c>
      <c r="AV751" s="12" t="s">
        <v>85</v>
      </c>
      <c r="AW751" s="12" t="s">
        <v>41</v>
      </c>
      <c r="AX751" s="12" t="s">
        <v>24</v>
      </c>
      <c r="AY751" s="229" t="s">
        <v>183</v>
      </c>
    </row>
    <row r="752" spans="2:63" s="11" customFormat="1" ht="37.35" customHeight="1">
      <c r="B752" s="187"/>
      <c r="C752" s="188"/>
      <c r="D752" s="189" t="s">
        <v>76</v>
      </c>
      <c r="E752" s="190" t="s">
        <v>1305</v>
      </c>
      <c r="F752" s="190" t="s">
        <v>1306</v>
      </c>
      <c r="G752" s="188"/>
      <c r="H752" s="188"/>
      <c r="I752" s="191"/>
      <c r="J752" s="192">
        <f>BK752</f>
        <v>0</v>
      </c>
      <c r="K752" s="188"/>
      <c r="L752" s="193"/>
      <c r="M752" s="194"/>
      <c r="N752" s="195"/>
      <c r="O752" s="195"/>
      <c r="P752" s="196">
        <f>P753+P756</f>
        <v>0</v>
      </c>
      <c r="Q752" s="195"/>
      <c r="R752" s="196">
        <f>R753+R756</f>
        <v>0</v>
      </c>
      <c r="S752" s="195"/>
      <c r="T752" s="197">
        <f>T753+T756</f>
        <v>0</v>
      </c>
      <c r="AR752" s="198" t="s">
        <v>212</v>
      </c>
      <c r="AT752" s="199" t="s">
        <v>76</v>
      </c>
      <c r="AU752" s="199" t="s">
        <v>77</v>
      </c>
      <c r="AY752" s="198" t="s">
        <v>183</v>
      </c>
      <c r="BK752" s="200">
        <f>BK753+BK756</f>
        <v>0</v>
      </c>
    </row>
    <row r="753" spans="2:63" s="11" customFormat="1" ht="19.9" customHeight="1">
      <c r="B753" s="187"/>
      <c r="C753" s="188"/>
      <c r="D753" s="201" t="s">
        <v>76</v>
      </c>
      <c r="E753" s="202" t="s">
        <v>1307</v>
      </c>
      <c r="F753" s="202" t="s">
        <v>1308</v>
      </c>
      <c r="G753" s="188"/>
      <c r="H753" s="188"/>
      <c r="I753" s="191"/>
      <c r="J753" s="203">
        <f>BK753</f>
        <v>0</v>
      </c>
      <c r="K753" s="188"/>
      <c r="L753" s="193"/>
      <c r="M753" s="194"/>
      <c r="N753" s="195"/>
      <c r="O753" s="195"/>
      <c r="P753" s="196">
        <f>SUM(P754:P755)</f>
        <v>0</v>
      </c>
      <c r="Q753" s="195"/>
      <c r="R753" s="196">
        <f>SUM(R754:R755)</f>
        <v>0</v>
      </c>
      <c r="S753" s="195"/>
      <c r="T753" s="197">
        <f>SUM(T754:T755)</f>
        <v>0</v>
      </c>
      <c r="AR753" s="198" t="s">
        <v>212</v>
      </c>
      <c r="AT753" s="199" t="s">
        <v>76</v>
      </c>
      <c r="AU753" s="199" t="s">
        <v>24</v>
      </c>
      <c r="AY753" s="198" t="s">
        <v>183</v>
      </c>
      <c r="BK753" s="200">
        <f>SUM(BK754:BK755)</f>
        <v>0</v>
      </c>
    </row>
    <row r="754" spans="2:65" s="1" customFormat="1" ht="22.5" customHeight="1">
      <c r="B754" s="41"/>
      <c r="C754" s="204" t="s">
        <v>1309</v>
      </c>
      <c r="D754" s="204" t="s">
        <v>185</v>
      </c>
      <c r="E754" s="205" t="s">
        <v>1310</v>
      </c>
      <c r="F754" s="206" t="s">
        <v>1308</v>
      </c>
      <c r="G754" s="207" t="s">
        <v>268</v>
      </c>
      <c r="H754" s="208">
        <v>1</v>
      </c>
      <c r="I754" s="209"/>
      <c r="J754" s="210">
        <f>ROUND(I754*H754,2)</f>
        <v>0</v>
      </c>
      <c r="K754" s="206" t="s">
        <v>199</v>
      </c>
      <c r="L754" s="61"/>
      <c r="M754" s="211" t="s">
        <v>22</v>
      </c>
      <c r="N754" s="212" t="s">
        <v>48</v>
      </c>
      <c r="O754" s="42"/>
      <c r="P754" s="213">
        <f>O754*H754</f>
        <v>0</v>
      </c>
      <c r="Q754" s="213">
        <v>0</v>
      </c>
      <c r="R754" s="213">
        <f>Q754*H754</f>
        <v>0</v>
      </c>
      <c r="S754" s="213">
        <v>0</v>
      </c>
      <c r="T754" s="214">
        <f>S754*H754</f>
        <v>0</v>
      </c>
      <c r="AR754" s="24" t="s">
        <v>1311</v>
      </c>
      <c r="AT754" s="24" t="s">
        <v>185</v>
      </c>
      <c r="AU754" s="24" t="s">
        <v>85</v>
      </c>
      <c r="AY754" s="24" t="s">
        <v>183</v>
      </c>
      <c r="BE754" s="215">
        <f>IF(N754="základní",J754,0)</f>
        <v>0</v>
      </c>
      <c r="BF754" s="215">
        <f>IF(N754="snížená",J754,0)</f>
        <v>0</v>
      </c>
      <c r="BG754" s="215">
        <f>IF(N754="zákl. přenesená",J754,0)</f>
        <v>0</v>
      </c>
      <c r="BH754" s="215">
        <f>IF(N754="sníž. přenesená",J754,0)</f>
        <v>0</v>
      </c>
      <c r="BI754" s="215">
        <f>IF(N754="nulová",J754,0)</f>
        <v>0</v>
      </c>
      <c r="BJ754" s="24" t="s">
        <v>24</v>
      </c>
      <c r="BK754" s="215">
        <f>ROUND(I754*H754,2)</f>
        <v>0</v>
      </c>
      <c r="BL754" s="24" t="s">
        <v>1311</v>
      </c>
      <c r="BM754" s="24" t="s">
        <v>1312</v>
      </c>
    </row>
    <row r="755" spans="2:47" s="1" customFormat="1" ht="13.5">
      <c r="B755" s="41"/>
      <c r="C755" s="63"/>
      <c r="D755" s="216" t="s">
        <v>192</v>
      </c>
      <c r="E755" s="63"/>
      <c r="F755" s="217" t="s">
        <v>1313</v>
      </c>
      <c r="G755" s="63"/>
      <c r="H755" s="63"/>
      <c r="I755" s="172"/>
      <c r="J755" s="63"/>
      <c r="K755" s="63"/>
      <c r="L755" s="61"/>
      <c r="M755" s="218"/>
      <c r="N755" s="42"/>
      <c r="O755" s="42"/>
      <c r="P755" s="42"/>
      <c r="Q755" s="42"/>
      <c r="R755" s="42"/>
      <c r="S755" s="42"/>
      <c r="T755" s="78"/>
      <c r="AT755" s="24" t="s">
        <v>192</v>
      </c>
      <c r="AU755" s="24" t="s">
        <v>85</v>
      </c>
    </row>
    <row r="756" spans="2:63" s="11" customFormat="1" ht="29.85" customHeight="1">
      <c r="B756" s="187"/>
      <c r="C756" s="188"/>
      <c r="D756" s="201" t="s">
        <v>76</v>
      </c>
      <c r="E756" s="202" t="s">
        <v>1314</v>
      </c>
      <c r="F756" s="202" t="s">
        <v>1315</v>
      </c>
      <c r="G756" s="188"/>
      <c r="H756" s="188"/>
      <c r="I756" s="191"/>
      <c r="J756" s="203">
        <f>BK756</f>
        <v>0</v>
      </c>
      <c r="K756" s="188"/>
      <c r="L756" s="193"/>
      <c r="M756" s="194"/>
      <c r="N756" s="195"/>
      <c r="O756" s="195"/>
      <c r="P756" s="196">
        <f>SUM(P757:P758)</f>
        <v>0</v>
      </c>
      <c r="Q756" s="195"/>
      <c r="R756" s="196">
        <f>SUM(R757:R758)</f>
        <v>0</v>
      </c>
      <c r="S756" s="195"/>
      <c r="T756" s="197">
        <f>SUM(T757:T758)</f>
        <v>0</v>
      </c>
      <c r="AR756" s="198" t="s">
        <v>212</v>
      </c>
      <c r="AT756" s="199" t="s">
        <v>76</v>
      </c>
      <c r="AU756" s="199" t="s">
        <v>24</v>
      </c>
      <c r="AY756" s="198" t="s">
        <v>183</v>
      </c>
      <c r="BK756" s="200">
        <f>SUM(BK757:BK758)</f>
        <v>0</v>
      </c>
    </row>
    <row r="757" spans="2:65" s="1" customFormat="1" ht="22.5" customHeight="1">
      <c r="B757" s="41"/>
      <c r="C757" s="204" t="s">
        <v>1316</v>
      </c>
      <c r="D757" s="204" t="s">
        <v>185</v>
      </c>
      <c r="E757" s="205" t="s">
        <v>1317</v>
      </c>
      <c r="F757" s="206" t="s">
        <v>1315</v>
      </c>
      <c r="G757" s="207" t="s">
        <v>268</v>
      </c>
      <c r="H757" s="208">
        <v>1</v>
      </c>
      <c r="I757" s="209"/>
      <c r="J757" s="210">
        <f>ROUND(I757*H757,2)</f>
        <v>0</v>
      </c>
      <c r="K757" s="206" t="s">
        <v>199</v>
      </c>
      <c r="L757" s="61"/>
      <c r="M757" s="211" t="s">
        <v>22</v>
      </c>
      <c r="N757" s="212" t="s">
        <v>48</v>
      </c>
      <c r="O757" s="42"/>
      <c r="P757" s="213">
        <f>O757*H757</f>
        <v>0</v>
      </c>
      <c r="Q757" s="213">
        <v>0</v>
      </c>
      <c r="R757" s="213">
        <f>Q757*H757</f>
        <v>0</v>
      </c>
      <c r="S757" s="213">
        <v>0</v>
      </c>
      <c r="T757" s="214">
        <f>S757*H757</f>
        <v>0</v>
      </c>
      <c r="AR757" s="24" t="s">
        <v>1311</v>
      </c>
      <c r="AT757" s="24" t="s">
        <v>185</v>
      </c>
      <c r="AU757" s="24" t="s">
        <v>85</v>
      </c>
      <c r="AY757" s="24" t="s">
        <v>183</v>
      </c>
      <c r="BE757" s="215">
        <f>IF(N757="základní",J757,0)</f>
        <v>0</v>
      </c>
      <c r="BF757" s="215">
        <f>IF(N757="snížená",J757,0)</f>
        <v>0</v>
      </c>
      <c r="BG757" s="215">
        <f>IF(N757="zákl. přenesená",J757,0)</f>
        <v>0</v>
      </c>
      <c r="BH757" s="215">
        <f>IF(N757="sníž. přenesená",J757,0)</f>
        <v>0</v>
      </c>
      <c r="BI757" s="215">
        <f>IF(N757="nulová",J757,0)</f>
        <v>0</v>
      </c>
      <c r="BJ757" s="24" t="s">
        <v>24</v>
      </c>
      <c r="BK757" s="215">
        <f>ROUND(I757*H757,2)</f>
        <v>0</v>
      </c>
      <c r="BL757" s="24" t="s">
        <v>1311</v>
      </c>
      <c r="BM757" s="24" t="s">
        <v>1318</v>
      </c>
    </row>
    <row r="758" spans="2:47" s="1" customFormat="1" ht="13.5">
      <c r="B758" s="41"/>
      <c r="C758" s="63"/>
      <c r="D758" s="216" t="s">
        <v>192</v>
      </c>
      <c r="E758" s="63"/>
      <c r="F758" s="217" t="s">
        <v>1319</v>
      </c>
      <c r="G758" s="63"/>
      <c r="H758" s="63"/>
      <c r="I758" s="172"/>
      <c r="J758" s="63"/>
      <c r="K758" s="63"/>
      <c r="L758" s="61"/>
      <c r="M758" s="270"/>
      <c r="N758" s="271"/>
      <c r="O758" s="271"/>
      <c r="P758" s="271"/>
      <c r="Q758" s="271"/>
      <c r="R758" s="271"/>
      <c r="S758" s="271"/>
      <c r="T758" s="272"/>
      <c r="AT758" s="24" t="s">
        <v>192</v>
      </c>
      <c r="AU758" s="24" t="s">
        <v>85</v>
      </c>
    </row>
    <row r="759" spans="2:12" s="1" customFormat="1" ht="6.95" customHeight="1">
      <c r="B759" s="56"/>
      <c r="C759" s="57"/>
      <c r="D759" s="57"/>
      <c r="E759" s="57"/>
      <c r="F759" s="57"/>
      <c r="G759" s="57"/>
      <c r="H759" s="57"/>
      <c r="I759" s="148"/>
      <c r="J759" s="57"/>
      <c r="K759" s="57"/>
      <c r="L759" s="61"/>
    </row>
  </sheetData>
  <sheetProtection algorithmName="SHA-512" hashValue="glAFPUCrgZ0avvjt3/HVc0jiS6KpbP8Nqtsg6dA6C5T/zlgWGydOTZau2FtfWjTlL8TjMshVEar1n8GPFs5Cpg==" saltValue="Q3+hlpOo2CghfLDnbD3Pyg==" spinCount="100000" sheet="1" objects="1" scenarios="1" formatCells="0" formatColumns="0" formatRows="0" sort="0" autoFilter="0"/>
  <autoFilter ref="C107:K758"/>
  <mergeCells count="12">
    <mergeCell ref="G1:H1"/>
    <mergeCell ref="L2:V2"/>
    <mergeCell ref="E49:H49"/>
    <mergeCell ref="E51:H51"/>
    <mergeCell ref="E96:H96"/>
    <mergeCell ref="E98:H98"/>
    <mergeCell ref="E100:H100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10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37"/>
  <sheetViews>
    <sheetView showGridLines="0" workbookViewId="0" topLeftCell="A1">
      <pane ySplit="1" topLeftCell="A2" activePane="bottomLeft" state="frozen"/>
      <selection pane="bottomLeft" activeCell="L1" sqref="L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126</v>
      </c>
      <c r="G1" s="487" t="s">
        <v>127</v>
      </c>
      <c r="H1" s="487"/>
      <c r="I1" s="124"/>
      <c r="J1" s="123" t="s">
        <v>128</v>
      </c>
      <c r="K1" s="122" t="s">
        <v>129</v>
      </c>
      <c r="L1" s="123" t="s">
        <v>130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AT2" s="24" t="s">
        <v>92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85</v>
      </c>
    </row>
    <row r="4" spans="2:46" ht="36.95" customHeight="1">
      <c r="B4" s="28"/>
      <c r="C4" s="29"/>
      <c r="D4" s="30" t="s">
        <v>131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2.5" customHeight="1">
      <c r="B7" s="28"/>
      <c r="C7" s="29"/>
      <c r="D7" s="29"/>
      <c r="E7" s="483" t="str">
        <f>'Rekapitulace stavby'!K6</f>
        <v>Rozšíření Úřadu práce Chomutov, Cihlářská ul. č.p. 4106</v>
      </c>
      <c r="F7" s="484"/>
      <c r="G7" s="484"/>
      <c r="H7" s="484"/>
      <c r="I7" s="126"/>
      <c r="J7" s="29"/>
      <c r="K7" s="31"/>
    </row>
    <row r="8" spans="2:11" ht="15">
      <c r="B8" s="28"/>
      <c r="C8" s="29"/>
      <c r="D8" s="37" t="s">
        <v>132</v>
      </c>
      <c r="E8" s="29"/>
      <c r="F8" s="29"/>
      <c r="G8" s="29"/>
      <c r="H8" s="29"/>
      <c r="I8" s="126"/>
      <c r="J8" s="29"/>
      <c r="K8" s="31"/>
    </row>
    <row r="9" spans="2:11" s="1" customFormat="1" ht="22.5" customHeight="1">
      <c r="B9" s="41"/>
      <c r="C9" s="42"/>
      <c r="D9" s="42"/>
      <c r="E9" s="483" t="s">
        <v>133</v>
      </c>
      <c r="F9" s="485"/>
      <c r="G9" s="485"/>
      <c r="H9" s="485"/>
      <c r="I9" s="127"/>
      <c r="J9" s="42"/>
      <c r="K9" s="45"/>
    </row>
    <row r="10" spans="2:11" s="1" customFormat="1" ht="15">
      <c r="B10" s="41"/>
      <c r="C10" s="42"/>
      <c r="D10" s="37" t="s">
        <v>134</v>
      </c>
      <c r="E10" s="42"/>
      <c r="F10" s="42"/>
      <c r="G10" s="42"/>
      <c r="H10" s="42"/>
      <c r="I10" s="127"/>
      <c r="J10" s="42"/>
      <c r="K10" s="45"/>
    </row>
    <row r="11" spans="2:11" s="1" customFormat="1" ht="36.95" customHeight="1">
      <c r="B11" s="41"/>
      <c r="C11" s="42"/>
      <c r="D11" s="42"/>
      <c r="E11" s="486" t="s">
        <v>1320</v>
      </c>
      <c r="F11" s="485"/>
      <c r="G11" s="485"/>
      <c r="H11" s="485"/>
      <c r="I11" s="127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5" customHeight="1">
      <c r="B13" s="41"/>
      <c r="C13" s="42"/>
      <c r="D13" s="37" t="s">
        <v>21</v>
      </c>
      <c r="E13" s="42"/>
      <c r="F13" s="35" t="s">
        <v>22</v>
      </c>
      <c r="G13" s="42"/>
      <c r="H13" s="42"/>
      <c r="I13" s="128" t="s">
        <v>23</v>
      </c>
      <c r="J13" s="35" t="s">
        <v>22</v>
      </c>
      <c r="K13" s="45"/>
    </row>
    <row r="14" spans="2:11" s="1" customFormat="1" ht="14.45" customHeight="1">
      <c r="B14" s="41"/>
      <c r="C14" s="42"/>
      <c r="D14" s="37" t="s">
        <v>25</v>
      </c>
      <c r="E14" s="42"/>
      <c r="F14" s="35" t="s">
        <v>26</v>
      </c>
      <c r="G14" s="42"/>
      <c r="H14" s="42"/>
      <c r="I14" s="128" t="s">
        <v>27</v>
      </c>
      <c r="J14" s="129" t="str">
        <f>'Rekapitulace stavby'!AN8</f>
        <v>29.2.2016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5" customHeight="1">
      <c r="B16" s="41"/>
      <c r="C16" s="42"/>
      <c r="D16" s="37" t="s">
        <v>31</v>
      </c>
      <c r="E16" s="42"/>
      <c r="F16" s="42"/>
      <c r="G16" s="42"/>
      <c r="H16" s="42"/>
      <c r="I16" s="128" t="s">
        <v>32</v>
      </c>
      <c r="J16" s="35" t="s">
        <v>22</v>
      </c>
      <c r="K16" s="45"/>
    </row>
    <row r="17" spans="2:11" s="1" customFormat="1" ht="18" customHeight="1">
      <c r="B17" s="41"/>
      <c r="C17" s="42"/>
      <c r="D17" s="42"/>
      <c r="E17" s="35" t="s">
        <v>33</v>
      </c>
      <c r="F17" s="42"/>
      <c r="G17" s="42"/>
      <c r="H17" s="42"/>
      <c r="I17" s="128" t="s">
        <v>34</v>
      </c>
      <c r="J17" s="35" t="s">
        <v>22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35</v>
      </c>
      <c r="E19" s="42"/>
      <c r="F19" s="42"/>
      <c r="G19" s="42"/>
      <c r="H19" s="42"/>
      <c r="I19" s="128" t="s">
        <v>32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34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37</v>
      </c>
      <c r="E22" s="42"/>
      <c r="F22" s="42"/>
      <c r="G22" s="42"/>
      <c r="H22" s="42"/>
      <c r="I22" s="128" t="s">
        <v>32</v>
      </c>
      <c r="J22" s="35" t="s">
        <v>38</v>
      </c>
      <c r="K22" s="45"/>
    </row>
    <row r="23" spans="2:11" s="1" customFormat="1" ht="18" customHeight="1">
      <c r="B23" s="41"/>
      <c r="C23" s="42"/>
      <c r="D23" s="42"/>
      <c r="E23" s="35" t="s">
        <v>39</v>
      </c>
      <c r="F23" s="42"/>
      <c r="G23" s="42"/>
      <c r="H23" s="42"/>
      <c r="I23" s="128" t="s">
        <v>34</v>
      </c>
      <c r="J23" s="35" t="s">
        <v>40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42</v>
      </c>
      <c r="E25" s="42"/>
      <c r="F25" s="42"/>
      <c r="G25" s="42"/>
      <c r="H25" s="42"/>
      <c r="I25" s="127"/>
      <c r="J25" s="42"/>
      <c r="K25" s="45"/>
    </row>
    <row r="26" spans="2:11" s="7" customFormat="1" ht="22.5" customHeight="1">
      <c r="B26" s="130"/>
      <c r="C26" s="131"/>
      <c r="D26" s="131"/>
      <c r="E26" s="446" t="s">
        <v>22</v>
      </c>
      <c r="F26" s="446"/>
      <c r="G26" s="446"/>
      <c r="H26" s="446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43</v>
      </c>
      <c r="E29" s="42"/>
      <c r="F29" s="42"/>
      <c r="G29" s="42"/>
      <c r="H29" s="42"/>
      <c r="I29" s="127"/>
      <c r="J29" s="137">
        <f>ROUND(J93,2)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45</v>
      </c>
      <c r="G31" s="42"/>
      <c r="H31" s="42"/>
      <c r="I31" s="138" t="s">
        <v>44</v>
      </c>
      <c r="J31" s="46" t="s">
        <v>46</v>
      </c>
      <c r="K31" s="45"/>
    </row>
    <row r="32" spans="2:11" s="1" customFormat="1" ht="14.45" customHeight="1">
      <c r="B32" s="41"/>
      <c r="C32" s="42"/>
      <c r="D32" s="49" t="s">
        <v>47</v>
      </c>
      <c r="E32" s="49" t="s">
        <v>48</v>
      </c>
      <c r="F32" s="139">
        <f>ROUND(SUM(BE93:BE236),2)</f>
        <v>0</v>
      </c>
      <c r="G32" s="42"/>
      <c r="H32" s="42"/>
      <c r="I32" s="140">
        <v>0.21</v>
      </c>
      <c r="J32" s="139">
        <f>ROUND(ROUND((SUM(BE93:BE236)),2)*I32,2)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49</v>
      </c>
      <c r="F33" s="139">
        <f>ROUND(SUM(BF93:BF236),2)</f>
        <v>0</v>
      </c>
      <c r="G33" s="42"/>
      <c r="H33" s="42"/>
      <c r="I33" s="140">
        <v>0.15</v>
      </c>
      <c r="J33" s="139">
        <f>ROUND(ROUND((SUM(BF93:BF236)),2)*I33,2)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50</v>
      </c>
      <c r="F34" s="139">
        <f>ROUND(SUM(BG93:BG236),2)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51</v>
      </c>
      <c r="F35" s="139">
        <f>ROUND(SUM(BH93:BH236),2)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52</v>
      </c>
      <c r="F36" s="139">
        <f>ROUND(SUM(BI93:BI236),2)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53</v>
      </c>
      <c r="E38" s="79"/>
      <c r="F38" s="79"/>
      <c r="G38" s="143" t="s">
        <v>54</v>
      </c>
      <c r="H38" s="144" t="s">
        <v>55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" customHeight="1">
      <c r="B44" s="41"/>
      <c r="C44" s="30" t="s">
        <v>136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2.5" customHeight="1">
      <c r="B47" s="41"/>
      <c r="C47" s="42"/>
      <c r="D47" s="42"/>
      <c r="E47" s="483" t="str">
        <f>E7</f>
        <v>Rozšíření Úřadu práce Chomutov, Cihlářská ul. č.p. 4106</v>
      </c>
      <c r="F47" s="484"/>
      <c r="G47" s="484"/>
      <c r="H47" s="484"/>
      <c r="I47" s="127"/>
      <c r="J47" s="42"/>
      <c r="K47" s="45"/>
    </row>
    <row r="48" spans="2:11" ht="15">
      <c r="B48" s="28"/>
      <c r="C48" s="37" t="s">
        <v>132</v>
      </c>
      <c r="D48" s="29"/>
      <c r="E48" s="29"/>
      <c r="F48" s="29"/>
      <c r="G48" s="29"/>
      <c r="H48" s="29"/>
      <c r="I48" s="126"/>
      <c r="J48" s="29"/>
      <c r="K48" s="31"/>
    </row>
    <row r="49" spans="2:11" s="1" customFormat="1" ht="22.5" customHeight="1">
      <c r="B49" s="41"/>
      <c r="C49" s="42"/>
      <c r="D49" s="42"/>
      <c r="E49" s="483" t="s">
        <v>133</v>
      </c>
      <c r="F49" s="485"/>
      <c r="G49" s="485"/>
      <c r="H49" s="485"/>
      <c r="I49" s="127"/>
      <c r="J49" s="42"/>
      <c r="K49" s="45"/>
    </row>
    <row r="50" spans="2:11" s="1" customFormat="1" ht="14.45" customHeight="1">
      <c r="B50" s="41"/>
      <c r="C50" s="37" t="s">
        <v>134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23.25" customHeight="1">
      <c r="B51" s="41"/>
      <c r="C51" s="42"/>
      <c r="D51" s="42"/>
      <c r="E51" s="486" t="str">
        <f>E11</f>
        <v>č. 01 - Zdravotně technické instalace</v>
      </c>
      <c r="F51" s="485"/>
      <c r="G51" s="485"/>
      <c r="H51" s="485"/>
      <c r="I51" s="127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7" t="s">
        <v>25</v>
      </c>
      <c r="D53" s="42"/>
      <c r="E53" s="42"/>
      <c r="F53" s="35" t="str">
        <f>F14</f>
        <v>Chomutov</v>
      </c>
      <c r="G53" s="42"/>
      <c r="H53" s="42"/>
      <c r="I53" s="128" t="s">
        <v>27</v>
      </c>
      <c r="J53" s="129" t="str">
        <f>IF(J14="","",J14)</f>
        <v>29.2.2016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5">
      <c r="B55" s="41"/>
      <c r="C55" s="37" t="s">
        <v>31</v>
      </c>
      <c r="D55" s="42"/>
      <c r="E55" s="42"/>
      <c r="F55" s="35" t="str">
        <f>E17</f>
        <v>Úřad práce Chomutov</v>
      </c>
      <c r="G55" s="42"/>
      <c r="H55" s="42"/>
      <c r="I55" s="128" t="s">
        <v>37</v>
      </c>
      <c r="J55" s="35" t="str">
        <f>E23</f>
        <v>SM - PROJEKT spol. s.r.o.</v>
      </c>
      <c r="K55" s="45"/>
    </row>
    <row r="56" spans="2:11" s="1" customFormat="1" ht="14.45" customHeight="1">
      <c r="B56" s="41"/>
      <c r="C56" s="37" t="s">
        <v>35</v>
      </c>
      <c r="D56" s="42"/>
      <c r="E56" s="42"/>
      <c r="F56" s="35" t="str">
        <f>IF(E20="","",E20)</f>
        <v/>
      </c>
      <c r="G56" s="42"/>
      <c r="H56" s="42"/>
      <c r="I56" s="127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137</v>
      </c>
      <c r="D58" s="141"/>
      <c r="E58" s="141"/>
      <c r="F58" s="141"/>
      <c r="G58" s="141"/>
      <c r="H58" s="141"/>
      <c r="I58" s="154"/>
      <c r="J58" s="155" t="s">
        <v>138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139</v>
      </c>
      <c r="D60" s="42"/>
      <c r="E60" s="42"/>
      <c r="F60" s="42"/>
      <c r="G60" s="42"/>
      <c r="H60" s="42"/>
      <c r="I60" s="127"/>
      <c r="J60" s="137">
        <f>J93</f>
        <v>0</v>
      </c>
      <c r="K60" s="45"/>
      <c r="AU60" s="24" t="s">
        <v>140</v>
      </c>
    </row>
    <row r="61" spans="2:11" s="8" customFormat="1" ht="24.95" customHeight="1">
      <c r="B61" s="158"/>
      <c r="C61" s="159"/>
      <c r="D61" s="160" t="s">
        <v>141</v>
      </c>
      <c r="E61" s="161"/>
      <c r="F61" s="161"/>
      <c r="G61" s="161"/>
      <c r="H61" s="161"/>
      <c r="I61" s="162"/>
      <c r="J61" s="163">
        <f>J94</f>
        <v>0</v>
      </c>
      <c r="K61" s="164"/>
    </row>
    <row r="62" spans="2:11" s="9" customFormat="1" ht="19.9" customHeight="1">
      <c r="B62" s="165"/>
      <c r="C62" s="166"/>
      <c r="D62" s="167" t="s">
        <v>142</v>
      </c>
      <c r="E62" s="168"/>
      <c r="F62" s="168"/>
      <c r="G62" s="168"/>
      <c r="H62" s="168"/>
      <c r="I62" s="169"/>
      <c r="J62" s="170">
        <f>J95</f>
        <v>0</v>
      </c>
      <c r="K62" s="171"/>
    </row>
    <row r="63" spans="2:11" s="9" customFormat="1" ht="19.9" customHeight="1">
      <c r="B63" s="165"/>
      <c r="C63" s="166"/>
      <c r="D63" s="167" t="s">
        <v>147</v>
      </c>
      <c r="E63" s="168"/>
      <c r="F63" s="168"/>
      <c r="G63" s="168"/>
      <c r="H63" s="168"/>
      <c r="I63" s="169"/>
      <c r="J63" s="170">
        <f>J135</f>
        <v>0</v>
      </c>
      <c r="K63" s="171"/>
    </row>
    <row r="64" spans="2:11" s="9" customFormat="1" ht="19.9" customHeight="1">
      <c r="B64" s="165"/>
      <c r="C64" s="166"/>
      <c r="D64" s="167" t="s">
        <v>148</v>
      </c>
      <c r="E64" s="168"/>
      <c r="F64" s="168"/>
      <c r="G64" s="168"/>
      <c r="H64" s="168"/>
      <c r="I64" s="169"/>
      <c r="J64" s="170">
        <f>J140</f>
        <v>0</v>
      </c>
      <c r="K64" s="171"/>
    </row>
    <row r="65" spans="2:11" s="8" customFormat="1" ht="24.95" customHeight="1">
      <c r="B65" s="158"/>
      <c r="C65" s="159"/>
      <c r="D65" s="160" t="s">
        <v>151</v>
      </c>
      <c r="E65" s="161"/>
      <c r="F65" s="161"/>
      <c r="G65" s="161"/>
      <c r="H65" s="161"/>
      <c r="I65" s="162"/>
      <c r="J65" s="163">
        <f>J144</f>
        <v>0</v>
      </c>
      <c r="K65" s="164"/>
    </row>
    <row r="66" spans="2:11" s="9" customFormat="1" ht="19.9" customHeight="1">
      <c r="B66" s="165"/>
      <c r="C66" s="166"/>
      <c r="D66" s="167" t="s">
        <v>1321</v>
      </c>
      <c r="E66" s="168"/>
      <c r="F66" s="168"/>
      <c r="G66" s="168"/>
      <c r="H66" s="168"/>
      <c r="I66" s="169"/>
      <c r="J66" s="170">
        <f>J145</f>
        <v>0</v>
      </c>
      <c r="K66" s="171"/>
    </row>
    <row r="67" spans="2:11" s="9" customFormat="1" ht="19.9" customHeight="1">
      <c r="B67" s="165"/>
      <c r="C67" s="166"/>
      <c r="D67" s="167" t="s">
        <v>1322</v>
      </c>
      <c r="E67" s="168"/>
      <c r="F67" s="168"/>
      <c r="G67" s="168"/>
      <c r="H67" s="168"/>
      <c r="I67" s="169"/>
      <c r="J67" s="170">
        <f>J172</f>
        <v>0</v>
      </c>
      <c r="K67" s="171"/>
    </row>
    <row r="68" spans="2:11" s="9" customFormat="1" ht="19.9" customHeight="1">
      <c r="B68" s="165"/>
      <c r="C68" s="166"/>
      <c r="D68" s="167" t="s">
        <v>1323</v>
      </c>
      <c r="E68" s="168"/>
      <c r="F68" s="168"/>
      <c r="G68" s="168"/>
      <c r="H68" s="168"/>
      <c r="I68" s="169"/>
      <c r="J68" s="170">
        <f>J197</f>
        <v>0</v>
      </c>
      <c r="K68" s="171"/>
    </row>
    <row r="69" spans="2:11" s="8" customFormat="1" ht="24.95" customHeight="1">
      <c r="B69" s="158"/>
      <c r="C69" s="159"/>
      <c r="D69" s="160" t="s">
        <v>164</v>
      </c>
      <c r="E69" s="161"/>
      <c r="F69" s="161"/>
      <c r="G69" s="161"/>
      <c r="H69" s="161"/>
      <c r="I69" s="162"/>
      <c r="J69" s="163">
        <f>J230</f>
        <v>0</v>
      </c>
      <c r="K69" s="164"/>
    </row>
    <row r="70" spans="2:11" s="9" customFormat="1" ht="19.9" customHeight="1">
      <c r="B70" s="165"/>
      <c r="C70" s="166"/>
      <c r="D70" s="167" t="s">
        <v>165</v>
      </c>
      <c r="E70" s="168"/>
      <c r="F70" s="168"/>
      <c r="G70" s="168"/>
      <c r="H70" s="168"/>
      <c r="I70" s="169"/>
      <c r="J70" s="170">
        <f>J231</f>
        <v>0</v>
      </c>
      <c r="K70" s="171"/>
    </row>
    <row r="71" spans="2:11" s="9" customFormat="1" ht="19.9" customHeight="1">
      <c r="B71" s="165"/>
      <c r="C71" s="166"/>
      <c r="D71" s="167" t="s">
        <v>166</v>
      </c>
      <c r="E71" s="168"/>
      <c r="F71" s="168"/>
      <c r="G71" s="168"/>
      <c r="H71" s="168"/>
      <c r="I71" s="169"/>
      <c r="J71" s="170">
        <f>J234</f>
        <v>0</v>
      </c>
      <c r="K71" s="171"/>
    </row>
    <row r="72" spans="2:11" s="1" customFormat="1" ht="21.75" customHeight="1">
      <c r="B72" s="41"/>
      <c r="C72" s="42"/>
      <c r="D72" s="42"/>
      <c r="E72" s="42"/>
      <c r="F72" s="42"/>
      <c r="G72" s="42"/>
      <c r="H72" s="42"/>
      <c r="I72" s="127"/>
      <c r="J72" s="42"/>
      <c r="K72" s="45"/>
    </row>
    <row r="73" spans="2:11" s="1" customFormat="1" ht="6.95" customHeight="1">
      <c r="B73" s="56"/>
      <c r="C73" s="57"/>
      <c r="D73" s="57"/>
      <c r="E73" s="57"/>
      <c r="F73" s="57"/>
      <c r="G73" s="57"/>
      <c r="H73" s="57"/>
      <c r="I73" s="148"/>
      <c r="J73" s="57"/>
      <c r="K73" s="58"/>
    </row>
    <row r="77" spans="2:12" s="1" customFormat="1" ht="6.95" customHeight="1">
      <c r="B77" s="59"/>
      <c r="C77" s="60"/>
      <c r="D77" s="60"/>
      <c r="E77" s="60"/>
      <c r="F77" s="60"/>
      <c r="G77" s="60"/>
      <c r="H77" s="60"/>
      <c r="I77" s="151"/>
      <c r="J77" s="60"/>
      <c r="K77" s="60"/>
      <c r="L77" s="61"/>
    </row>
    <row r="78" spans="2:12" s="1" customFormat="1" ht="36.95" customHeight="1">
      <c r="B78" s="41"/>
      <c r="C78" s="62" t="s">
        <v>167</v>
      </c>
      <c r="D78" s="63"/>
      <c r="E78" s="63"/>
      <c r="F78" s="63"/>
      <c r="G78" s="63"/>
      <c r="H78" s="63"/>
      <c r="I78" s="172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 ht="14.45" customHeight="1">
      <c r="B80" s="41"/>
      <c r="C80" s="65" t="s">
        <v>18</v>
      </c>
      <c r="D80" s="63"/>
      <c r="E80" s="63"/>
      <c r="F80" s="63"/>
      <c r="G80" s="63"/>
      <c r="H80" s="63"/>
      <c r="I80" s="172"/>
      <c r="J80" s="63"/>
      <c r="K80" s="63"/>
      <c r="L80" s="61"/>
    </row>
    <row r="81" spans="2:12" s="1" customFormat="1" ht="22.5" customHeight="1">
      <c r="B81" s="41"/>
      <c r="C81" s="63"/>
      <c r="D81" s="63"/>
      <c r="E81" s="481" t="str">
        <f>E7</f>
        <v>Rozšíření Úřadu práce Chomutov, Cihlářská ul. č.p. 4106</v>
      </c>
      <c r="F81" s="488"/>
      <c r="G81" s="488"/>
      <c r="H81" s="488"/>
      <c r="I81" s="172"/>
      <c r="J81" s="63"/>
      <c r="K81" s="63"/>
      <c r="L81" s="61"/>
    </row>
    <row r="82" spans="2:12" ht="15">
      <c r="B82" s="28"/>
      <c r="C82" s="65" t="s">
        <v>132</v>
      </c>
      <c r="D82" s="173"/>
      <c r="E82" s="173"/>
      <c r="F82" s="173"/>
      <c r="G82" s="173"/>
      <c r="H82" s="173"/>
      <c r="J82" s="173"/>
      <c r="K82" s="173"/>
      <c r="L82" s="174"/>
    </row>
    <row r="83" spans="2:12" s="1" customFormat="1" ht="22.5" customHeight="1">
      <c r="B83" s="41"/>
      <c r="C83" s="63"/>
      <c r="D83" s="63"/>
      <c r="E83" s="481" t="s">
        <v>133</v>
      </c>
      <c r="F83" s="482"/>
      <c r="G83" s="482"/>
      <c r="H83" s="482"/>
      <c r="I83" s="172"/>
      <c r="J83" s="63"/>
      <c r="K83" s="63"/>
      <c r="L83" s="61"/>
    </row>
    <row r="84" spans="2:12" s="1" customFormat="1" ht="14.45" customHeight="1">
      <c r="B84" s="41"/>
      <c r="C84" s="65" t="s">
        <v>134</v>
      </c>
      <c r="D84" s="63"/>
      <c r="E84" s="63"/>
      <c r="F84" s="63"/>
      <c r="G84" s="63"/>
      <c r="H84" s="63"/>
      <c r="I84" s="172"/>
      <c r="J84" s="63"/>
      <c r="K84" s="63"/>
      <c r="L84" s="61"/>
    </row>
    <row r="85" spans="2:12" s="1" customFormat="1" ht="23.25" customHeight="1">
      <c r="B85" s="41"/>
      <c r="C85" s="63"/>
      <c r="D85" s="63"/>
      <c r="E85" s="457" t="str">
        <f>E11</f>
        <v>č. 01 - Zdravotně technické instalace</v>
      </c>
      <c r="F85" s="482"/>
      <c r="G85" s="482"/>
      <c r="H85" s="482"/>
      <c r="I85" s="172"/>
      <c r="J85" s="63"/>
      <c r="K85" s="63"/>
      <c r="L85" s="61"/>
    </row>
    <row r="86" spans="2:12" s="1" customFormat="1" ht="6.95" customHeight="1">
      <c r="B86" s="41"/>
      <c r="C86" s="63"/>
      <c r="D86" s="63"/>
      <c r="E86" s="63"/>
      <c r="F86" s="63"/>
      <c r="G86" s="63"/>
      <c r="H86" s="63"/>
      <c r="I86" s="172"/>
      <c r="J86" s="63"/>
      <c r="K86" s="63"/>
      <c r="L86" s="61"/>
    </row>
    <row r="87" spans="2:12" s="1" customFormat="1" ht="18" customHeight="1">
      <c r="B87" s="41"/>
      <c r="C87" s="65" t="s">
        <v>25</v>
      </c>
      <c r="D87" s="63"/>
      <c r="E87" s="63"/>
      <c r="F87" s="175" t="str">
        <f>F14</f>
        <v>Chomutov</v>
      </c>
      <c r="G87" s="63"/>
      <c r="H87" s="63"/>
      <c r="I87" s="176" t="s">
        <v>27</v>
      </c>
      <c r="J87" s="73" t="str">
        <f>IF(J14="","",J14)</f>
        <v>29.2.2016</v>
      </c>
      <c r="K87" s="63"/>
      <c r="L87" s="61"/>
    </row>
    <row r="88" spans="2:12" s="1" customFormat="1" ht="6.95" customHeight="1">
      <c r="B88" s="41"/>
      <c r="C88" s="63"/>
      <c r="D88" s="63"/>
      <c r="E88" s="63"/>
      <c r="F88" s="63"/>
      <c r="G88" s="63"/>
      <c r="H88" s="63"/>
      <c r="I88" s="172"/>
      <c r="J88" s="63"/>
      <c r="K88" s="63"/>
      <c r="L88" s="61"/>
    </row>
    <row r="89" spans="2:12" s="1" customFormat="1" ht="15">
      <c r="B89" s="41"/>
      <c r="C89" s="65" t="s">
        <v>31</v>
      </c>
      <c r="D89" s="63"/>
      <c r="E89" s="63"/>
      <c r="F89" s="175" t="str">
        <f>E17</f>
        <v>Úřad práce Chomutov</v>
      </c>
      <c r="G89" s="63"/>
      <c r="H89" s="63"/>
      <c r="I89" s="176" t="s">
        <v>37</v>
      </c>
      <c r="J89" s="175" t="str">
        <f>E23</f>
        <v>SM - PROJEKT spol. s.r.o.</v>
      </c>
      <c r="K89" s="63"/>
      <c r="L89" s="61"/>
    </row>
    <row r="90" spans="2:12" s="1" customFormat="1" ht="14.45" customHeight="1">
      <c r="B90" s="41"/>
      <c r="C90" s="65" t="s">
        <v>35</v>
      </c>
      <c r="D90" s="63"/>
      <c r="E90" s="63"/>
      <c r="F90" s="175" t="str">
        <f>IF(E20="","",E20)</f>
        <v/>
      </c>
      <c r="G90" s="63"/>
      <c r="H90" s="63"/>
      <c r="I90" s="172"/>
      <c r="J90" s="63"/>
      <c r="K90" s="63"/>
      <c r="L90" s="61"/>
    </row>
    <row r="91" spans="2:12" s="1" customFormat="1" ht="10.35" customHeight="1">
      <c r="B91" s="41"/>
      <c r="C91" s="63"/>
      <c r="D91" s="63"/>
      <c r="E91" s="63"/>
      <c r="F91" s="63"/>
      <c r="G91" s="63"/>
      <c r="H91" s="63"/>
      <c r="I91" s="172"/>
      <c r="J91" s="63"/>
      <c r="K91" s="63"/>
      <c r="L91" s="61"/>
    </row>
    <row r="92" spans="2:20" s="10" customFormat="1" ht="29.25" customHeight="1">
      <c r="B92" s="177"/>
      <c r="C92" s="178" t="s">
        <v>168</v>
      </c>
      <c r="D92" s="179" t="s">
        <v>62</v>
      </c>
      <c r="E92" s="179" t="s">
        <v>58</v>
      </c>
      <c r="F92" s="179" t="s">
        <v>169</v>
      </c>
      <c r="G92" s="179" t="s">
        <v>170</v>
      </c>
      <c r="H92" s="179" t="s">
        <v>171</v>
      </c>
      <c r="I92" s="180" t="s">
        <v>172</v>
      </c>
      <c r="J92" s="179" t="s">
        <v>138</v>
      </c>
      <c r="K92" s="181" t="s">
        <v>173</v>
      </c>
      <c r="L92" s="182"/>
      <c r="M92" s="81" t="s">
        <v>174</v>
      </c>
      <c r="N92" s="82" t="s">
        <v>47</v>
      </c>
      <c r="O92" s="82" t="s">
        <v>175</v>
      </c>
      <c r="P92" s="82" t="s">
        <v>176</v>
      </c>
      <c r="Q92" s="82" t="s">
        <v>177</v>
      </c>
      <c r="R92" s="82" t="s">
        <v>178</v>
      </c>
      <c r="S92" s="82" t="s">
        <v>179</v>
      </c>
      <c r="T92" s="83" t="s">
        <v>180</v>
      </c>
    </row>
    <row r="93" spans="2:63" s="1" customFormat="1" ht="29.25" customHeight="1">
      <c r="B93" s="41"/>
      <c r="C93" s="87" t="s">
        <v>139</v>
      </c>
      <c r="D93" s="63"/>
      <c r="E93" s="63"/>
      <c r="F93" s="63"/>
      <c r="G93" s="63"/>
      <c r="H93" s="63"/>
      <c r="I93" s="172"/>
      <c r="J93" s="183">
        <f>BK93</f>
        <v>0</v>
      </c>
      <c r="K93" s="63"/>
      <c r="L93" s="61"/>
      <c r="M93" s="84"/>
      <c r="N93" s="85"/>
      <c r="O93" s="85"/>
      <c r="P93" s="184">
        <f>P94+P144+P230</f>
        <v>0</v>
      </c>
      <c r="Q93" s="85"/>
      <c r="R93" s="184">
        <f>R94+R144+R230</f>
        <v>90.81950415</v>
      </c>
      <c r="S93" s="85"/>
      <c r="T93" s="185">
        <f>T94+T144+T230</f>
        <v>0</v>
      </c>
      <c r="AT93" s="24" t="s">
        <v>76</v>
      </c>
      <c r="AU93" s="24" t="s">
        <v>140</v>
      </c>
      <c r="BK93" s="186">
        <f>BK94+BK144+BK230</f>
        <v>0</v>
      </c>
    </row>
    <row r="94" spans="2:63" s="11" customFormat="1" ht="37.35" customHeight="1">
      <c r="B94" s="187"/>
      <c r="C94" s="188"/>
      <c r="D94" s="189" t="s">
        <v>76</v>
      </c>
      <c r="E94" s="190" t="s">
        <v>181</v>
      </c>
      <c r="F94" s="190" t="s">
        <v>182</v>
      </c>
      <c r="G94" s="188"/>
      <c r="H94" s="188"/>
      <c r="I94" s="191"/>
      <c r="J94" s="192">
        <f>BK94</f>
        <v>0</v>
      </c>
      <c r="K94" s="188"/>
      <c r="L94" s="193"/>
      <c r="M94" s="194"/>
      <c r="N94" s="195"/>
      <c r="O94" s="195"/>
      <c r="P94" s="196">
        <f>P95+P135+P140</f>
        <v>0</v>
      </c>
      <c r="Q94" s="195"/>
      <c r="R94" s="196">
        <f>R95+R135+R140</f>
        <v>89.50494765</v>
      </c>
      <c r="S94" s="195"/>
      <c r="T94" s="197">
        <f>T95+T135+T140</f>
        <v>0</v>
      </c>
      <c r="AR94" s="198" t="s">
        <v>24</v>
      </c>
      <c r="AT94" s="199" t="s">
        <v>76</v>
      </c>
      <c r="AU94" s="199" t="s">
        <v>77</v>
      </c>
      <c r="AY94" s="198" t="s">
        <v>183</v>
      </c>
      <c r="BK94" s="200">
        <f>BK95+BK135+BK140</f>
        <v>0</v>
      </c>
    </row>
    <row r="95" spans="2:63" s="11" customFormat="1" ht="19.9" customHeight="1">
      <c r="B95" s="187"/>
      <c r="C95" s="188"/>
      <c r="D95" s="201" t="s">
        <v>76</v>
      </c>
      <c r="E95" s="202" t="s">
        <v>24</v>
      </c>
      <c r="F95" s="202" t="s">
        <v>184</v>
      </c>
      <c r="G95" s="188"/>
      <c r="H95" s="188"/>
      <c r="I95" s="191"/>
      <c r="J95" s="203">
        <f>BK95</f>
        <v>0</v>
      </c>
      <c r="K95" s="188"/>
      <c r="L95" s="193"/>
      <c r="M95" s="194"/>
      <c r="N95" s="195"/>
      <c r="O95" s="195"/>
      <c r="P95" s="196">
        <f>SUM(P96:P134)</f>
        <v>0</v>
      </c>
      <c r="Q95" s="195"/>
      <c r="R95" s="196">
        <f>SUM(R96:R134)</f>
        <v>89.28459765000001</v>
      </c>
      <c r="S95" s="195"/>
      <c r="T95" s="197">
        <f>SUM(T96:T134)</f>
        <v>0</v>
      </c>
      <c r="AR95" s="198" t="s">
        <v>24</v>
      </c>
      <c r="AT95" s="199" t="s">
        <v>76</v>
      </c>
      <c r="AU95" s="199" t="s">
        <v>24</v>
      </c>
      <c r="AY95" s="198" t="s">
        <v>183</v>
      </c>
      <c r="BK95" s="200">
        <f>SUM(BK96:BK134)</f>
        <v>0</v>
      </c>
    </row>
    <row r="96" spans="2:65" s="1" customFormat="1" ht="22.5" customHeight="1">
      <c r="B96" s="41"/>
      <c r="C96" s="204" t="s">
        <v>24</v>
      </c>
      <c r="D96" s="204" t="s">
        <v>185</v>
      </c>
      <c r="E96" s="205" t="s">
        <v>186</v>
      </c>
      <c r="F96" s="206" t="s">
        <v>187</v>
      </c>
      <c r="G96" s="207" t="s">
        <v>188</v>
      </c>
      <c r="H96" s="208">
        <v>181.26</v>
      </c>
      <c r="I96" s="209"/>
      <c r="J96" s="210">
        <f>ROUND(I96*H96,2)</f>
        <v>0</v>
      </c>
      <c r="K96" s="206" t="s">
        <v>1324</v>
      </c>
      <c r="L96" s="61"/>
      <c r="M96" s="211" t="s">
        <v>22</v>
      </c>
      <c r="N96" s="212" t="s">
        <v>48</v>
      </c>
      <c r="O96" s="42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AR96" s="24" t="s">
        <v>190</v>
      </c>
      <c r="AT96" s="24" t="s">
        <v>185</v>
      </c>
      <c r="AU96" s="24" t="s">
        <v>85</v>
      </c>
      <c r="AY96" s="24" t="s">
        <v>183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24" t="s">
        <v>24</v>
      </c>
      <c r="BK96" s="215">
        <f>ROUND(I96*H96,2)</f>
        <v>0</v>
      </c>
      <c r="BL96" s="24" t="s">
        <v>190</v>
      </c>
      <c r="BM96" s="24" t="s">
        <v>1325</v>
      </c>
    </row>
    <row r="97" spans="2:47" s="1" customFormat="1" ht="27">
      <c r="B97" s="41"/>
      <c r="C97" s="63"/>
      <c r="D97" s="216" t="s">
        <v>192</v>
      </c>
      <c r="E97" s="63"/>
      <c r="F97" s="217" t="s">
        <v>193</v>
      </c>
      <c r="G97" s="63"/>
      <c r="H97" s="63"/>
      <c r="I97" s="172"/>
      <c r="J97" s="63"/>
      <c r="K97" s="63"/>
      <c r="L97" s="61"/>
      <c r="M97" s="218"/>
      <c r="N97" s="42"/>
      <c r="O97" s="42"/>
      <c r="P97" s="42"/>
      <c r="Q97" s="42"/>
      <c r="R97" s="42"/>
      <c r="S97" s="42"/>
      <c r="T97" s="78"/>
      <c r="AT97" s="24" t="s">
        <v>192</v>
      </c>
      <c r="AU97" s="24" t="s">
        <v>85</v>
      </c>
    </row>
    <row r="98" spans="2:51" s="12" customFormat="1" ht="13.5">
      <c r="B98" s="219"/>
      <c r="C98" s="220"/>
      <c r="D98" s="216" t="s">
        <v>194</v>
      </c>
      <c r="E98" s="221" t="s">
        <v>22</v>
      </c>
      <c r="F98" s="222" t="s">
        <v>1326</v>
      </c>
      <c r="G98" s="220"/>
      <c r="H98" s="223">
        <v>181.26</v>
      </c>
      <c r="I98" s="224"/>
      <c r="J98" s="220"/>
      <c r="K98" s="220"/>
      <c r="L98" s="225"/>
      <c r="M98" s="226"/>
      <c r="N98" s="227"/>
      <c r="O98" s="227"/>
      <c r="P98" s="227"/>
      <c r="Q98" s="227"/>
      <c r="R98" s="227"/>
      <c r="S98" s="227"/>
      <c r="T98" s="228"/>
      <c r="AT98" s="229" t="s">
        <v>194</v>
      </c>
      <c r="AU98" s="229" t="s">
        <v>85</v>
      </c>
      <c r="AV98" s="12" t="s">
        <v>85</v>
      </c>
      <c r="AW98" s="12" t="s">
        <v>41</v>
      </c>
      <c r="AX98" s="12" t="s">
        <v>77</v>
      </c>
      <c r="AY98" s="229" t="s">
        <v>183</v>
      </c>
    </row>
    <row r="99" spans="2:51" s="13" customFormat="1" ht="13.5">
      <c r="B99" s="230"/>
      <c r="C99" s="231"/>
      <c r="D99" s="232" t="s">
        <v>194</v>
      </c>
      <c r="E99" s="233" t="s">
        <v>22</v>
      </c>
      <c r="F99" s="234" t="s">
        <v>196</v>
      </c>
      <c r="G99" s="231"/>
      <c r="H99" s="235">
        <v>181.26</v>
      </c>
      <c r="I99" s="236"/>
      <c r="J99" s="231"/>
      <c r="K99" s="231"/>
      <c r="L99" s="237"/>
      <c r="M99" s="238"/>
      <c r="N99" s="239"/>
      <c r="O99" s="239"/>
      <c r="P99" s="239"/>
      <c r="Q99" s="239"/>
      <c r="R99" s="239"/>
      <c r="S99" s="239"/>
      <c r="T99" s="240"/>
      <c r="AT99" s="241" t="s">
        <v>194</v>
      </c>
      <c r="AU99" s="241" t="s">
        <v>85</v>
      </c>
      <c r="AV99" s="13" t="s">
        <v>190</v>
      </c>
      <c r="AW99" s="13" t="s">
        <v>41</v>
      </c>
      <c r="AX99" s="13" t="s">
        <v>24</v>
      </c>
      <c r="AY99" s="241" t="s">
        <v>183</v>
      </c>
    </row>
    <row r="100" spans="2:65" s="1" customFormat="1" ht="22.5" customHeight="1">
      <c r="B100" s="41"/>
      <c r="C100" s="204" t="s">
        <v>85</v>
      </c>
      <c r="D100" s="204" t="s">
        <v>185</v>
      </c>
      <c r="E100" s="205" t="s">
        <v>197</v>
      </c>
      <c r="F100" s="206" t="s">
        <v>198</v>
      </c>
      <c r="G100" s="207" t="s">
        <v>188</v>
      </c>
      <c r="H100" s="208">
        <v>181.26</v>
      </c>
      <c r="I100" s="209"/>
      <c r="J100" s="210">
        <f>ROUND(I100*H100,2)</f>
        <v>0</v>
      </c>
      <c r="K100" s="206" t="s">
        <v>199</v>
      </c>
      <c r="L100" s="61"/>
      <c r="M100" s="211" t="s">
        <v>22</v>
      </c>
      <c r="N100" s="212" t="s">
        <v>48</v>
      </c>
      <c r="O100" s="42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AR100" s="24" t="s">
        <v>190</v>
      </c>
      <c r="AT100" s="24" t="s">
        <v>185</v>
      </c>
      <c r="AU100" s="24" t="s">
        <v>85</v>
      </c>
      <c r="AY100" s="24" t="s">
        <v>183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24" t="s">
        <v>24</v>
      </c>
      <c r="BK100" s="215">
        <f>ROUND(I100*H100,2)</f>
        <v>0</v>
      </c>
      <c r="BL100" s="24" t="s">
        <v>190</v>
      </c>
      <c r="BM100" s="24" t="s">
        <v>1327</v>
      </c>
    </row>
    <row r="101" spans="2:47" s="1" customFormat="1" ht="27">
      <c r="B101" s="41"/>
      <c r="C101" s="63"/>
      <c r="D101" s="232" t="s">
        <v>192</v>
      </c>
      <c r="E101" s="63"/>
      <c r="F101" s="242" t="s">
        <v>201</v>
      </c>
      <c r="G101" s="63"/>
      <c r="H101" s="63"/>
      <c r="I101" s="172"/>
      <c r="J101" s="63"/>
      <c r="K101" s="63"/>
      <c r="L101" s="61"/>
      <c r="M101" s="218"/>
      <c r="N101" s="42"/>
      <c r="O101" s="42"/>
      <c r="P101" s="42"/>
      <c r="Q101" s="42"/>
      <c r="R101" s="42"/>
      <c r="S101" s="42"/>
      <c r="T101" s="78"/>
      <c r="AT101" s="24" t="s">
        <v>192</v>
      </c>
      <c r="AU101" s="24" t="s">
        <v>85</v>
      </c>
    </row>
    <row r="102" spans="2:65" s="1" customFormat="1" ht="31.5" customHeight="1">
      <c r="B102" s="41"/>
      <c r="C102" s="204" t="s">
        <v>202</v>
      </c>
      <c r="D102" s="204" t="s">
        <v>185</v>
      </c>
      <c r="E102" s="205" t="s">
        <v>1328</v>
      </c>
      <c r="F102" s="206" t="s">
        <v>1329</v>
      </c>
      <c r="G102" s="207" t="s">
        <v>188</v>
      </c>
      <c r="H102" s="208">
        <v>15</v>
      </c>
      <c r="I102" s="209"/>
      <c r="J102" s="210">
        <f>ROUND(I102*H102,2)</f>
        <v>0</v>
      </c>
      <c r="K102" s="206" t="s">
        <v>1324</v>
      </c>
      <c r="L102" s="61"/>
      <c r="M102" s="211" t="s">
        <v>22</v>
      </c>
      <c r="N102" s="212" t="s">
        <v>48</v>
      </c>
      <c r="O102" s="42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AR102" s="24" t="s">
        <v>190</v>
      </c>
      <c r="AT102" s="24" t="s">
        <v>185</v>
      </c>
      <c r="AU102" s="24" t="s">
        <v>85</v>
      </c>
      <c r="AY102" s="24" t="s">
        <v>183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24" t="s">
        <v>24</v>
      </c>
      <c r="BK102" s="215">
        <f>ROUND(I102*H102,2)</f>
        <v>0</v>
      </c>
      <c r="BL102" s="24" t="s">
        <v>190</v>
      </c>
      <c r="BM102" s="24" t="s">
        <v>1330</v>
      </c>
    </row>
    <row r="103" spans="2:47" s="1" customFormat="1" ht="27">
      <c r="B103" s="41"/>
      <c r="C103" s="63"/>
      <c r="D103" s="232" t="s">
        <v>192</v>
      </c>
      <c r="E103" s="63"/>
      <c r="F103" s="242" t="s">
        <v>1331</v>
      </c>
      <c r="G103" s="63"/>
      <c r="H103" s="63"/>
      <c r="I103" s="172"/>
      <c r="J103" s="63"/>
      <c r="K103" s="63"/>
      <c r="L103" s="61"/>
      <c r="M103" s="218"/>
      <c r="N103" s="42"/>
      <c r="O103" s="42"/>
      <c r="P103" s="42"/>
      <c r="Q103" s="42"/>
      <c r="R103" s="42"/>
      <c r="S103" s="42"/>
      <c r="T103" s="78"/>
      <c r="AT103" s="24" t="s">
        <v>192</v>
      </c>
      <c r="AU103" s="24" t="s">
        <v>85</v>
      </c>
    </row>
    <row r="104" spans="2:65" s="1" customFormat="1" ht="31.5" customHeight="1">
      <c r="B104" s="41"/>
      <c r="C104" s="204" t="s">
        <v>190</v>
      </c>
      <c r="D104" s="204" t="s">
        <v>185</v>
      </c>
      <c r="E104" s="205" t="s">
        <v>1332</v>
      </c>
      <c r="F104" s="206" t="s">
        <v>1333</v>
      </c>
      <c r="G104" s="207" t="s">
        <v>188</v>
      </c>
      <c r="H104" s="208">
        <v>15</v>
      </c>
      <c r="I104" s="209"/>
      <c r="J104" s="210">
        <f>ROUND(I104*H104,2)</f>
        <v>0</v>
      </c>
      <c r="K104" s="206" t="s">
        <v>1324</v>
      </c>
      <c r="L104" s="61"/>
      <c r="M104" s="211" t="s">
        <v>22</v>
      </c>
      <c r="N104" s="212" t="s">
        <v>48</v>
      </c>
      <c r="O104" s="42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AR104" s="24" t="s">
        <v>190</v>
      </c>
      <c r="AT104" s="24" t="s">
        <v>185</v>
      </c>
      <c r="AU104" s="24" t="s">
        <v>85</v>
      </c>
      <c r="AY104" s="24" t="s">
        <v>183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24" t="s">
        <v>24</v>
      </c>
      <c r="BK104" s="215">
        <f>ROUND(I104*H104,2)</f>
        <v>0</v>
      </c>
      <c r="BL104" s="24" t="s">
        <v>190</v>
      </c>
      <c r="BM104" s="24" t="s">
        <v>1334</v>
      </c>
    </row>
    <row r="105" spans="2:47" s="1" customFormat="1" ht="40.5">
      <c r="B105" s="41"/>
      <c r="C105" s="63"/>
      <c r="D105" s="232" t="s">
        <v>192</v>
      </c>
      <c r="E105" s="63"/>
      <c r="F105" s="242" t="s">
        <v>1335</v>
      </c>
      <c r="G105" s="63"/>
      <c r="H105" s="63"/>
      <c r="I105" s="172"/>
      <c r="J105" s="63"/>
      <c r="K105" s="63"/>
      <c r="L105" s="61"/>
      <c r="M105" s="218"/>
      <c r="N105" s="42"/>
      <c r="O105" s="42"/>
      <c r="P105" s="42"/>
      <c r="Q105" s="42"/>
      <c r="R105" s="42"/>
      <c r="S105" s="42"/>
      <c r="T105" s="78"/>
      <c r="AT105" s="24" t="s">
        <v>192</v>
      </c>
      <c r="AU105" s="24" t="s">
        <v>85</v>
      </c>
    </row>
    <row r="106" spans="2:65" s="1" customFormat="1" ht="22.5" customHeight="1">
      <c r="B106" s="41"/>
      <c r="C106" s="204" t="s">
        <v>212</v>
      </c>
      <c r="D106" s="204" t="s">
        <v>185</v>
      </c>
      <c r="E106" s="205" t="s">
        <v>1336</v>
      </c>
      <c r="F106" s="206" t="s">
        <v>1337</v>
      </c>
      <c r="G106" s="207" t="s">
        <v>274</v>
      </c>
      <c r="H106" s="208">
        <v>362.52</v>
      </c>
      <c r="I106" s="209"/>
      <c r="J106" s="210">
        <f>ROUND(I106*H106,2)</f>
        <v>0</v>
      </c>
      <c r="K106" s="206" t="s">
        <v>1324</v>
      </c>
      <c r="L106" s="61"/>
      <c r="M106" s="211" t="s">
        <v>22</v>
      </c>
      <c r="N106" s="212" t="s">
        <v>48</v>
      </c>
      <c r="O106" s="42"/>
      <c r="P106" s="213">
        <f>O106*H106</f>
        <v>0</v>
      </c>
      <c r="Q106" s="213">
        <v>0.00084</v>
      </c>
      <c r="R106" s="213">
        <f>Q106*H106</f>
        <v>0.3045168</v>
      </c>
      <c r="S106" s="213">
        <v>0</v>
      </c>
      <c r="T106" s="214">
        <f>S106*H106</f>
        <v>0</v>
      </c>
      <c r="AR106" s="24" t="s">
        <v>190</v>
      </c>
      <c r="AT106" s="24" t="s">
        <v>185</v>
      </c>
      <c r="AU106" s="24" t="s">
        <v>85</v>
      </c>
      <c r="AY106" s="24" t="s">
        <v>183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24" t="s">
        <v>24</v>
      </c>
      <c r="BK106" s="215">
        <f>ROUND(I106*H106,2)</f>
        <v>0</v>
      </c>
      <c r="BL106" s="24" t="s">
        <v>190</v>
      </c>
      <c r="BM106" s="24" t="s">
        <v>1338</v>
      </c>
    </row>
    <row r="107" spans="2:47" s="1" customFormat="1" ht="27">
      <c r="B107" s="41"/>
      <c r="C107" s="63"/>
      <c r="D107" s="216" t="s">
        <v>192</v>
      </c>
      <c r="E107" s="63"/>
      <c r="F107" s="217" t="s">
        <v>1339</v>
      </c>
      <c r="G107" s="63"/>
      <c r="H107" s="63"/>
      <c r="I107" s="172"/>
      <c r="J107" s="63"/>
      <c r="K107" s="63"/>
      <c r="L107" s="61"/>
      <c r="M107" s="218"/>
      <c r="N107" s="42"/>
      <c r="O107" s="42"/>
      <c r="P107" s="42"/>
      <c r="Q107" s="42"/>
      <c r="R107" s="42"/>
      <c r="S107" s="42"/>
      <c r="T107" s="78"/>
      <c r="AT107" s="24" t="s">
        <v>192</v>
      </c>
      <c r="AU107" s="24" t="s">
        <v>85</v>
      </c>
    </row>
    <row r="108" spans="2:51" s="12" customFormat="1" ht="13.5">
      <c r="B108" s="219"/>
      <c r="C108" s="220"/>
      <c r="D108" s="232" t="s">
        <v>194</v>
      </c>
      <c r="E108" s="243" t="s">
        <v>22</v>
      </c>
      <c r="F108" s="244" t="s">
        <v>1340</v>
      </c>
      <c r="G108" s="220"/>
      <c r="H108" s="245">
        <v>362.52</v>
      </c>
      <c r="I108" s="224"/>
      <c r="J108" s="220"/>
      <c r="K108" s="220"/>
      <c r="L108" s="225"/>
      <c r="M108" s="226"/>
      <c r="N108" s="227"/>
      <c r="O108" s="227"/>
      <c r="P108" s="227"/>
      <c r="Q108" s="227"/>
      <c r="R108" s="227"/>
      <c r="S108" s="227"/>
      <c r="T108" s="228"/>
      <c r="AT108" s="229" t="s">
        <v>194</v>
      </c>
      <c r="AU108" s="229" t="s">
        <v>85</v>
      </c>
      <c r="AV108" s="12" t="s">
        <v>85</v>
      </c>
      <c r="AW108" s="12" t="s">
        <v>41</v>
      </c>
      <c r="AX108" s="12" t="s">
        <v>24</v>
      </c>
      <c r="AY108" s="229" t="s">
        <v>183</v>
      </c>
    </row>
    <row r="109" spans="2:65" s="1" customFormat="1" ht="22.5" customHeight="1">
      <c r="B109" s="41"/>
      <c r="C109" s="204" t="s">
        <v>217</v>
      </c>
      <c r="D109" s="204" t="s">
        <v>185</v>
      </c>
      <c r="E109" s="205" t="s">
        <v>1341</v>
      </c>
      <c r="F109" s="206" t="s">
        <v>1342</v>
      </c>
      <c r="G109" s="207" t="s">
        <v>274</v>
      </c>
      <c r="H109" s="208">
        <v>362.52</v>
      </c>
      <c r="I109" s="209"/>
      <c r="J109" s="210">
        <f>ROUND(I109*H109,2)</f>
        <v>0</v>
      </c>
      <c r="K109" s="206" t="s">
        <v>1324</v>
      </c>
      <c r="L109" s="61"/>
      <c r="M109" s="211" t="s">
        <v>22</v>
      </c>
      <c r="N109" s="212" t="s">
        <v>48</v>
      </c>
      <c r="O109" s="42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AR109" s="24" t="s">
        <v>190</v>
      </c>
      <c r="AT109" s="24" t="s">
        <v>185</v>
      </c>
      <c r="AU109" s="24" t="s">
        <v>85</v>
      </c>
      <c r="AY109" s="24" t="s">
        <v>183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24" t="s">
        <v>24</v>
      </c>
      <c r="BK109" s="215">
        <f>ROUND(I109*H109,2)</f>
        <v>0</v>
      </c>
      <c r="BL109" s="24" t="s">
        <v>190</v>
      </c>
      <c r="BM109" s="24" t="s">
        <v>1343</v>
      </c>
    </row>
    <row r="110" spans="2:47" s="1" customFormat="1" ht="27">
      <c r="B110" s="41"/>
      <c r="C110" s="63"/>
      <c r="D110" s="232" t="s">
        <v>192</v>
      </c>
      <c r="E110" s="63"/>
      <c r="F110" s="242" t="s">
        <v>1344</v>
      </c>
      <c r="G110" s="63"/>
      <c r="H110" s="63"/>
      <c r="I110" s="172"/>
      <c r="J110" s="63"/>
      <c r="K110" s="63"/>
      <c r="L110" s="61"/>
      <c r="M110" s="218"/>
      <c r="N110" s="42"/>
      <c r="O110" s="42"/>
      <c r="P110" s="42"/>
      <c r="Q110" s="42"/>
      <c r="R110" s="42"/>
      <c r="S110" s="42"/>
      <c r="T110" s="78"/>
      <c r="AT110" s="24" t="s">
        <v>192</v>
      </c>
      <c r="AU110" s="24" t="s">
        <v>85</v>
      </c>
    </row>
    <row r="111" spans="2:65" s="1" customFormat="1" ht="22.5" customHeight="1">
      <c r="B111" s="41"/>
      <c r="C111" s="204" t="s">
        <v>221</v>
      </c>
      <c r="D111" s="204" t="s">
        <v>185</v>
      </c>
      <c r="E111" s="205" t="s">
        <v>213</v>
      </c>
      <c r="F111" s="206" t="s">
        <v>214</v>
      </c>
      <c r="G111" s="207" t="s">
        <v>188</v>
      </c>
      <c r="H111" s="208">
        <v>45.315</v>
      </c>
      <c r="I111" s="209"/>
      <c r="J111" s="210">
        <f>ROUND(I111*H111,2)</f>
        <v>0</v>
      </c>
      <c r="K111" s="206" t="s">
        <v>1324</v>
      </c>
      <c r="L111" s="61"/>
      <c r="M111" s="211" t="s">
        <v>22</v>
      </c>
      <c r="N111" s="212" t="s">
        <v>48</v>
      </c>
      <c r="O111" s="42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AR111" s="24" t="s">
        <v>190</v>
      </c>
      <c r="AT111" s="24" t="s">
        <v>185</v>
      </c>
      <c r="AU111" s="24" t="s">
        <v>85</v>
      </c>
      <c r="AY111" s="24" t="s">
        <v>183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24" t="s">
        <v>24</v>
      </c>
      <c r="BK111" s="215">
        <f>ROUND(I111*H111,2)</f>
        <v>0</v>
      </c>
      <c r="BL111" s="24" t="s">
        <v>190</v>
      </c>
      <c r="BM111" s="24" t="s">
        <v>1345</v>
      </c>
    </row>
    <row r="112" spans="2:47" s="1" customFormat="1" ht="40.5">
      <c r="B112" s="41"/>
      <c r="C112" s="63"/>
      <c r="D112" s="216" t="s">
        <v>192</v>
      </c>
      <c r="E112" s="63"/>
      <c r="F112" s="217" t="s">
        <v>216</v>
      </c>
      <c r="G112" s="63"/>
      <c r="H112" s="63"/>
      <c r="I112" s="172"/>
      <c r="J112" s="63"/>
      <c r="K112" s="63"/>
      <c r="L112" s="61"/>
      <c r="M112" s="218"/>
      <c r="N112" s="42"/>
      <c r="O112" s="42"/>
      <c r="P112" s="42"/>
      <c r="Q112" s="42"/>
      <c r="R112" s="42"/>
      <c r="S112" s="42"/>
      <c r="T112" s="78"/>
      <c r="AT112" s="24" t="s">
        <v>192</v>
      </c>
      <c r="AU112" s="24" t="s">
        <v>85</v>
      </c>
    </row>
    <row r="113" spans="2:51" s="12" customFormat="1" ht="13.5">
      <c r="B113" s="219"/>
      <c r="C113" s="220"/>
      <c r="D113" s="232" t="s">
        <v>194</v>
      </c>
      <c r="E113" s="243" t="s">
        <v>22</v>
      </c>
      <c r="F113" s="244" t="s">
        <v>1346</v>
      </c>
      <c r="G113" s="220"/>
      <c r="H113" s="245">
        <v>45.315</v>
      </c>
      <c r="I113" s="224"/>
      <c r="J113" s="220"/>
      <c r="K113" s="220"/>
      <c r="L113" s="225"/>
      <c r="M113" s="226"/>
      <c r="N113" s="227"/>
      <c r="O113" s="227"/>
      <c r="P113" s="227"/>
      <c r="Q113" s="227"/>
      <c r="R113" s="227"/>
      <c r="S113" s="227"/>
      <c r="T113" s="228"/>
      <c r="AT113" s="229" t="s">
        <v>194</v>
      </c>
      <c r="AU113" s="229" t="s">
        <v>85</v>
      </c>
      <c r="AV113" s="12" t="s">
        <v>85</v>
      </c>
      <c r="AW113" s="12" t="s">
        <v>41</v>
      </c>
      <c r="AX113" s="12" t="s">
        <v>24</v>
      </c>
      <c r="AY113" s="229" t="s">
        <v>183</v>
      </c>
    </row>
    <row r="114" spans="2:65" s="1" customFormat="1" ht="22.5" customHeight="1">
      <c r="B114" s="41"/>
      <c r="C114" s="204" t="s">
        <v>228</v>
      </c>
      <c r="D114" s="204" t="s">
        <v>185</v>
      </c>
      <c r="E114" s="205" t="s">
        <v>218</v>
      </c>
      <c r="F114" s="206" t="s">
        <v>219</v>
      </c>
      <c r="G114" s="207" t="s">
        <v>188</v>
      </c>
      <c r="H114" s="208">
        <v>45.315</v>
      </c>
      <c r="I114" s="209"/>
      <c r="J114" s="210">
        <f>ROUND(I114*H114,2)</f>
        <v>0</v>
      </c>
      <c r="K114" s="206" t="s">
        <v>1324</v>
      </c>
      <c r="L114" s="61"/>
      <c r="M114" s="211" t="s">
        <v>22</v>
      </c>
      <c r="N114" s="212" t="s">
        <v>48</v>
      </c>
      <c r="O114" s="42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AR114" s="24" t="s">
        <v>190</v>
      </c>
      <c r="AT114" s="24" t="s">
        <v>185</v>
      </c>
      <c r="AU114" s="24" t="s">
        <v>85</v>
      </c>
      <c r="AY114" s="24" t="s">
        <v>183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24" t="s">
        <v>24</v>
      </c>
      <c r="BK114" s="215">
        <f>ROUND(I114*H114,2)</f>
        <v>0</v>
      </c>
      <c r="BL114" s="24" t="s">
        <v>190</v>
      </c>
      <c r="BM114" s="24" t="s">
        <v>1347</v>
      </c>
    </row>
    <row r="115" spans="2:47" s="1" customFormat="1" ht="13.5">
      <c r="B115" s="41"/>
      <c r="C115" s="63"/>
      <c r="D115" s="216" t="s">
        <v>192</v>
      </c>
      <c r="E115" s="63"/>
      <c r="F115" s="217" t="s">
        <v>219</v>
      </c>
      <c r="G115" s="63"/>
      <c r="H115" s="63"/>
      <c r="I115" s="172"/>
      <c r="J115" s="63"/>
      <c r="K115" s="63"/>
      <c r="L115" s="61"/>
      <c r="M115" s="218"/>
      <c r="N115" s="42"/>
      <c r="O115" s="42"/>
      <c r="P115" s="42"/>
      <c r="Q115" s="42"/>
      <c r="R115" s="42"/>
      <c r="S115" s="42"/>
      <c r="T115" s="78"/>
      <c r="AT115" s="24" t="s">
        <v>192</v>
      </c>
      <c r="AU115" s="24" t="s">
        <v>85</v>
      </c>
    </row>
    <row r="116" spans="2:51" s="12" customFormat="1" ht="13.5">
      <c r="B116" s="219"/>
      <c r="C116" s="220"/>
      <c r="D116" s="232" t="s">
        <v>194</v>
      </c>
      <c r="E116" s="243" t="s">
        <v>22</v>
      </c>
      <c r="F116" s="244" t="s">
        <v>1346</v>
      </c>
      <c r="G116" s="220"/>
      <c r="H116" s="245">
        <v>45.315</v>
      </c>
      <c r="I116" s="224"/>
      <c r="J116" s="220"/>
      <c r="K116" s="220"/>
      <c r="L116" s="225"/>
      <c r="M116" s="226"/>
      <c r="N116" s="227"/>
      <c r="O116" s="227"/>
      <c r="P116" s="227"/>
      <c r="Q116" s="227"/>
      <c r="R116" s="227"/>
      <c r="S116" s="227"/>
      <c r="T116" s="228"/>
      <c r="AT116" s="229" t="s">
        <v>194</v>
      </c>
      <c r="AU116" s="229" t="s">
        <v>85</v>
      </c>
      <c r="AV116" s="12" t="s">
        <v>85</v>
      </c>
      <c r="AW116" s="12" t="s">
        <v>41</v>
      </c>
      <c r="AX116" s="12" t="s">
        <v>24</v>
      </c>
      <c r="AY116" s="229" t="s">
        <v>183</v>
      </c>
    </row>
    <row r="117" spans="2:65" s="1" customFormat="1" ht="22.5" customHeight="1">
      <c r="B117" s="41"/>
      <c r="C117" s="204" t="s">
        <v>235</v>
      </c>
      <c r="D117" s="204" t="s">
        <v>185</v>
      </c>
      <c r="E117" s="205" t="s">
        <v>222</v>
      </c>
      <c r="F117" s="206" t="s">
        <v>223</v>
      </c>
      <c r="G117" s="207" t="s">
        <v>224</v>
      </c>
      <c r="H117" s="208">
        <v>95.162</v>
      </c>
      <c r="I117" s="209"/>
      <c r="J117" s="210">
        <f>ROUND(I117*H117,2)</f>
        <v>0</v>
      </c>
      <c r="K117" s="206" t="s">
        <v>1324</v>
      </c>
      <c r="L117" s="61"/>
      <c r="M117" s="211" t="s">
        <v>22</v>
      </c>
      <c r="N117" s="212" t="s">
        <v>48</v>
      </c>
      <c r="O117" s="42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AR117" s="24" t="s">
        <v>190</v>
      </c>
      <c r="AT117" s="24" t="s">
        <v>185</v>
      </c>
      <c r="AU117" s="24" t="s">
        <v>85</v>
      </c>
      <c r="AY117" s="24" t="s">
        <v>183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24" t="s">
        <v>24</v>
      </c>
      <c r="BK117" s="215">
        <f>ROUND(I117*H117,2)</f>
        <v>0</v>
      </c>
      <c r="BL117" s="24" t="s">
        <v>190</v>
      </c>
      <c r="BM117" s="24" t="s">
        <v>1348</v>
      </c>
    </row>
    <row r="118" spans="2:47" s="1" customFormat="1" ht="13.5">
      <c r="B118" s="41"/>
      <c r="C118" s="63"/>
      <c r="D118" s="216" t="s">
        <v>192</v>
      </c>
      <c r="E118" s="63"/>
      <c r="F118" s="217" t="s">
        <v>226</v>
      </c>
      <c r="G118" s="63"/>
      <c r="H118" s="63"/>
      <c r="I118" s="172"/>
      <c r="J118" s="63"/>
      <c r="K118" s="63"/>
      <c r="L118" s="61"/>
      <c r="M118" s="218"/>
      <c r="N118" s="42"/>
      <c r="O118" s="42"/>
      <c r="P118" s="42"/>
      <c r="Q118" s="42"/>
      <c r="R118" s="42"/>
      <c r="S118" s="42"/>
      <c r="T118" s="78"/>
      <c r="AT118" s="24" t="s">
        <v>192</v>
      </c>
      <c r="AU118" s="24" t="s">
        <v>85</v>
      </c>
    </row>
    <row r="119" spans="2:51" s="12" customFormat="1" ht="13.5">
      <c r="B119" s="219"/>
      <c r="C119" s="220"/>
      <c r="D119" s="232" t="s">
        <v>194</v>
      </c>
      <c r="E119" s="243" t="s">
        <v>22</v>
      </c>
      <c r="F119" s="244" t="s">
        <v>1349</v>
      </c>
      <c r="G119" s="220"/>
      <c r="H119" s="245">
        <v>95.162</v>
      </c>
      <c r="I119" s="224"/>
      <c r="J119" s="220"/>
      <c r="K119" s="220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194</v>
      </c>
      <c r="AU119" s="229" t="s">
        <v>85</v>
      </c>
      <c r="AV119" s="12" t="s">
        <v>85</v>
      </c>
      <c r="AW119" s="12" t="s">
        <v>41</v>
      </c>
      <c r="AX119" s="12" t="s">
        <v>24</v>
      </c>
      <c r="AY119" s="229" t="s">
        <v>183</v>
      </c>
    </row>
    <row r="120" spans="2:65" s="1" customFormat="1" ht="22.5" customHeight="1">
      <c r="B120" s="41"/>
      <c r="C120" s="204" t="s">
        <v>29</v>
      </c>
      <c r="D120" s="204" t="s">
        <v>185</v>
      </c>
      <c r="E120" s="205" t="s">
        <v>229</v>
      </c>
      <c r="F120" s="206" t="s">
        <v>230</v>
      </c>
      <c r="G120" s="207" t="s">
        <v>188</v>
      </c>
      <c r="H120" s="208">
        <v>150.95</v>
      </c>
      <c r="I120" s="209"/>
      <c r="J120" s="210">
        <f>ROUND(I120*H120,2)</f>
        <v>0</v>
      </c>
      <c r="K120" s="206" t="s">
        <v>1324</v>
      </c>
      <c r="L120" s="61"/>
      <c r="M120" s="211" t="s">
        <v>22</v>
      </c>
      <c r="N120" s="212" t="s">
        <v>48</v>
      </c>
      <c r="O120" s="42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AR120" s="24" t="s">
        <v>190</v>
      </c>
      <c r="AT120" s="24" t="s">
        <v>185</v>
      </c>
      <c r="AU120" s="24" t="s">
        <v>85</v>
      </c>
      <c r="AY120" s="24" t="s">
        <v>183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24" t="s">
        <v>24</v>
      </c>
      <c r="BK120" s="215">
        <f>ROUND(I120*H120,2)</f>
        <v>0</v>
      </c>
      <c r="BL120" s="24" t="s">
        <v>190</v>
      </c>
      <c r="BM120" s="24" t="s">
        <v>1350</v>
      </c>
    </row>
    <row r="121" spans="2:47" s="1" customFormat="1" ht="27">
      <c r="B121" s="41"/>
      <c r="C121" s="63"/>
      <c r="D121" s="216" t="s">
        <v>192</v>
      </c>
      <c r="E121" s="63"/>
      <c r="F121" s="217" t="s">
        <v>232</v>
      </c>
      <c r="G121" s="63"/>
      <c r="H121" s="63"/>
      <c r="I121" s="172"/>
      <c r="J121" s="63"/>
      <c r="K121" s="63"/>
      <c r="L121" s="61"/>
      <c r="M121" s="218"/>
      <c r="N121" s="42"/>
      <c r="O121" s="42"/>
      <c r="P121" s="42"/>
      <c r="Q121" s="42"/>
      <c r="R121" s="42"/>
      <c r="S121" s="42"/>
      <c r="T121" s="78"/>
      <c r="AT121" s="24" t="s">
        <v>192</v>
      </c>
      <c r="AU121" s="24" t="s">
        <v>85</v>
      </c>
    </row>
    <row r="122" spans="2:51" s="12" customFormat="1" ht="13.5">
      <c r="B122" s="219"/>
      <c r="C122" s="220"/>
      <c r="D122" s="232" t="s">
        <v>194</v>
      </c>
      <c r="E122" s="243" t="s">
        <v>22</v>
      </c>
      <c r="F122" s="244" t="s">
        <v>1351</v>
      </c>
      <c r="G122" s="220"/>
      <c r="H122" s="245">
        <v>150.95</v>
      </c>
      <c r="I122" s="224"/>
      <c r="J122" s="220"/>
      <c r="K122" s="220"/>
      <c r="L122" s="225"/>
      <c r="M122" s="226"/>
      <c r="N122" s="227"/>
      <c r="O122" s="227"/>
      <c r="P122" s="227"/>
      <c r="Q122" s="227"/>
      <c r="R122" s="227"/>
      <c r="S122" s="227"/>
      <c r="T122" s="228"/>
      <c r="AT122" s="229" t="s">
        <v>194</v>
      </c>
      <c r="AU122" s="229" t="s">
        <v>85</v>
      </c>
      <c r="AV122" s="12" t="s">
        <v>85</v>
      </c>
      <c r="AW122" s="12" t="s">
        <v>41</v>
      </c>
      <c r="AX122" s="12" t="s">
        <v>24</v>
      </c>
      <c r="AY122" s="229" t="s">
        <v>183</v>
      </c>
    </row>
    <row r="123" spans="2:65" s="1" customFormat="1" ht="22.5" customHeight="1">
      <c r="B123" s="41"/>
      <c r="C123" s="204" t="s">
        <v>252</v>
      </c>
      <c r="D123" s="204" t="s">
        <v>185</v>
      </c>
      <c r="E123" s="205" t="s">
        <v>1352</v>
      </c>
      <c r="F123" s="206" t="s">
        <v>1353</v>
      </c>
      <c r="G123" s="207" t="s">
        <v>188</v>
      </c>
      <c r="H123" s="208">
        <v>30.21</v>
      </c>
      <c r="I123" s="209"/>
      <c r="J123" s="210">
        <f>ROUND(I123*H123,2)</f>
        <v>0</v>
      </c>
      <c r="K123" s="206" t="s">
        <v>1324</v>
      </c>
      <c r="L123" s="61"/>
      <c r="M123" s="211" t="s">
        <v>22</v>
      </c>
      <c r="N123" s="212" t="s">
        <v>48</v>
      </c>
      <c r="O123" s="42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AR123" s="24" t="s">
        <v>190</v>
      </c>
      <c r="AT123" s="24" t="s">
        <v>185</v>
      </c>
      <c r="AU123" s="24" t="s">
        <v>85</v>
      </c>
      <c r="AY123" s="24" t="s">
        <v>183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24" t="s">
        <v>24</v>
      </c>
      <c r="BK123" s="215">
        <f>ROUND(I123*H123,2)</f>
        <v>0</v>
      </c>
      <c r="BL123" s="24" t="s">
        <v>190</v>
      </c>
      <c r="BM123" s="24" t="s">
        <v>1354</v>
      </c>
    </row>
    <row r="124" spans="2:47" s="1" customFormat="1" ht="40.5">
      <c r="B124" s="41"/>
      <c r="C124" s="63"/>
      <c r="D124" s="216" t="s">
        <v>192</v>
      </c>
      <c r="E124" s="63"/>
      <c r="F124" s="217" t="s">
        <v>1355</v>
      </c>
      <c r="G124" s="63"/>
      <c r="H124" s="63"/>
      <c r="I124" s="172"/>
      <c r="J124" s="63"/>
      <c r="K124" s="63"/>
      <c r="L124" s="61"/>
      <c r="M124" s="218"/>
      <c r="N124" s="42"/>
      <c r="O124" s="42"/>
      <c r="P124" s="42"/>
      <c r="Q124" s="42"/>
      <c r="R124" s="42"/>
      <c r="S124" s="42"/>
      <c r="T124" s="78"/>
      <c r="AT124" s="24" t="s">
        <v>192</v>
      </c>
      <c r="AU124" s="24" t="s">
        <v>85</v>
      </c>
    </row>
    <row r="125" spans="2:51" s="12" customFormat="1" ht="13.5">
      <c r="B125" s="219"/>
      <c r="C125" s="220"/>
      <c r="D125" s="216" t="s">
        <v>194</v>
      </c>
      <c r="E125" s="221" t="s">
        <v>22</v>
      </c>
      <c r="F125" s="222" t="s">
        <v>1356</v>
      </c>
      <c r="G125" s="220"/>
      <c r="H125" s="223">
        <v>30.21</v>
      </c>
      <c r="I125" s="224"/>
      <c r="J125" s="220"/>
      <c r="K125" s="220"/>
      <c r="L125" s="225"/>
      <c r="M125" s="226"/>
      <c r="N125" s="227"/>
      <c r="O125" s="227"/>
      <c r="P125" s="227"/>
      <c r="Q125" s="227"/>
      <c r="R125" s="227"/>
      <c r="S125" s="227"/>
      <c r="T125" s="228"/>
      <c r="AT125" s="229" t="s">
        <v>194</v>
      </c>
      <c r="AU125" s="229" t="s">
        <v>85</v>
      </c>
      <c r="AV125" s="12" t="s">
        <v>85</v>
      </c>
      <c r="AW125" s="12" t="s">
        <v>41</v>
      </c>
      <c r="AX125" s="12" t="s">
        <v>77</v>
      </c>
      <c r="AY125" s="229" t="s">
        <v>183</v>
      </c>
    </row>
    <row r="126" spans="2:51" s="13" customFormat="1" ht="13.5">
      <c r="B126" s="230"/>
      <c r="C126" s="231"/>
      <c r="D126" s="232" t="s">
        <v>194</v>
      </c>
      <c r="E126" s="233" t="s">
        <v>22</v>
      </c>
      <c r="F126" s="234" t="s">
        <v>196</v>
      </c>
      <c r="G126" s="231"/>
      <c r="H126" s="235">
        <v>30.21</v>
      </c>
      <c r="I126" s="236"/>
      <c r="J126" s="231"/>
      <c r="K126" s="231"/>
      <c r="L126" s="237"/>
      <c r="M126" s="238"/>
      <c r="N126" s="239"/>
      <c r="O126" s="239"/>
      <c r="P126" s="239"/>
      <c r="Q126" s="239"/>
      <c r="R126" s="239"/>
      <c r="S126" s="239"/>
      <c r="T126" s="240"/>
      <c r="AT126" s="241" t="s">
        <v>194</v>
      </c>
      <c r="AU126" s="241" t="s">
        <v>85</v>
      </c>
      <c r="AV126" s="13" t="s">
        <v>190</v>
      </c>
      <c r="AW126" s="13" t="s">
        <v>41</v>
      </c>
      <c r="AX126" s="13" t="s">
        <v>24</v>
      </c>
      <c r="AY126" s="241" t="s">
        <v>183</v>
      </c>
    </row>
    <row r="127" spans="2:65" s="1" customFormat="1" ht="22.5" customHeight="1">
      <c r="B127" s="41"/>
      <c r="C127" s="257" t="s">
        <v>259</v>
      </c>
      <c r="D127" s="257" t="s">
        <v>330</v>
      </c>
      <c r="E127" s="258" t="s">
        <v>1357</v>
      </c>
      <c r="F127" s="259" t="s">
        <v>1358</v>
      </c>
      <c r="G127" s="260" t="s">
        <v>224</v>
      </c>
      <c r="H127" s="261">
        <v>60.42</v>
      </c>
      <c r="I127" s="262"/>
      <c r="J127" s="263">
        <f>ROUND(I127*H127,2)</f>
        <v>0</v>
      </c>
      <c r="K127" s="259" t="s">
        <v>1324</v>
      </c>
      <c r="L127" s="264"/>
      <c r="M127" s="265" t="s">
        <v>22</v>
      </c>
      <c r="N127" s="266" t="s">
        <v>48</v>
      </c>
      <c r="O127" s="42"/>
      <c r="P127" s="213">
        <f>O127*H127</f>
        <v>0</v>
      </c>
      <c r="Q127" s="213">
        <v>1</v>
      </c>
      <c r="R127" s="213">
        <f>Q127*H127</f>
        <v>60.42</v>
      </c>
      <c r="S127" s="213">
        <v>0</v>
      </c>
      <c r="T127" s="214">
        <f>S127*H127</f>
        <v>0</v>
      </c>
      <c r="AR127" s="24" t="s">
        <v>228</v>
      </c>
      <c r="AT127" s="24" t="s">
        <v>330</v>
      </c>
      <c r="AU127" s="24" t="s">
        <v>85</v>
      </c>
      <c r="AY127" s="24" t="s">
        <v>183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24" t="s">
        <v>24</v>
      </c>
      <c r="BK127" s="215">
        <f>ROUND(I127*H127,2)</f>
        <v>0</v>
      </c>
      <c r="BL127" s="24" t="s">
        <v>190</v>
      </c>
      <c r="BM127" s="24" t="s">
        <v>1359</v>
      </c>
    </row>
    <row r="128" spans="2:47" s="1" customFormat="1" ht="27">
      <c r="B128" s="41"/>
      <c r="C128" s="63"/>
      <c r="D128" s="216" t="s">
        <v>192</v>
      </c>
      <c r="E128" s="63"/>
      <c r="F128" s="217" t="s">
        <v>1360</v>
      </c>
      <c r="G128" s="63"/>
      <c r="H128" s="63"/>
      <c r="I128" s="172"/>
      <c r="J128" s="63"/>
      <c r="K128" s="63"/>
      <c r="L128" s="61"/>
      <c r="M128" s="218"/>
      <c r="N128" s="42"/>
      <c r="O128" s="42"/>
      <c r="P128" s="42"/>
      <c r="Q128" s="42"/>
      <c r="R128" s="42"/>
      <c r="S128" s="42"/>
      <c r="T128" s="78"/>
      <c r="AT128" s="24" t="s">
        <v>192</v>
      </c>
      <c r="AU128" s="24" t="s">
        <v>85</v>
      </c>
    </row>
    <row r="129" spans="2:51" s="12" customFormat="1" ht="13.5">
      <c r="B129" s="219"/>
      <c r="C129" s="220"/>
      <c r="D129" s="216" t="s">
        <v>194</v>
      </c>
      <c r="E129" s="221" t="s">
        <v>22</v>
      </c>
      <c r="F129" s="222" t="s">
        <v>1361</v>
      </c>
      <c r="G129" s="220"/>
      <c r="H129" s="223">
        <v>30.21</v>
      </c>
      <c r="I129" s="224"/>
      <c r="J129" s="220"/>
      <c r="K129" s="220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194</v>
      </c>
      <c r="AU129" s="229" t="s">
        <v>85</v>
      </c>
      <c r="AV129" s="12" t="s">
        <v>85</v>
      </c>
      <c r="AW129" s="12" t="s">
        <v>41</v>
      </c>
      <c r="AX129" s="12" t="s">
        <v>24</v>
      </c>
      <c r="AY129" s="229" t="s">
        <v>183</v>
      </c>
    </row>
    <row r="130" spans="2:51" s="12" customFormat="1" ht="13.5">
      <c r="B130" s="219"/>
      <c r="C130" s="220"/>
      <c r="D130" s="232" t="s">
        <v>194</v>
      </c>
      <c r="E130" s="220"/>
      <c r="F130" s="244" t="s">
        <v>1362</v>
      </c>
      <c r="G130" s="220"/>
      <c r="H130" s="245">
        <v>60.42</v>
      </c>
      <c r="I130" s="224"/>
      <c r="J130" s="220"/>
      <c r="K130" s="220"/>
      <c r="L130" s="225"/>
      <c r="M130" s="226"/>
      <c r="N130" s="227"/>
      <c r="O130" s="227"/>
      <c r="P130" s="227"/>
      <c r="Q130" s="227"/>
      <c r="R130" s="227"/>
      <c r="S130" s="227"/>
      <c r="T130" s="228"/>
      <c r="AT130" s="229" t="s">
        <v>194</v>
      </c>
      <c r="AU130" s="229" t="s">
        <v>85</v>
      </c>
      <c r="AV130" s="12" t="s">
        <v>85</v>
      </c>
      <c r="AW130" s="12" t="s">
        <v>6</v>
      </c>
      <c r="AX130" s="12" t="s">
        <v>24</v>
      </c>
      <c r="AY130" s="229" t="s">
        <v>183</v>
      </c>
    </row>
    <row r="131" spans="2:65" s="1" customFormat="1" ht="22.5" customHeight="1">
      <c r="B131" s="41"/>
      <c r="C131" s="204" t="s">
        <v>265</v>
      </c>
      <c r="D131" s="204" t="s">
        <v>185</v>
      </c>
      <c r="E131" s="205" t="s">
        <v>1363</v>
      </c>
      <c r="F131" s="206" t="s">
        <v>1364</v>
      </c>
      <c r="G131" s="207" t="s">
        <v>188</v>
      </c>
      <c r="H131" s="208">
        <v>15.105</v>
      </c>
      <c r="I131" s="209"/>
      <c r="J131" s="210">
        <f>ROUND(I131*H131,2)</f>
        <v>0</v>
      </c>
      <c r="K131" s="206" t="s">
        <v>1324</v>
      </c>
      <c r="L131" s="61"/>
      <c r="M131" s="211" t="s">
        <v>22</v>
      </c>
      <c r="N131" s="212" t="s">
        <v>48</v>
      </c>
      <c r="O131" s="42"/>
      <c r="P131" s="213">
        <f>O131*H131</f>
        <v>0</v>
      </c>
      <c r="Q131" s="213">
        <v>1.89077</v>
      </c>
      <c r="R131" s="213">
        <f>Q131*H131</f>
        <v>28.560080850000002</v>
      </c>
      <c r="S131" s="213">
        <v>0</v>
      </c>
      <c r="T131" s="214">
        <f>S131*H131</f>
        <v>0</v>
      </c>
      <c r="AR131" s="24" t="s">
        <v>190</v>
      </c>
      <c r="AT131" s="24" t="s">
        <v>185</v>
      </c>
      <c r="AU131" s="24" t="s">
        <v>85</v>
      </c>
      <c r="AY131" s="24" t="s">
        <v>183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24" t="s">
        <v>24</v>
      </c>
      <c r="BK131" s="215">
        <f>ROUND(I131*H131,2)</f>
        <v>0</v>
      </c>
      <c r="BL131" s="24" t="s">
        <v>190</v>
      </c>
      <c r="BM131" s="24" t="s">
        <v>1365</v>
      </c>
    </row>
    <row r="132" spans="2:47" s="1" customFormat="1" ht="27">
      <c r="B132" s="41"/>
      <c r="C132" s="63"/>
      <c r="D132" s="216" t="s">
        <v>192</v>
      </c>
      <c r="E132" s="63"/>
      <c r="F132" s="217" t="s">
        <v>1366</v>
      </c>
      <c r="G132" s="63"/>
      <c r="H132" s="63"/>
      <c r="I132" s="172"/>
      <c r="J132" s="63"/>
      <c r="K132" s="63"/>
      <c r="L132" s="61"/>
      <c r="M132" s="218"/>
      <c r="N132" s="42"/>
      <c r="O132" s="42"/>
      <c r="P132" s="42"/>
      <c r="Q132" s="42"/>
      <c r="R132" s="42"/>
      <c r="S132" s="42"/>
      <c r="T132" s="78"/>
      <c r="AT132" s="24" t="s">
        <v>192</v>
      </c>
      <c r="AU132" s="24" t="s">
        <v>85</v>
      </c>
    </row>
    <row r="133" spans="2:51" s="12" customFormat="1" ht="13.5">
      <c r="B133" s="219"/>
      <c r="C133" s="220"/>
      <c r="D133" s="216" t="s">
        <v>194</v>
      </c>
      <c r="E133" s="221" t="s">
        <v>22</v>
      </c>
      <c r="F133" s="222" t="s">
        <v>1367</v>
      </c>
      <c r="G133" s="220"/>
      <c r="H133" s="223">
        <v>15.105</v>
      </c>
      <c r="I133" s="224"/>
      <c r="J133" s="220"/>
      <c r="K133" s="220"/>
      <c r="L133" s="225"/>
      <c r="M133" s="226"/>
      <c r="N133" s="227"/>
      <c r="O133" s="227"/>
      <c r="P133" s="227"/>
      <c r="Q133" s="227"/>
      <c r="R133" s="227"/>
      <c r="S133" s="227"/>
      <c r="T133" s="228"/>
      <c r="AT133" s="229" t="s">
        <v>194</v>
      </c>
      <c r="AU133" s="229" t="s">
        <v>85</v>
      </c>
      <c r="AV133" s="12" t="s">
        <v>85</v>
      </c>
      <c r="AW133" s="12" t="s">
        <v>41</v>
      </c>
      <c r="AX133" s="12" t="s">
        <v>77</v>
      </c>
      <c r="AY133" s="229" t="s">
        <v>183</v>
      </c>
    </row>
    <row r="134" spans="2:51" s="13" customFormat="1" ht="13.5">
      <c r="B134" s="230"/>
      <c r="C134" s="231"/>
      <c r="D134" s="216" t="s">
        <v>194</v>
      </c>
      <c r="E134" s="267" t="s">
        <v>22</v>
      </c>
      <c r="F134" s="268" t="s">
        <v>196</v>
      </c>
      <c r="G134" s="231"/>
      <c r="H134" s="269">
        <v>15.105</v>
      </c>
      <c r="I134" s="236"/>
      <c r="J134" s="231"/>
      <c r="K134" s="231"/>
      <c r="L134" s="237"/>
      <c r="M134" s="238"/>
      <c r="N134" s="239"/>
      <c r="O134" s="239"/>
      <c r="P134" s="239"/>
      <c r="Q134" s="239"/>
      <c r="R134" s="239"/>
      <c r="S134" s="239"/>
      <c r="T134" s="240"/>
      <c r="AT134" s="241" t="s">
        <v>194</v>
      </c>
      <c r="AU134" s="241" t="s">
        <v>85</v>
      </c>
      <c r="AV134" s="13" t="s">
        <v>190</v>
      </c>
      <c r="AW134" s="13" t="s">
        <v>41</v>
      </c>
      <c r="AX134" s="13" t="s">
        <v>24</v>
      </c>
      <c r="AY134" s="241" t="s">
        <v>183</v>
      </c>
    </row>
    <row r="135" spans="2:63" s="11" customFormat="1" ht="29.85" customHeight="1">
      <c r="B135" s="187"/>
      <c r="C135" s="188"/>
      <c r="D135" s="201" t="s">
        <v>76</v>
      </c>
      <c r="E135" s="202" t="s">
        <v>228</v>
      </c>
      <c r="F135" s="202" t="s">
        <v>600</v>
      </c>
      <c r="G135" s="188"/>
      <c r="H135" s="188"/>
      <c r="I135" s="191"/>
      <c r="J135" s="203">
        <f>BK135</f>
        <v>0</v>
      </c>
      <c r="K135" s="188"/>
      <c r="L135" s="193"/>
      <c r="M135" s="194"/>
      <c r="N135" s="195"/>
      <c r="O135" s="195"/>
      <c r="P135" s="196">
        <f>SUM(P136:P139)</f>
        <v>0</v>
      </c>
      <c r="Q135" s="195"/>
      <c r="R135" s="196">
        <f>SUM(R136:R139)</f>
        <v>0.16785</v>
      </c>
      <c r="S135" s="195"/>
      <c r="T135" s="197">
        <f>SUM(T136:T139)</f>
        <v>0</v>
      </c>
      <c r="AR135" s="198" t="s">
        <v>24</v>
      </c>
      <c r="AT135" s="199" t="s">
        <v>76</v>
      </c>
      <c r="AU135" s="199" t="s">
        <v>24</v>
      </c>
      <c r="AY135" s="198" t="s">
        <v>183</v>
      </c>
      <c r="BK135" s="200">
        <f>SUM(BK136:BK139)</f>
        <v>0</v>
      </c>
    </row>
    <row r="136" spans="2:65" s="1" customFormat="1" ht="22.5" customHeight="1">
      <c r="B136" s="41"/>
      <c r="C136" s="204" t="s">
        <v>271</v>
      </c>
      <c r="D136" s="204" t="s">
        <v>185</v>
      </c>
      <c r="E136" s="205" t="s">
        <v>1368</v>
      </c>
      <c r="F136" s="206" t="s">
        <v>1369</v>
      </c>
      <c r="G136" s="207" t="s">
        <v>238</v>
      </c>
      <c r="H136" s="208">
        <v>5</v>
      </c>
      <c r="I136" s="209"/>
      <c r="J136" s="210">
        <f>ROUND(I136*H136,2)</f>
        <v>0</v>
      </c>
      <c r="K136" s="206" t="s">
        <v>199</v>
      </c>
      <c r="L136" s="61"/>
      <c r="M136" s="211" t="s">
        <v>22</v>
      </c>
      <c r="N136" s="212" t="s">
        <v>48</v>
      </c>
      <c r="O136" s="42"/>
      <c r="P136" s="213">
        <f>O136*H136</f>
        <v>0</v>
      </c>
      <c r="Q136" s="213">
        <v>0.00052</v>
      </c>
      <c r="R136" s="213">
        <f>Q136*H136</f>
        <v>0.0026</v>
      </c>
      <c r="S136" s="213">
        <v>0</v>
      </c>
      <c r="T136" s="214">
        <f>S136*H136</f>
        <v>0</v>
      </c>
      <c r="AR136" s="24" t="s">
        <v>190</v>
      </c>
      <c r="AT136" s="24" t="s">
        <v>185</v>
      </c>
      <c r="AU136" s="24" t="s">
        <v>85</v>
      </c>
      <c r="AY136" s="24" t="s">
        <v>183</v>
      </c>
      <c r="BE136" s="215">
        <f>IF(N136="základní",J136,0)</f>
        <v>0</v>
      </c>
      <c r="BF136" s="215">
        <f>IF(N136="snížená",J136,0)</f>
        <v>0</v>
      </c>
      <c r="BG136" s="215">
        <f>IF(N136="zákl. přenesená",J136,0)</f>
        <v>0</v>
      </c>
      <c r="BH136" s="215">
        <f>IF(N136="sníž. přenesená",J136,0)</f>
        <v>0</v>
      </c>
      <c r="BI136" s="215">
        <f>IF(N136="nulová",J136,0)</f>
        <v>0</v>
      </c>
      <c r="BJ136" s="24" t="s">
        <v>24</v>
      </c>
      <c r="BK136" s="215">
        <f>ROUND(I136*H136,2)</f>
        <v>0</v>
      </c>
      <c r="BL136" s="24" t="s">
        <v>190</v>
      </c>
      <c r="BM136" s="24" t="s">
        <v>1370</v>
      </c>
    </row>
    <row r="137" spans="2:47" s="1" customFormat="1" ht="13.5">
      <c r="B137" s="41"/>
      <c r="C137" s="63"/>
      <c r="D137" s="232" t="s">
        <v>192</v>
      </c>
      <c r="E137" s="63"/>
      <c r="F137" s="242" t="s">
        <v>1371</v>
      </c>
      <c r="G137" s="63"/>
      <c r="H137" s="63"/>
      <c r="I137" s="172"/>
      <c r="J137" s="63"/>
      <c r="K137" s="63"/>
      <c r="L137" s="61"/>
      <c r="M137" s="218"/>
      <c r="N137" s="42"/>
      <c r="O137" s="42"/>
      <c r="P137" s="42"/>
      <c r="Q137" s="42"/>
      <c r="R137" s="42"/>
      <c r="S137" s="42"/>
      <c r="T137" s="78"/>
      <c r="AT137" s="24" t="s">
        <v>192</v>
      </c>
      <c r="AU137" s="24" t="s">
        <v>85</v>
      </c>
    </row>
    <row r="138" spans="2:65" s="1" customFormat="1" ht="22.5" customHeight="1">
      <c r="B138" s="41"/>
      <c r="C138" s="257" t="s">
        <v>10</v>
      </c>
      <c r="D138" s="257" t="s">
        <v>330</v>
      </c>
      <c r="E138" s="258" t="s">
        <v>1372</v>
      </c>
      <c r="F138" s="259" t="s">
        <v>1373</v>
      </c>
      <c r="G138" s="260" t="s">
        <v>238</v>
      </c>
      <c r="H138" s="261">
        <v>5</v>
      </c>
      <c r="I138" s="262"/>
      <c r="J138" s="263">
        <f>ROUND(I138*H138,2)</f>
        <v>0</v>
      </c>
      <c r="K138" s="259" t="s">
        <v>199</v>
      </c>
      <c r="L138" s="264"/>
      <c r="M138" s="265" t="s">
        <v>22</v>
      </c>
      <c r="N138" s="266" t="s">
        <v>48</v>
      </c>
      <c r="O138" s="42"/>
      <c r="P138" s="213">
        <f>O138*H138</f>
        <v>0</v>
      </c>
      <c r="Q138" s="213">
        <v>0.03305</v>
      </c>
      <c r="R138" s="213">
        <f>Q138*H138</f>
        <v>0.16525</v>
      </c>
      <c r="S138" s="213">
        <v>0</v>
      </c>
      <c r="T138" s="214">
        <f>S138*H138</f>
        <v>0</v>
      </c>
      <c r="AR138" s="24" t="s">
        <v>228</v>
      </c>
      <c r="AT138" s="24" t="s">
        <v>330</v>
      </c>
      <c r="AU138" s="24" t="s">
        <v>85</v>
      </c>
      <c r="AY138" s="24" t="s">
        <v>183</v>
      </c>
      <c r="BE138" s="215">
        <f>IF(N138="základní",J138,0)</f>
        <v>0</v>
      </c>
      <c r="BF138" s="215">
        <f>IF(N138="snížená",J138,0)</f>
        <v>0</v>
      </c>
      <c r="BG138" s="215">
        <f>IF(N138="zákl. přenesená",J138,0)</f>
        <v>0</v>
      </c>
      <c r="BH138" s="215">
        <f>IF(N138="sníž. přenesená",J138,0)</f>
        <v>0</v>
      </c>
      <c r="BI138" s="215">
        <f>IF(N138="nulová",J138,0)</f>
        <v>0</v>
      </c>
      <c r="BJ138" s="24" t="s">
        <v>24</v>
      </c>
      <c r="BK138" s="215">
        <f>ROUND(I138*H138,2)</f>
        <v>0</v>
      </c>
      <c r="BL138" s="24" t="s">
        <v>190</v>
      </c>
      <c r="BM138" s="24" t="s">
        <v>1374</v>
      </c>
    </row>
    <row r="139" spans="2:47" s="1" customFormat="1" ht="13.5">
      <c r="B139" s="41"/>
      <c r="C139" s="63"/>
      <c r="D139" s="216" t="s">
        <v>192</v>
      </c>
      <c r="E139" s="63"/>
      <c r="F139" s="217" t="s">
        <v>1375</v>
      </c>
      <c r="G139" s="63"/>
      <c r="H139" s="63"/>
      <c r="I139" s="172"/>
      <c r="J139" s="63"/>
      <c r="K139" s="63"/>
      <c r="L139" s="61"/>
      <c r="M139" s="218"/>
      <c r="N139" s="42"/>
      <c r="O139" s="42"/>
      <c r="P139" s="42"/>
      <c r="Q139" s="42"/>
      <c r="R139" s="42"/>
      <c r="S139" s="42"/>
      <c r="T139" s="78"/>
      <c r="AT139" s="24" t="s">
        <v>192</v>
      </c>
      <c r="AU139" s="24" t="s">
        <v>85</v>
      </c>
    </row>
    <row r="140" spans="2:63" s="11" customFormat="1" ht="29.85" customHeight="1">
      <c r="B140" s="187"/>
      <c r="C140" s="188"/>
      <c r="D140" s="201" t="s">
        <v>76</v>
      </c>
      <c r="E140" s="202" t="s">
        <v>235</v>
      </c>
      <c r="F140" s="202" t="s">
        <v>605</v>
      </c>
      <c r="G140" s="188"/>
      <c r="H140" s="188"/>
      <c r="I140" s="191"/>
      <c r="J140" s="203">
        <f>BK140</f>
        <v>0</v>
      </c>
      <c r="K140" s="188"/>
      <c r="L140" s="193"/>
      <c r="M140" s="194"/>
      <c r="N140" s="195"/>
      <c r="O140" s="195"/>
      <c r="P140" s="196">
        <f>SUM(P141:P143)</f>
        <v>0</v>
      </c>
      <c r="Q140" s="195"/>
      <c r="R140" s="196">
        <f>SUM(R141:R143)</f>
        <v>0.052500000000000005</v>
      </c>
      <c r="S140" s="195"/>
      <c r="T140" s="197">
        <f>SUM(T141:T143)</f>
        <v>0</v>
      </c>
      <c r="AR140" s="198" t="s">
        <v>24</v>
      </c>
      <c r="AT140" s="199" t="s">
        <v>76</v>
      </c>
      <c r="AU140" s="199" t="s">
        <v>24</v>
      </c>
      <c r="AY140" s="198" t="s">
        <v>183</v>
      </c>
      <c r="BK140" s="200">
        <f>SUM(BK141:BK143)</f>
        <v>0</v>
      </c>
    </row>
    <row r="141" spans="2:65" s="1" customFormat="1" ht="31.5" customHeight="1">
      <c r="B141" s="41"/>
      <c r="C141" s="204" t="s">
        <v>284</v>
      </c>
      <c r="D141" s="204" t="s">
        <v>185</v>
      </c>
      <c r="E141" s="205" t="s">
        <v>638</v>
      </c>
      <c r="F141" s="206" t="s">
        <v>639</v>
      </c>
      <c r="G141" s="207" t="s">
        <v>274</v>
      </c>
      <c r="H141" s="208">
        <v>250</v>
      </c>
      <c r="I141" s="209"/>
      <c r="J141" s="210">
        <f>ROUND(I141*H141,2)</f>
        <v>0</v>
      </c>
      <c r="K141" s="206" t="s">
        <v>1324</v>
      </c>
      <c r="L141" s="61"/>
      <c r="M141" s="211" t="s">
        <v>22</v>
      </c>
      <c r="N141" s="212" t="s">
        <v>48</v>
      </c>
      <c r="O141" s="42"/>
      <c r="P141" s="213">
        <f>O141*H141</f>
        <v>0</v>
      </c>
      <c r="Q141" s="213">
        <v>0.00021</v>
      </c>
      <c r="R141" s="213">
        <f>Q141*H141</f>
        <v>0.052500000000000005</v>
      </c>
      <c r="S141" s="213">
        <v>0</v>
      </c>
      <c r="T141" s="214">
        <f>S141*H141</f>
        <v>0</v>
      </c>
      <c r="AR141" s="24" t="s">
        <v>190</v>
      </c>
      <c r="AT141" s="24" t="s">
        <v>185</v>
      </c>
      <c r="AU141" s="24" t="s">
        <v>85</v>
      </c>
      <c r="AY141" s="24" t="s">
        <v>183</v>
      </c>
      <c r="BE141" s="215">
        <f>IF(N141="základní",J141,0)</f>
        <v>0</v>
      </c>
      <c r="BF141" s="215">
        <f>IF(N141="snížená",J141,0)</f>
        <v>0</v>
      </c>
      <c r="BG141" s="215">
        <f>IF(N141="zákl. přenesená",J141,0)</f>
        <v>0</v>
      </c>
      <c r="BH141" s="215">
        <f>IF(N141="sníž. přenesená",J141,0)</f>
        <v>0</v>
      </c>
      <c r="BI141" s="215">
        <f>IF(N141="nulová",J141,0)</f>
        <v>0</v>
      </c>
      <c r="BJ141" s="24" t="s">
        <v>24</v>
      </c>
      <c r="BK141" s="215">
        <f>ROUND(I141*H141,2)</f>
        <v>0</v>
      </c>
      <c r="BL141" s="24" t="s">
        <v>190</v>
      </c>
      <c r="BM141" s="24" t="s">
        <v>1376</v>
      </c>
    </row>
    <row r="142" spans="2:47" s="1" customFormat="1" ht="27">
      <c r="B142" s="41"/>
      <c r="C142" s="63"/>
      <c r="D142" s="232" t="s">
        <v>192</v>
      </c>
      <c r="E142" s="63"/>
      <c r="F142" s="242" t="s">
        <v>641</v>
      </c>
      <c r="G142" s="63"/>
      <c r="H142" s="63"/>
      <c r="I142" s="172"/>
      <c r="J142" s="63"/>
      <c r="K142" s="63"/>
      <c r="L142" s="61"/>
      <c r="M142" s="218"/>
      <c r="N142" s="42"/>
      <c r="O142" s="42"/>
      <c r="P142" s="42"/>
      <c r="Q142" s="42"/>
      <c r="R142" s="42"/>
      <c r="S142" s="42"/>
      <c r="T142" s="78"/>
      <c r="AT142" s="24" t="s">
        <v>192</v>
      </c>
      <c r="AU142" s="24" t="s">
        <v>85</v>
      </c>
    </row>
    <row r="143" spans="2:65" s="1" customFormat="1" ht="22.5" customHeight="1">
      <c r="B143" s="41"/>
      <c r="C143" s="204" t="s">
        <v>290</v>
      </c>
      <c r="D143" s="204" t="s">
        <v>185</v>
      </c>
      <c r="E143" s="205" t="s">
        <v>1377</v>
      </c>
      <c r="F143" s="206" t="s">
        <v>1378</v>
      </c>
      <c r="G143" s="207" t="s">
        <v>268</v>
      </c>
      <c r="H143" s="208">
        <v>1</v>
      </c>
      <c r="I143" s="209"/>
      <c r="J143" s="210">
        <f>ROUND(I143*H143,2)</f>
        <v>0</v>
      </c>
      <c r="K143" s="206" t="s">
        <v>22</v>
      </c>
      <c r="L143" s="61"/>
      <c r="M143" s="211" t="s">
        <v>22</v>
      </c>
      <c r="N143" s="212" t="s">
        <v>48</v>
      </c>
      <c r="O143" s="42"/>
      <c r="P143" s="213">
        <f>O143*H143</f>
        <v>0</v>
      </c>
      <c r="Q143" s="213">
        <v>0</v>
      </c>
      <c r="R143" s="213">
        <f>Q143*H143</f>
        <v>0</v>
      </c>
      <c r="S143" s="213">
        <v>0</v>
      </c>
      <c r="T143" s="214">
        <f>S143*H143</f>
        <v>0</v>
      </c>
      <c r="AR143" s="24" t="s">
        <v>190</v>
      </c>
      <c r="AT143" s="24" t="s">
        <v>185</v>
      </c>
      <c r="AU143" s="24" t="s">
        <v>85</v>
      </c>
      <c r="AY143" s="24" t="s">
        <v>183</v>
      </c>
      <c r="BE143" s="215">
        <f>IF(N143="základní",J143,0)</f>
        <v>0</v>
      </c>
      <c r="BF143" s="215">
        <f>IF(N143="snížená",J143,0)</f>
        <v>0</v>
      </c>
      <c r="BG143" s="215">
        <f>IF(N143="zákl. přenesená",J143,0)</f>
        <v>0</v>
      </c>
      <c r="BH143" s="215">
        <f>IF(N143="sníž. přenesená",J143,0)</f>
        <v>0</v>
      </c>
      <c r="BI143" s="215">
        <f>IF(N143="nulová",J143,0)</f>
        <v>0</v>
      </c>
      <c r="BJ143" s="24" t="s">
        <v>24</v>
      </c>
      <c r="BK143" s="215">
        <f>ROUND(I143*H143,2)</f>
        <v>0</v>
      </c>
      <c r="BL143" s="24" t="s">
        <v>190</v>
      </c>
      <c r="BM143" s="24" t="s">
        <v>1379</v>
      </c>
    </row>
    <row r="144" spans="2:63" s="11" customFormat="1" ht="37.35" customHeight="1">
      <c r="B144" s="187"/>
      <c r="C144" s="188"/>
      <c r="D144" s="189" t="s">
        <v>76</v>
      </c>
      <c r="E144" s="190" t="s">
        <v>729</v>
      </c>
      <c r="F144" s="190" t="s">
        <v>730</v>
      </c>
      <c r="G144" s="188"/>
      <c r="H144" s="188"/>
      <c r="I144" s="191"/>
      <c r="J144" s="192">
        <f>BK144</f>
        <v>0</v>
      </c>
      <c r="K144" s="188"/>
      <c r="L144" s="193"/>
      <c r="M144" s="194"/>
      <c r="N144" s="195"/>
      <c r="O144" s="195"/>
      <c r="P144" s="196">
        <f>P145+P172+P197</f>
        <v>0</v>
      </c>
      <c r="Q144" s="195"/>
      <c r="R144" s="196">
        <f>R145+R172+R197</f>
        <v>1.3145565</v>
      </c>
      <c r="S144" s="195"/>
      <c r="T144" s="197">
        <f>T145+T172+T197</f>
        <v>0</v>
      </c>
      <c r="AR144" s="198" t="s">
        <v>85</v>
      </c>
      <c r="AT144" s="199" t="s">
        <v>76</v>
      </c>
      <c r="AU144" s="199" t="s">
        <v>77</v>
      </c>
      <c r="AY144" s="198" t="s">
        <v>183</v>
      </c>
      <c r="BK144" s="200">
        <f>BK145+BK172+BK197</f>
        <v>0</v>
      </c>
    </row>
    <row r="145" spans="2:63" s="11" customFormat="1" ht="19.9" customHeight="1">
      <c r="B145" s="187"/>
      <c r="C145" s="188"/>
      <c r="D145" s="201" t="s">
        <v>76</v>
      </c>
      <c r="E145" s="202" t="s">
        <v>1380</v>
      </c>
      <c r="F145" s="202" t="s">
        <v>1381</v>
      </c>
      <c r="G145" s="188"/>
      <c r="H145" s="188"/>
      <c r="I145" s="191"/>
      <c r="J145" s="203">
        <f>BK145</f>
        <v>0</v>
      </c>
      <c r="K145" s="188"/>
      <c r="L145" s="193"/>
      <c r="M145" s="194"/>
      <c r="N145" s="195"/>
      <c r="O145" s="195"/>
      <c r="P145" s="196">
        <f>SUM(P146:P171)</f>
        <v>0</v>
      </c>
      <c r="Q145" s="195"/>
      <c r="R145" s="196">
        <f>SUM(R146:R171)</f>
        <v>0.316193</v>
      </c>
      <c r="S145" s="195"/>
      <c r="T145" s="197">
        <f>SUM(T146:T171)</f>
        <v>0</v>
      </c>
      <c r="AR145" s="198" t="s">
        <v>85</v>
      </c>
      <c r="AT145" s="199" t="s">
        <v>76</v>
      </c>
      <c r="AU145" s="199" t="s">
        <v>24</v>
      </c>
      <c r="AY145" s="198" t="s">
        <v>183</v>
      </c>
      <c r="BK145" s="200">
        <f>SUM(BK146:BK171)</f>
        <v>0</v>
      </c>
    </row>
    <row r="146" spans="2:65" s="1" customFormat="1" ht="22.5" customHeight="1">
      <c r="B146" s="41"/>
      <c r="C146" s="204" t="s">
        <v>296</v>
      </c>
      <c r="D146" s="204" t="s">
        <v>185</v>
      </c>
      <c r="E146" s="205" t="s">
        <v>1382</v>
      </c>
      <c r="F146" s="206" t="s">
        <v>1383</v>
      </c>
      <c r="G146" s="207" t="s">
        <v>238</v>
      </c>
      <c r="H146" s="208">
        <v>47.7</v>
      </c>
      <c r="I146" s="209"/>
      <c r="J146" s="210">
        <f>ROUND(I146*H146,2)</f>
        <v>0</v>
      </c>
      <c r="K146" s="206" t="s">
        <v>199</v>
      </c>
      <c r="L146" s="61"/>
      <c r="M146" s="211" t="s">
        <v>22</v>
      </c>
      <c r="N146" s="212" t="s">
        <v>48</v>
      </c>
      <c r="O146" s="42"/>
      <c r="P146" s="213">
        <f>O146*H146</f>
        <v>0</v>
      </c>
      <c r="Q146" s="213">
        <v>0.00126</v>
      </c>
      <c r="R146" s="213">
        <f>Q146*H146</f>
        <v>0.060102</v>
      </c>
      <c r="S146" s="213">
        <v>0</v>
      </c>
      <c r="T146" s="214">
        <f>S146*H146</f>
        <v>0</v>
      </c>
      <c r="AR146" s="24" t="s">
        <v>284</v>
      </c>
      <c r="AT146" s="24" t="s">
        <v>185</v>
      </c>
      <c r="AU146" s="24" t="s">
        <v>85</v>
      </c>
      <c r="AY146" s="24" t="s">
        <v>183</v>
      </c>
      <c r="BE146" s="215">
        <f>IF(N146="základní",J146,0)</f>
        <v>0</v>
      </c>
      <c r="BF146" s="215">
        <f>IF(N146="snížená",J146,0)</f>
        <v>0</v>
      </c>
      <c r="BG146" s="215">
        <f>IF(N146="zákl. přenesená",J146,0)</f>
        <v>0</v>
      </c>
      <c r="BH146" s="215">
        <f>IF(N146="sníž. přenesená",J146,0)</f>
        <v>0</v>
      </c>
      <c r="BI146" s="215">
        <f>IF(N146="nulová",J146,0)</f>
        <v>0</v>
      </c>
      <c r="BJ146" s="24" t="s">
        <v>24</v>
      </c>
      <c r="BK146" s="215">
        <f>ROUND(I146*H146,2)</f>
        <v>0</v>
      </c>
      <c r="BL146" s="24" t="s">
        <v>284</v>
      </c>
      <c r="BM146" s="24" t="s">
        <v>1384</v>
      </c>
    </row>
    <row r="147" spans="2:47" s="1" customFormat="1" ht="13.5">
      <c r="B147" s="41"/>
      <c r="C147" s="63"/>
      <c r="D147" s="232" t="s">
        <v>192</v>
      </c>
      <c r="E147" s="63"/>
      <c r="F147" s="242" t="s">
        <v>1385</v>
      </c>
      <c r="G147" s="63"/>
      <c r="H147" s="63"/>
      <c r="I147" s="172"/>
      <c r="J147" s="63"/>
      <c r="K147" s="63"/>
      <c r="L147" s="61"/>
      <c r="M147" s="218"/>
      <c r="N147" s="42"/>
      <c r="O147" s="42"/>
      <c r="P147" s="42"/>
      <c r="Q147" s="42"/>
      <c r="R147" s="42"/>
      <c r="S147" s="42"/>
      <c r="T147" s="78"/>
      <c r="AT147" s="24" t="s">
        <v>192</v>
      </c>
      <c r="AU147" s="24" t="s">
        <v>85</v>
      </c>
    </row>
    <row r="148" spans="2:65" s="1" customFormat="1" ht="22.5" customHeight="1">
      <c r="B148" s="41"/>
      <c r="C148" s="204" t="s">
        <v>302</v>
      </c>
      <c r="D148" s="204" t="s">
        <v>185</v>
      </c>
      <c r="E148" s="205" t="s">
        <v>1386</v>
      </c>
      <c r="F148" s="206" t="s">
        <v>1387</v>
      </c>
      <c r="G148" s="207" t="s">
        <v>238</v>
      </c>
      <c r="H148" s="208">
        <v>69.2</v>
      </c>
      <c r="I148" s="209"/>
      <c r="J148" s="210">
        <f>ROUND(I148*H148,2)</f>
        <v>0</v>
      </c>
      <c r="K148" s="206" t="s">
        <v>199</v>
      </c>
      <c r="L148" s="61"/>
      <c r="M148" s="211" t="s">
        <v>22</v>
      </c>
      <c r="N148" s="212" t="s">
        <v>48</v>
      </c>
      <c r="O148" s="42"/>
      <c r="P148" s="213">
        <f>O148*H148</f>
        <v>0</v>
      </c>
      <c r="Q148" s="213">
        <v>0.00177</v>
      </c>
      <c r="R148" s="213">
        <f>Q148*H148</f>
        <v>0.12248400000000001</v>
      </c>
      <c r="S148" s="213">
        <v>0</v>
      </c>
      <c r="T148" s="214">
        <f>S148*H148</f>
        <v>0</v>
      </c>
      <c r="AR148" s="24" t="s">
        <v>284</v>
      </c>
      <c r="AT148" s="24" t="s">
        <v>185</v>
      </c>
      <c r="AU148" s="24" t="s">
        <v>85</v>
      </c>
      <c r="AY148" s="24" t="s">
        <v>183</v>
      </c>
      <c r="BE148" s="215">
        <f>IF(N148="základní",J148,0)</f>
        <v>0</v>
      </c>
      <c r="BF148" s="215">
        <f>IF(N148="snížená",J148,0)</f>
        <v>0</v>
      </c>
      <c r="BG148" s="215">
        <f>IF(N148="zákl. přenesená",J148,0)</f>
        <v>0</v>
      </c>
      <c r="BH148" s="215">
        <f>IF(N148="sníž. přenesená",J148,0)</f>
        <v>0</v>
      </c>
      <c r="BI148" s="215">
        <f>IF(N148="nulová",J148,0)</f>
        <v>0</v>
      </c>
      <c r="BJ148" s="24" t="s">
        <v>24</v>
      </c>
      <c r="BK148" s="215">
        <f>ROUND(I148*H148,2)</f>
        <v>0</v>
      </c>
      <c r="BL148" s="24" t="s">
        <v>284</v>
      </c>
      <c r="BM148" s="24" t="s">
        <v>1388</v>
      </c>
    </row>
    <row r="149" spans="2:47" s="1" customFormat="1" ht="13.5">
      <c r="B149" s="41"/>
      <c r="C149" s="63"/>
      <c r="D149" s="232" t="s">
        <v>192</v>
      </c>
      <c r="E149" s="63"/>
      <c r="F149" s="242" t="s">
        <v>1389</v>
      </c>
      <c r="G149" s="63"/>
      <c r="H149" s="63"/>
      <c r="I149" s="172"/>
      <c r="J149" s="63"/>
      <c r="K149" s="63"/>
      <c r="L149" s="61"/>
      <c r="M149" s="218"/>
      <c r="N149" s="42"/>
      <c r="O149" s="42"/>
      <c r="P149" s="42"/>
      <c r="Q149" s="42"/>
      <c r="R149" s="42"/>
      <c r="S149" s="42"/>
      <c r="T149" s="78"/>
      <c r="AT149" s="24" t="s">
        <v>192</v>
      </c>
      <c r="AU149" s="24" t="s">
        <v>85</v>
      </c>
    </row>
    <row r="150" spans="2:65" s="1" customFormat="1" ht="22.5" customHeight="1">
      <c r="B150" s="41"/>
      <c r="C150" s="204" t="s">
        <v>309</v>
      </c>
      <c r="D150" s="204" t="s">
        <v>185</v>
      </c>
      <c r="E150" s="205" t="s">
        <v>1390</v>
      </c>
      <c r="F150" s="206" t="s">
        <v>1391</v>
      </c>
      <c r="G150" s="207" t="s">
        <v>238</v>
      </c>
      <c r="H150" s="208">
        <v>22.6</v>
      </c>
      <c r="I150" s="209"/>
      <c r="J150" s="210">
        <f>ROUND(I150*H150,2)</f>
        <v>0</v>
      </c>
      <c r="K150" s="206" t="s">
        <v>199</v>
      </c>
      <c r="L150" s="61"/>
      <c r="M150" s="211" t="s">
        <v>22</v>
      </c>
      <c r="N150" s="212" t="s">
        <v>48</v>
      </c>
      <c r="O150" s="42"/>
      <c r="P150" s="213">
        <f>O150*H150</f>
        <v>0</v>
      </c>
      <c r="Q150" s="213">
        <v>0.00277</v>
      </c>
      <c r="R150" s="213">
        <f>Q150*H150</f>
        <v>0.062602</v>
      </c>
      <c r="S150" s="213">
        <v>0</v>
      </c>
      <c r="T150" s="214">
        <f>S150*H150</f>
        <v>0</v>
      </c>
      <c r="AR150" s="24" t="s">
        <v>284</v>
      </c>
      <c r="AT150" s="24" t="s">
        <v>185</v>
      </c>
      <c r="AU150" s="24" t="s">
        <v>85</v>
      </c>
      <c r="AY150" s="24" t="s">
        <v>183</v>
      </c>
      <c r="BE150" s="215">
        <f>IF(N150="základní",J150,0)</f>
        <v>0</v>
      </c>
      <c r="BF150" s="215">
        <f>IF(N150="snížená",J150,0)</f>
        <v>0</v>
      </c>
      <c r="BG150" s="215">
        <f>IF(N150="zákl. přenesená",J150,0)</f>
        <v>0</v>
      </c>
      <c r="BH150" s="215">
        <f>IF(N150="sníž. přenesená",J150,0)</f>
        <v>0</v>
      </c>
      <c r="BI150" s="215">
        <f>IF(N150="nulová",J150,0)</f>
        <v>0</v>
      </c>
      <c r="BJ150" s="24" t="s">
        <v>24</v>
      </c>
      <c r="BK150" s="215">
        <f>ROUND(I150*H150,2)</f>
        <v>0</v>
      </c>
      <c r="BL150" s="24" t="s">
        <v>284</v>
      </c>
      <c r="BM150" s="24" t="s">
        <v>1392</v>
      </c>
    </row>
    <row r="151" spans="2:47" s="1" customFormat="1" ht="13.5">
      <c r="B151" s="41"/>
      <c r="C151" s="63"/>
      <c r="D151" s="232" t="s">
        <v>192</v>
      </c>
      <c r="E151" s="63"/>
      <c r="F151" s="242" t="s">
        <v>1393</v>
      </c>
      <c r="G151" s="63"/>
      <c r="H151" s="63"/>
      <c r="I151" s="172"/>
      <c r="J151" s="63"/>
      <c r="K151" s="63"/>
      <c r="L151" s="61"/>
      <c r="M151" s="218"/>
      <c r="N151" s="42"/>
      <c r="O151" s="42"/>
      <c r="P151" s="42"/>
      <c r="Q151" s="42"/>
      <c r="R151" s="42"/>
      <c r="S151" s="42"/>
      <c r="T151" s="78"/>
      <c r="AT151" s="24" t="s">
        <v>192</v>
      </c>
      <c r="AU151" s="24" t="s">
        <v>85</v>
      </c>
    </row>
    <row r="152" spans="2:65" s="1" customFormat="1" ht="22.5" customHeight="1">
      <c r="B152" s="41"/>
      <c r="C152" s="204" t="s">
        <v>9</v>
      </c>
      <c r="D152" s="204" t="s">
        <v>185</v>
      </c>
      <c r="E152" s="205" t="s">
        <v>1394</v>
      </c>
      <c r="F152" s="206" t="s">
        <v>1395</v>
      </c>
      <c r="G152" s="207" t="s">
        <v>238</v>
      </c>
      <c r="H152" s="208">
        <v>42</v>
      </c>
      <c r="I152" s="209"/>
      <c r="J152" s="210">
        <f>ROUND(I152*H152,2)</f>
        <v>0</v>
      </c>
      <c r="K152" s="206" t="s">
        <v>199</v>
      </c>
      <c r="L152" s="61"/>
      <c r="M152" s="211" t="s">
        <v>22</v>
      </c>
      <c r="N152" s="212" t="s">
        <v>48</v>
      </c>
      <c r="O152" s="42"/>
      <c r="P152" s="213">
        <f>O152*H152</f>
        <v>0</v>
      </c>
      <c r="Q152" s="213">
        <v>0.00077</v>
      </c>
      <c r="R152" s="213">
        <f>Q152*H152</f>
        <v>0.03234</v>
      </c>
      <c r="S152" s="213">
        <v>0</v>
      </c>
      <c r="T152" s="214">
        <f>S152*H152</f>
        <v>0</v>
      </c>
      <c r="AR152" s="24" t="s">
        <v>284</v>
      </c>
      <c r="AT152" s="24" t="s">
        <v>185</v>
      </c>
      <c r="AU152" s="24" t="s">
        <v>85</v>
      </c>
      <c r="AY152" s="24" t="s">
        <v>183</v>
      </c>
      <c r="BE152" s="215">
        <f>IF(N152="základní",J152,0)</f>
        <v>0</v>
      </c>
      <c r="BF152" s="215">
        <f>IF(N152="snížená",J152,0)</f>
        <v>0</v>
      </c>
      <c r="BG152" s="215">
        <f>IF(N152="zákl. přenesená",J152,0)</f>
        <v>0</v>
      </c>
      <c r="BH152" s="215">
        <f>IF(N152="sníž. přenesená",J152,0)</f>
        <v>0</v>
      </c>
      <c r="BI152" s="215">
        <f>IF(N152="nulová",J152,0)</f>
        <v>0</v>
      </c>
      <c r="BJ152" s="24" t="s">
        <v>24</v>
      </c>
      <c r="BK152" s="215">
        <f>ROUND(I152*H152,2)</f>
        <v>0</v>
      </c>
      <c r="BL152" s="24" t="s">
        <v>284</v>
      </c>
      <c r="BM152" s="24" t="s">
        <v>1396</v>
      </c>
    </row>
    <row r="153" spans="2:47" s="1" customFormat="1" ht="13.5">
      <c r="B153" s="41"/>
      <c r="C153" s="63"/>
      <c r="D153" s="232" t="s">
        <v>192</v>
      </c>
      <c r="E153" s="63"/>
      <c r="F153" s="242" t="s">
        <v>1397</v>
      </c>
      <c r="G153" s="63"/>
      <c r="H153" s="63"/>
      <c r="I153" s="172"/>
      <c r="J153" s="63"/>
      <c r="K153" s="63"/>
      <c r="L153" s="61"/>
      <c r="M153" s="218"/>
      <c r="N153" s="42"/>
      <c r="O153" s="42"/>
      <c r="P153" s="42"/>
      <c r="Q153" s="42"/>
      <c r="R153" s="42"/>
      <c r="S153" s="42"/>
      <c r="T153" s="78"/>
      <c r="AT153" s="24" t="s">
        <v>192</v>
      </c>
      <c r="AU153" s="24" t="s">
        <v>85</v>
      </c>
    </row>
    <row r="154" spans="2:65" s="1" customFormat="1" ht="22.5" customHeight="1">
      <c r="B154" s="41"/>
      <c r="C154" s="204" t="s">
        <v>318</v>
      </c>
      <c r="D154" s="204" t="s">
        <v>185</v>
      </c>
      <c r="E154" s="205" t="s">
        <v>1398</v>
      </c>
      <c r="F154" s="206" t="s">
        <v>1399</v>
      </c>
      <c r="G154" s="207" t="s">
        <v>238</v>
      </c>
      <c r="H154" s="208">
        <v>8.5</v>
      </c>
      <c r="I154" s="209"/>
      <c r="J154" s="210">
        <f>ROUND(I154*H154,2)</f>
        <v>0</v>
      </c>
      <c r="K154" s="206" t="s">
        <v>199</v>
      </c>
      <c r="L154" s="61"/>
      <c r="M154" s="211" t="s">
        <v>22</v>
      </c>
      <c r="N154" s="212" t="s">
        <v>48</v>
      </c>
      <c r="O154" s="42"/>
      <c r="P154" s="213">
        <f>O154*H154</f>
        <v>0</v>
      </c>
      <c r="Q154" s="213">
        <v>0.00177</v>
      </c>
      <c r="R154" s="213">
        <f>Q154*H154</f>
        <v>0.015045000000000001</v>
      </c>
      <c r="S154" s="213">
        <v>0</v>
      </c>
      <c r="T154" s="214">
        <f>S154*H154</f>
        <v>0</v>
      </c>
      <c r="AR154" s="24" t="s">
        <v>284</v>
      </c>
      <c r="AT154" s="24" t="s">
        <v>185</v>
      </c>
      <c r="AU154" s="24" t="s">
        <v>85</v>
      </c>
      <c r="AY154" s="24" t="s">
        <v>183</v>
      </c>
      <c r="BE154" s="215">
        <f>IF(N154="základní",J154,0)</f>
        <v>0</v>
      </c>
      <c r="BF154" s="215">
        <f>IF(N154="snížená",J154,0)</f>
        <v>0</v>
      </c>
      <c r="BG154" s="215">
        <f>IF(N154="zákl. přenesená",J154,0)</f>
        <v>0</v>
      </c>
      <c r="BH154" s="215">
        <f>IF(N154="sníž. přenesená",J154,0)</f>
        <v>0</v>
      </c>
      <c r="BI154" s="215">
        <f>IF(N154="nulová",J154,0)</f>
        <v>0</v>
      </c>
      <c r="BJ154" s="24" t="s">
        <v>24</v>
      </c>
      <c r="BK154" s="215">
        <f>ROUND(I154*H154,2)</f>
        <v>0</v>
      </c>
      <c r="BL154" s="24" t="s">
        <v>284</v>
      </c>
      <c r="BM154" s="24" t="s">
        <v>1400</v>
      </c>
    </row>
    <row r="155" spans="2:47" s="1" customFormat="1" ht="13.5">
      <c r="B155" s="41"/>
      <c r="C155" s="63"/>
      <c r="D155" s="232" t="s">
        <v>192</v>
      </c>
      <c r="E155" s="63"/>
      <c r="F155" s="242" t="s">
        <v>1401</v>
      </c>
      <c r="G155" s="63"/>
      <c r="H155" s="63"/>
      <c r="I155" s="172"/>
      <c r="J155" s="63"/>
      <c r="K155" s="63"/>
      <c r="L155" s="61"/>
      <c r="M155" s="218"/>
      <c r="N155" s="42"/>
      <c r="O155" s="42"/>
      <c r="P155" s="42"/>
      <c r="Q155" s="42"/>
      <c r="R155" s="42"/>
      <c r="S155" s="42"/>
      <c r="T155" s="78"/>
      <c r="AT155" s="24" t="s">
        <v>192</v>
      </c>
      <c r="AU155" s="24" t="s">
        <v>85</v>
      </c>
    </row>
    <row r="156" spans="2:65" s="1" customFormat="1" ht="22.5" customHeight="1">
      <c r="B156" s="41"/>
      <c r="C156" s="204" t="s">
        <v>329</v>
      </c>
      <c r="D156" s="204" t="s">
        <v>185</v>
      </c>
      <c r="E156" s="205" t="s">
        <v>1402</v>
      </c>
      <c r="F156" s="206" t="s">
        <v>1403</v>
      </c>
      <c r="G156" s="207" t="s">
        <v>238</v>
      </c>
      <c r="H156" s="208">
        <v>28</v>
      </c>
      <c r="I156" s="209"/>
      <c r="J156" s="210">
        <f>ROUND(I156*H156,2)</f>
        <v>0</v>
      </c>
      <c r="K156" s="206" t="s">
        <v>199</v>
      </c>
      <c r="L156" s="61"/>
      <c r="M156" s="211" t="s">
        <v>22</v>
      </c>
      <c r="N156" s="212" t="s">
        <v>48</v>
      </c>
      <c r="O156" s="42"/>
      <c r="P156" s="213">
        <f>O156*H156</f>
        <v>0</v>
      </c>
      <c r="Q156" s="213">
        <v>0.00052</v>
      </c>
      <c r="R156" s="213">
        <f>Q156*H156</f>
        <v>0.014559999999999998</v>
      </c>
      <c r="S156" s="213">
        <v>0</v>
      </c>
      <c r="T156" s="214">
        <f>S156*H156</f>
        <v>0</v>
      </c>
      <c r="AR156" s="24" t="s">
        <v>284</v>
      </c>
      <c r="AT156" s="24" t="s">
        <v>185</v>
      </c>
      <c r="AU156" s="24" t="s">
        <v>85</v>
      </c>
      <c r="AY156" s="24" t="s">
        <v>183</v>
      </c>
      <c r="BE156" s="215">
        <f>IF(N156="základní",J156,0)</f>
        <v>0</v>
      </c>
      <c r="BF156" s="215">
        <f>IF(N156="snížená",J156,0)</f>
        <v>0</v>
      </c>
      <c r="BG156" s="215">
        <f>IF(N156="zákl. přenesená",J156,0)</f>
        <v>0</v>
      </c>
      <c r="BH156" s="215">
        <f>IF(N156="sníž. přenesená",J156,0)</f>
        <v>0</v>
      </c>
      <c r="BI156" s="215">
        <f>IF(N156="nulová",J156,0)</f>
        <v>0</v>
      </c>
      <c r="BJ156" s="24" t="s">
        <v>24</v>
      </c>
      <c r="BK156" s="215">
        <f>ROUND(I156*H156,2)</f>
        <v>0</v>
      </c>
      <c r="BL156" s="24" t="s">
        <v>284</v>
      </c>
      <c r="BM156" s="24" t="s">
        <v>1404</v>
      </c>
    </row>
    <row r="157" spans="2:47" s="1" customFormat="1" ht="13.5">
      <c r="B157" s="41"/>
      <c r="C157" s="63"/>
      <c r="D157" s="232" t="s">
        <v>192</v>
      </c>
      <c r="E157" s="63"/>
      <c r="F157" s="242" t="s">
        <v>1405</v>
      </c>
      <c r="G157" s="63"/>
      <c r="H157" s="63"/>
      <c r="I157" s="172"/>
      <c r="J157" s="63"/>
      <c r="K157" s="63"/>
      <c r="L157" s="61"/>
      <c r="M157" s="218"/>
      <c r="N157" s="42"/>
      <c r="O157" s="42"/>
      <c r="P157" s="42"/>
      <c r="Q157" s="42"/>
      <c r="R157" s="42"/>
      <c r="S157" s="42"/>
      <c r="T157" s="78"/>
      <c r="AT157" s="24" t="s">
        <v>192</v>
      </c>
      <c r="AU157" s="24" t="s">
        <v>85</v>
      </c>
    </row>
    <row r="158" spans="2:65" s="1" customFormat="1" ht="22.5" customHeight="1">
      <c r="B158" s="41"/>
      <c r="C158" s="204" t="s">
        <v>335</v>
      </c>
      <c r="D158" s="204" t="s">
        <v>185</v>
      </c>
      <c r="E158" s="205" t="s">
        <v>1406</v>
      </c>
      <c r="F158" s="206" t="s">
        <v>1407</v>
      </c>
      <c r="G158" s="207" t="s">
        <v>305</v>
      </c>
      <c r="H158" s="208">
        <v>4</v>
      </c>
      <c r="I158" s="209"/>
      <c r="J158" s="210">
        <f>ROUND(I158*H158,2)</f>
        <v>0</v>
      </c>
      <c r="K158" s="206" t="s">
        <v>199</v>
      </c>
      <c r="L158" s="61"/>
      <c r="M158" s="211" t="s">
        <v>22</v>
      </c>
      <c r="N158" s="212" t="s">
        <v>48</v>
      </c>
      <c r="O158" s="42"/>
      <c r="P158" s="213">
        <f>O158*H158</f>
        <v>0</v>
      </c>
      <c r="Q158" s="213">
        <v>0.00212</v>
      </c>
      <c r="R158" s="213">
        <f>Q158*H158</f>
        <v>0.00848</v>
      </c>
      <c r="S158" s="213">
        <v>0</v>
      </c>
      <c r="T158" s="214">
        <f>S158*H158</f>
        <v>0</v>
      </c>
      <c r="AR158" s="24" t="s">
        <v>284</v>
      </c>
      <c r="AT158" s="24" t="s">
        <v>185</v>
      </c>
      <c r="AU158" s="24" t="s">
        <v>85</v>
      </c>
      <c r="AY158" s="24" t="s">
        <v>183</v>
      </c>
      <c r="BE158" s="215">
        <f>IF(N158="základní",J158,0)</f>
        <v>0</v>
      </c>
      <c r="BF158" s="215">
        <f>IF(N158="snížená",J158,0)</f>
        <v>0</v>
      </c>
      <c r="BG158" s="215">
        <f>IF(N158="zákl. přenesená",J158,0)</f>
        <v>0</v>
      </c>
      <c r="BH158" s="215">
        <f>IF(N158="sníž. přenesená",J158,0)</f>
        <v>0</v>
      </c>
      <c r="BI158" s="215">
        <f>IF(N158="nulová",J158,0)</f>
        <v>0</v>
      </c>
      <c r="BJ158" s="24" t="s">
        <v>24</v>
      </c>
      <c r="BK158" s="215">
        <f>ROUND(I158*H158,2)</f>
        <v>0</v>
      </c>
      <c r="BL158" s="24" t="s">
        <v>284</v>
      </c>
      <c r="BM158" s="24" t="s">
        <v>1408</v>
      </c>
    </row>
    <row r="159" spans="2:47" s="1" customFormat="1" ht="13.5">
      <c r="B159" s="41"/>
      <c r="C159" s="63"/>
      <c r="D159" s="232" t="s">
        <v>192</v>
      </c>
      <c r="E159" s="63"/>
      <c r="F159" s="242" t="s">
        <v>1409</v>
      </c>
      <c r="G159" s="63"/>
      <c r="H159" s="63"/>
      <c r="I159" s="172"/>
      <c r="J159" s="63"/>
      <c r="K159" s="63"/>
      <c r="L159" s="61"/>
      <c r="M159" s="218"/>
      <c r="N159" s="42"/>
      <c r="O159" s="42"/>
      <c r="P159" s="42"/>
      <c r="Q159" s="42"/>
      <c r="R159" s="42"/>
      <c r="S159" s="42"/>
      <c r="T159" s="78"/>
      <c r="AT159" s="24" t="s">
        <v>192</v>
      </c>
      <c r="AU159" s="24" t="s">
        <v>85</v>
      </c>
    </row>
    <row r="160" spans="2:65" s="1" customFormat="1" ht="22.5" customHeight="1">
      <c r="B160" s="41"/>
      <c r="C160" s="204" t="s">
        <v>340</v>
      </c>
      <c r="D160" s="204" t="s">
        <v>185</v>
      </c>
      <c r="E160" s="205" t="s">
        <v>1410</v>
      </c>
      <c r="F160" s="206" t="s">
        <v>1411</v>
      </c>
      <c r="G160" s="207" t="s">
        <v>305</v>
      </c>
      <c r="H160" s="208">
        <v>2</v>
      </c>
      <c r="I160" s="209"/>
      <c r="J160" s="210">
        <f>ROUND(I160*H160,2)</f>
        <v>0</v>
      </c>
      <c r="K160" s="206" t="s">
        <v>199</v>
      </c>
      <c r="L160" s="61"/>
      <c r="M160" s="211" t="s">
        <v>22</v>
      </c>
      <c r="N160" s="212" t="s">
        <v>48</v>
      </c>
      <c r="O160" s="42"/>
      <c r="P160" s="213">
        <f>O160*H160</f>
        <v>0</v>
      </c>
      <c r="Q160" s="213">
        <v>0.00029</v>
      </c>
      <c r="R160" s="213">
        <f>Q160*H160</f>
        <v>0.00058</v>
      </c>
      <c r="S160" s="213">
        <v>0</v>
      </c>
      <c r="T160" s="214">
        <f>S160*H160</f>
        <v>0</v>
      </c>
      <c r="AR160" s="24" t="s">
        <v>284</v>
      </c>
      <c r="AT160" s="24" t="s">
        <v>185</v>
      </c>
      <c r="AU160" s="24" t="s">
        <v>85</v>
      </c>
      <c r="AY160" s="24" t="s">
        <v>183</v>
      </c>
      <c r="BE160" s="215">
        <f>IF(N160="základní",J160,0)</f>
        <v>0</v>
      </c>
      <c r="BF160" s="215">
        <f>IF(N160="snížená",J160,0)</f>
        <v>0</v>
      </c>
      <c r="BG160" s="215">
        <f>IF(N160="zákl. přenesená",J160,0)</f>
        <v>0</v>
      </c>
      <c r="BH160" s="215">
        <f>IF(N160="sníž. přenesená",J160,0)</f>
        <v>0</v>
      </c>
      <c r="BI160" s="215">
        <f>IF(N160="nulová",J160,0)</f>
        <v>0</v>
      </c>
      <c r="BJ160" s="24" t="s">
        <v>24</v>
      </c>
      <c r="BK160" s="215">
        <f>ROUND(I160*H160,2)</f>
        <v>0</v>
      </c>
      <c r="BL160" s="24" t="s">
        <v>284</v>
      </c>
      <c r="BM160" s="24" t="s">
        <v>1412</v>
      </c>
    </row>
    <row r="161" spans="2:47" s="1" customFormat="1" ht="13.5">
      <c r="B161" s="41"/>
      <c r="C161" s="63"/>
      <c r="D161" s="232" t="s">
        <v>192</v>
      </c>
      <c r="E161" s="63"/>
      <c r="F161" s="242" t="s">
        <v>1413</v>
      </c>
      <c r="G161" s="63"/>
      <c r="H161" s="63"/>
      <c r="I161" s="172"/>
      <c r="J161" s="63"/>
      <c r="K161" s="63"/>
      <c r="L161" s="61"/>
      <c r="M161" s="218"/>
      <c r="N161" s="42"/>
      <c r="O161" s="42"/>
      <c r="P161" s="42"/>
      <c r="Q161" s="42"/>
      <c r="R161" s="42"/>
      <c r="S161" s="42"/>
      <c r="T161" s="78"/>
      <c r="AT161" s="24" t="s">
        <v>192</v>
      </c>
      <c r="AU161" s="24" t="s">
        <v>85</v>
      </c>
    </row>
    <row r="162" spans="2:65" s="1" customFormat="1" ht="22.5" customHeight="1">
      <c r="B162" s="41"/>
      <c r="C162" s="204" t="s">
        <v>345</v>
      </c>
      <c r="D162" s="204" t="s">
        <v>185</v>
      </c>
      <c r="E162" s="205" t="s">
        <v>1414</v>
      </c>
      <c r="F162" s="206" t="s">
        <v>1415</v>
      </c>
      <c r="G162" s="207" t="s">
        <v>305</v>
      </c>
      <c r="H162" s="208">
        <v>4</v>
      </c>
      <c r="I162" s="209"/>
      <c r="J162" s="210">
        <f>ROUND(I162*H162,2)</f>
        <v>0</v>
      </c>
      <c r="K162" s="206" t="s">
        <v>22</v>
      </c>
      <c r="L162" s="61"/>
      <c r="M162" s="211" t="s">
        <v>22</v>
      </c>
      <c r="N162" s="212" t="s">
        <v>48</v>
      </c>
      <c r="O162" s="42"/>
      <c r="P162" s="213">
        <f>O162*H162</f>
        <v>0</v>
      </c>
      <c r="Q162" s="213">
        <v>0</v>
      </c>
      <c r="R162" s="213">
        <f>Q162*H162</f>
        <v>0</v>
      </c>
      <c r="S162" s="213">
        <v>0</v>
      </c>
      <c r="T162" s="214">
        <f>S162*H162</f>
        <v>0</v>
      </c>
      <c r="AR162" s="24" t="s">
        <v>284</v>
      </c>
      <c r="AT162" s="24" t="s">
        <v>185</v>
      </c>
      <c r="AU162" s="24" t="s">
        <v>85</v>
      </c>
      <c r="AY162" s="24" t="s">
        <v>183</v>
      </c>
      <c r="BE162" s="215">
        <f>IF(N162="základní",J162,0)</f>
        <v>0</v>
      </c>
      <c r="BF162" s="215">
        <f>IF(N162="snížená",J162,0)</f>
        <v>0</v>
      </c>
      <c r="BG162" s="215">
        <f>IF(N162="zákl. přenesená",J162,0)</f>
        <v>0</v>
      </c>
      <c r="BH162" s="215">
        <f>IF(N162="sníž. přenesená",J162,0)</f>
        <v>0</v>
      </c>
      <c r="BI162" s="215">
        <f>IF(N162="nulová",J162,0)</f>
        <v>0</v>
      </c>
      <c r="BJ162" s="24" t="s">
        <v>24</v>
      </c>
      <c r="BK162" s="215">
        <f>ROUND(I162*H162,2)</f>
        <v>0</v>
      </c>
      <c r="BL162" s="24" t="s">
        <v>284</v>
      </c>
      <c r="BM162" s="24" t="s">
        <v>1416</v>
      </c>
    </row>
    <row r="163" spans="2:47" s="1" customFormat="1" ht="13.5">
      <c r="B163" s="41"/>
      <c r="C163" s="63"/>
      <c r="D163" s="232" t="s">
        <v>192</v>
      </c>
      <c r="E163" s="63"/>
      <c r="F163" s="242" t="s">
        <v>1415</v>
      </c>
      <c r="G163" s="63"/>
      <c r="H163" s="63"/>
      <c r="I163" s="172"/>
      <c r="J163" s="63"/>
      <c r="K163" s="63"/>
      <c r="L163" s="61"/>
      <c r="M163" s="218"/>
      <c r="N163" s="42"/>
      <c r="O163" s="42"/>
      <c r="P163" s="42"/>
      <c r="Q163" s="42"/>
      <c r="R163" s="42"/>
      <c r="S163" s="42"/>
      <c r="T163" s="78"/>
      <c r="AT163" s="24" t="s">
        <v>192</v>
      </c>
      <c r="AU163" s="24" t="s">
        <v>85</v>
      </c>
    </row>
    <row r="164" spans="2:65" s="1" customFormat="1" ht="22.5" customHeight="1">
      <c r="B164" s="41"/>
      <c r="C164" s="204" t="s">
        <v>354</v>
      </c>
      <c r="D164" s="204" t="s">
        <v>185</v>
      </c>
      <c r="E164" s="205" t="s">
        <v>1417</v>
      </c>
      <c r="F164" s="206" t="s">
        <v>1418</v>
      </c>
      <c r="G164" s="207" t="s">
        <v>305</v>
      </c>
      <c r="H164" s="208">
        <v>4</v>
      </c>
      <c r="I164" s="209"/>
      <c r="J164" s="210">
        <f>ROUND(I164*H164,2)</f>
        <v>0</v>
      </c>
      <c r="K164" s="206" t="s">
        <v>22</v>
      </c>
      <c r="L164" s="61"/>
      <c r="M164" s="211" t="s">
        <v>22</v>
      </c>
      <c r="N164" s="212" t="s">
        <v>48</v>
      </c>
      <c r="O164" s="42"/>
      <c r="P164" s="213">
        <f>O164*H164</f>
        <v>0</v>
      </c>
      <c r="Q164" s="213">
        <v>0</v>
      </c>
      <c r="R164" s="213">
        <f>Q164*H164</f>
        <v>0</v>
      </c>
      <c r="S164" s="213">
        <v>0</v>
      </c>
      <c r="T164" s="214">
        <f>S164*H164</f>
        <v>0</v>
      </c>
      <c r="AR164" s="24" t="s">
        <v>284</v>
      </c>
      <c r="AT164" s="24" t="s">
        <v>185</v>
      </c>
      <c r="AU164" s="24" t="s">
        <v>85</v>
      </c>
      <c r="AY164" s="24" t="s">
        <v>183</v>
      </c>
      <c r="BE164" s="215">
        <f>IF(N164="základní",J164,0)</f>
        <v>0</v>
      </c>
      <c r="BF164" s="215">
        <f>IF(N164="snížená",J164,0)</f>
        <v>0</v>
      </c>
      <c r="BG164" s="215">
        <f>IF(N164="zákl. přenesená",J164,0)</f>
        <v>0</v>
      </c>
      <c r="BH164" s="215">
        <f>IF(N164="sníž. přenesená",J164,0)</f>
        <v>0</v>
      </c>
      <c r="BI164" s="215">
        <f>IF(N164="nulová",J164,0)</f>
        <v>0</v>
      </c>
      <c r="BJ164" s="24" t="s">
        <v>24</v>
      </c>
      <c r="BK164" s="215">
        <f>ROUND(I164*H164,2)</f>
        <v>0</v>
      </c>
      <c r="BL164" s="24" t="s">
        <v>284</v>
      </c>
      <c r="BM164" s="24" t="s">
        <v>1419</v>
      </c>
    </row>
    <row r="165" spans="2:47" s="1" customFormat="1" ht="13.5">
      <c r="B165" s="41"/>
      <c r="C165" s="63"/>
      <c r="D165" s="232" t="s">
        <v>192</v>
      </c>
      <c r="E165" s="63"/>
      <c r="F165" s="242" t="s">
        <v>1415</v>
      </c>
      <c r="G165" s="63"/>
      <c r="H165" s="63"/>
      <c r="I165" s="172"/>
      <c r="J165" s="63"/>
      <c r="K165" s="63"/>
      <c r="L165" s="61"/>
      <c r="M165" s="218"/>
      <c r="N165" s="42"/>
      <c r="O165" s="42"/>
      <c r="P165" s="42"/>
      <c r="Q165" s="42"/>
      <c r="R165" s="42"/>
      <c r="S165" s="42"/>
      <c r="T165" s="78"/>
      <c r="AT165" s="24" t="s">
        <v>192</v>
      </c>
      <c r="AU165" s="24" t="s">
        <v>85</v>
      </c>
    </row>
    <row r="166" spans="2:65" s="1" customFormat="1" ht="22.5" customHeight="1">
      <c r="B166" s="41"/>
      <c r="C166" s="204" t="s">
        <v>359</v>
      </c>
      <c r="D166" s="204" t="s">
        <v>185</v>
      </c>
      <c r="E166" s="205" t="s">
        <v>1420</v>
      </c>
      <c r="F166" s="206" t="s">
        <v>1421</v>
      </c>
      <c r="G166" s="207" t="s">
        <v>238</v>
      </c>
      <c r="H166" s="208">
        <v>195.4</v>
      </c>
      <c r="I166" s="209"/>
      <c r="J166" s="210">
        <f>ROUND(I166*H166,2)</f>
        <v>0</v>
      </c>
      <c r="K166" s="206" t="s">
        <v>199</v>
      </c>
      <c r="L166" s="61"/>
      <c r="M166" s="211" t="s">
        <v>22</v>
      </c>
      <c r="N166" s="212" t="s">
        <v>48</v>
      </c>
      <c r="O166" s="42"/>
      <c r="P166" s="213">
        <f>O166*H166</f>
        <v>0</v>
      </c>
      <c r="Q166" s="213">
        <v>0</v>
      </c>
      <c r="R166" s="213">
        <f>Q166*H166</f>
        <v>0</v>
      </c>
      <c r="S166" s="213">
        <v>0</v>
      </c>
      <c r="T166" s="214">
        <f>S166*H166</f>
        <v>0</v>
      </c>
      <c r="AR166" s="24" t="s">
        <v>284</v>
      </c>
      <c r="AT166" s="24" t="s">
        <v>185</v>
      </c>
      <c r="AU166" s="24" t="s">
        <v>85</v>
      </c>
      <c r="AY166" s="24" t="s">
        <v>183</v>
      </c>
      <c r="BE166" s="215">
        <f>IF(N166="základní",J166,0)</f>
        <v>0</v>
      </c>
      <c r="BF166" s="215">
        <f>IF(N166="snížená",J166,0)</f>
        <v>0</v>
      </c>
      <c r="BG166" s="215">
        <f>IF(N166="zákl. přenesená",J166,0)</f>
        <v>0</v>
      </c>
      <c r="BH166" s="215">
        <f>IF(N166="sníž. přenesená",J166,0)</f>
        <v>0</v>
      </c>
      <c r="BI166" s="215">
        <f>IF(N166="nulová",J166,0)</f>
        <v>0</v>
      </c>
      <c r="BJ166" s="24" t="s">
        <v>24</v>
      </c>
      <c r="BK166" s="215">
        <f>ROUND(I166*H166,2)</f>
        <v>0</v>
      </c>
      <c r="BL166" s="24" t="s">
        <v>284</v>
      </c>
      <c r="BM166" s="24" t="s">
        <v>1422</v>
      </c>
    </row>
    <row r="167" spans="2:47" s="1" customFormat="1" ht="13.5">
      <c r="B167" s="41"/>
      <c r="C167" s="63"/>
      <c r="D167" s="232" t="s">
        <v>192</v>
      </c>
      <c r="E167" s="63"/>
      <c r="F167" s="242" t="s">
        <v>1423</v>
      </c>
      <c r="G167" s="63"/>
      <c r="H167" s="63"/>
      <c r="I167" s="172"/>
      <c r="J167" s="63"/>
      <c r="K167" s="63"/>
      <c r="L167" s="61"/>
      <c r="M167" s="218"/>
      <c r="N167" s="42"/>
      <c r="O167" s="42"/>
      <c r="P167" s="42"/>
      <c r="Q167" s="42"/>
      <c r="R167" s="42"/>
      <c r="S167" s="42"/>
      <c r="T167" s="78"/>
      <c r="AT167" s="24" t="s">
        <v>192</v>
      </c>
      <c r="AU167" s="24" t="s">
        <v>85</v>
      </c>
    </row>
    <row r="168" spans="2:65" s="1" customFormat="1" ht="22.5" customHeight="1">
      <c r="B168" s="41"/>
      <c r="C168" s="204" t="s">
        <v>364</v>
      </c>
      <c r="D168" s="204" t="s">
        <v>185</v>
      </c>
      <c r="E168" s="205" t="s">
        <v>1424</v>
      </c>
      <c r="F168" s="206" t="s">
        <v>1425</v>
      </c>
      <c r="G168" s="207" t="s">
        <v>238</v>
      </c>
      <c r="H168" s="208">
        <v>22.6</v>
      </c>
      <c r="I168" s="209"/>
      <c r="J168" s="210">
        <f>ROUND(I168*H168,2)</f>
        <v>0</v>
      </c>
      <c r="K168" s="206" t="s">
        <v>199</v>
      </c>
      <c r="L168" s="61"/>
      <c r="M168" s="211" t="s">
        <v>22</v>
      </c>
      <c r="N168" s="212" t="s">
        <v>48</v>
      </c>
      <c r="O168" s="42"/>
      <c r="P168" s="213">
        <f>O168*H168</f>
        <v>0</v>
      </c>
      <c r="Q168" s="213">
        <v>0</v>
      </c>
      <c r="R168" s="213">
        <f>Q168*H168</f>
        <v>0</v>
      </c>
      <c r="S168" s="213">
        <v>0</v>
      </c>
      <c r="T168" s="214">
        <f>S168*H168</f>
        <v>0</v>
      </c>
      <c r="AR168" s="24" t="s">
        <v>284</v>
      </c>
      <c r="AT168" s="24" t="s">
        <v>185</v>
      </c>
      <c r="AU168" s="24" t="s">
        <v>85</v>
      </c>
      <c r="AY168" s="24" t="s">
        <v>183</v>
      </c>
      <c r="BE168" s="215">
        <f>IF(N168="základní",J168,0)</f>
        <v>0</v>
      </c>
      <c r="BF168" s="215">
        <f>IF(N168="snížená",J168,0)</f>
        <v>0</v>
      </c>
      <c r="BG168" s="215">
        <f>IF(N168="zákl. přenesená",J168,0)</f>
        <v>0</v>
      </c>
      <c r="BH168" s="215">
        <f>IF(N168="sníž. přenesená",J168,0)</f>
        <v>0</v>
      </c>
      <c r="BI168" s="215">
        <f>IF(N168="nulová",J168,0)</f>
        <v>0</v>
      </c>
      <c r="BJ168" s="24" t="s">
        <v>24</v>
      </c>
      <c r="BK168" s="215">
        <f>ROUND(I168*H168,2)</f>
        <v>0</v>
      </c>
      <c r="BL168" s="24" t="s">
        <v>284</v>
      </c>
      <c r="BM168" s="24" t="s">
        <v>1426</v>
      </c>
    </row>
    <row r="169" spans="2:47" s="1" customFormat="1" ht="13.5">
      <c r="B169" s="41"/>
      <c r="C169" s="63"/>
      <c r="D169" s="232" t="s">
        <v>192</v>
      </c>
      <c r="E169" s="63"/>
      <c r="F169" s="242" t="s">
        <v>1427</v>
      </c>
      <c r="G169" s="63"/>
      <c r="H169" s="63"/>
      <c r="I169" s="172"/>
      <c r="J169" s="63"/>
      <c r="K169" s="63"/>
      <c r="L169" s="61"/>
      <c r="M169" s="218"/>
      <c r="N169" s="42"/>
      <c r="O169" s="42"/>
      <c r="P169" s="42"/>
      <c r="Q169" s="42"/>
      <c r="R169" s="42"/>
      <c r="S169" s="42"/>
      <c r="T169" s="78"/>
      <c r="AT169" s="24" t="s">
        <v>192</v>
      </c>
      <c r="AU169" s="24" t="s">
        <v>85</v>
      </c>
    </row>
    <row r="170" spans="2:65" s="1" customFormat="1" ht="22.5" customHeight="1">
      <c r="B170" s="41"/>
      <c r="C170" s="204" t="s">
        <v>369</v>
      </c>
      <c r="D170" s="204" t="s">
        <v>185</v>
      </c>
      <c r="E170" s="205" t="s">
        <v>1428</v>
      </c>
      <c r="F170" s="206" t="s">
        <v>1429</v>
      </c>
      <c r="G170" s="207" t="s">
        <v>224</v>
      </c>
      <c r="H170" s="208">
        <v>0.316</v>
      </c>
      <c r="I170" s="209"/>
      <c r="J170" s="210">
        <f>ROUND(I170*H170,2)</f>
        <v>0</v>
      </c>
      <c r="K170" s="206" t="s">
        <v>199</v>
      </c>
      <c r="L170" s="61"/>
      <c r="M170" s="211" t="s">
        <v>22</v>
      </c>
      <c r="N170" s="212" t="s">
        <v>48</v>
      </c>
      <c r="O170" s="42"/>
      <c r="P170" s="213">
        <f>O170*H170</f>
        <v>0</v>
      </c>
      <c r="Q170" s="213">
        <v>0</v>
      </c>
      <c r="R170" s="213">
        <f>Q170*H170</f>
        <v>0</v>
      </c>
      <c r="S170" s="213">
        <v>0</v>
      </c>
      <c r="T170" s="214">
        <f>S170*H170</f>
        <v>0</v>
      </c>
      <c r="AR170" s="24" t="s">
        <v>284</v>
      </c>
      <c r="AT170" s="24" t="s">
        <v>185</v>
      </c>
      <c r="AU170" s="24" t="s">
        <v>85</v>
      </c>
      <c r="AY170" s="24" t="s">
        <v>183</v>
      </c>
      <c r="BE170" s="215">
        <f>IF(N170="základní",J170,0)</f>
        <v>0</v>
      </c>
      <c r="BF170" s="215">
        <f>IF(N170="snížená",J170,0)</f>
        <v>0</v>
      </c>
      <c r="BG170" s="215">
        <f>IF(N170="zákl. přenesená",J170,0)</f>
        <v>0</v>
      </c>
      <c r="BH170" s="215">
        <f>IF(N170="sníž. přenesená",J170,0)</f>
        <v>0</v>
      </c>
      <c r="BI170" s="215">
        <f>IF(N170="nulová",J170,0)</f>
        <v>0</v>
      </c>
      <c r="BJ170" s="24" t="s">
        <v>24</v>
      </c>
      <c r="BK170" s="215">
        <f>ROUND(I170*H170,2)</f>
        <v>0</v>
      </c>
      <c r="BL170" s="24" t="s">
        <v>284</v>
      </c>
      <c r="BM170" s="24" t="s">
        <v>1430</v>
      </c>
    </row>
    <row r="171" spans="2:47" s="1" customFormat="1" ht="27">
      <c r="B171" s="41"/>
      <c r="C171" s="63"/>
      <c r="D171" s="216" t="s">
        <v>192</v>
      </c>
      <c r="E171" s="63"/>
      <c r="F171" s="217" t="s">
        <v>1431</v>
      </c>
      <c r="G171" s="63"/>
      <c r="H171" s="63"/>
      <c r="I171" s="172"/>
      <c r="J171" s="63"/>
      <c r="K171" s="63"/>
      <c r="L171" s="61"/>
      <c r="M171" s="218"/>
      <c r="N171" s="42"/>
      <c r="O171" s="42"/>
      <c r="P171" s="42"/>
      <c r="Q171" s="42"/>
      <c r="R171" s="42"/>
      <c r="S171" s="42"/>
      <c r="T171" s="78"/>
      <c r="AT171" s="24" t="s">
        <v>192</v>
      </c>
      <c r="AU171" s="24" t="s">
        <v>85</v>
      </c>
    </row>
    <row r="172" spans="2:63" s="11" customFormat="1" ht="29.85" customHeight="1">
      <c r="B172" s="187"/>
      <c r="C172" s="188"/>
      <c r="D172" s="201" t="s">
        <v>76</v>
      </c>
      <c r="E172" s="202" t="s">
        <v>1432</v>
      </c>
      <c r="F172" s="202" t="s">
        <v>1433</v>
      </c>
      <c r="G172" s="188"/>
      <c r="H172" s="188"/>
      <c r="I172" s="191"/>
      <c r="J172" s="203">
        <f>BK172</f>
        <v>0</v>
      </c>
      <c r="K172" s="188"/>
      <c r="L172" s="193"/>
      <c r="M172" s="194"/>
      <c r="N172" s="195"/>
      <c r="O172" s="195"/>
      <c r="P172" s="196">
        <f>SUM(P173:P196)</f>
        <v>0</v>
      </c>
      <c r="Q172" s="195"/>
      <c r="R172" s="196">
        <f>SUM(R173:R196)</f>
        <v>0.6160334999999999</v>
      </c>
      <c r="S172" s="195"/>
      <c r="T172" s="197">
        <f>SUM(T173:T196)</f>
        <v>0</v>
      </c>
      <c r="AR172" s="198" t="s">
        <v>85</v>
      </c>
      <c r="AT172" s="199" t="s">
        <v>76</v>
      </c>
      <c r="AU172" s="199" t="s">
        <v>24</v>
      </c>
      <c r="AY172" s="198" t="s">
        <v>183</v>
      </c>
      <c r="BK172" s="200">
        <f>SUM(BK173:BK196)</f>
        <v>0</v>
      </c>
    </row>
    <row r="173" spans="2:65" s="1" customFormat="1" ht="22.5" customHeight="1">
      <c r="B173" s="41"/>
      <c r="C173" s="204" t="s">
        <v>377</v>
      </c>
      <c r="D173" s="204" t="s">
        <v>185</v>
      </c>
      <c r="E173" s="205" t="s">
        <v>1434</v>
      </c>
      <c r="F173" s="206" t="s">
        <v>1435</v>
      </c>
      <c r="G173" s="207" t="s">
        <v>238</v>
      </c>
      <c r="H173" s="208">
        <v>3.5</v>
      </c>
      <c r="I173" s="209"/>
      <c r="J173" s="210">
        <f>ROUND(I173*H173,2)</f>
        <v>0</v>
      </c>
      <c r="K173" s="206" t="s">
        <v>199</v>
      </c>
      <c r="L173" s="61"/>
      <c r="M173" s="211" t="s">
        <v>22</v>
      </c>
      <c r="N173" s="212" t="s">
        <v>48</v>
      </c>
      <c r="O173" s="42"/>
      <c r="P173" s="213">
        <f>O173*H173</f>
        <v>0</v>
      </c>
      <c r="Q173" s="213">
        <v>0.00245</v>
      </c>
      <c r="R173" s="213">
        <f>Q173*H173</f>
        <v>0.008575</v>
      </c>
      <c r="S173" s="213">
        <v>0</v>
      </c>
      <c r="T173" s="214">
        <f>S173*H173</f>
        <v>0</v>
      </c>
      <c r="AR173" s="24" t="s">
        <v>284</v>
      </c>
      <c r="AT173" s="24" t="s">
        <v>185</v>
      </c>
      <c r="AU173" s="24" t="s">
        <v>85</v>
      </c>
      <c r="AY173" s="24" t="s">
        <v>183</v>
      </c>
      <c r="BE173" s="215">
        <f>IF(N173="základní",J173,0)</f>
        <v>0</v>
      </c>
      <c r="BF173" s="215">
        <f>IF(N173="snížená",J173,0)</f>
        <v>0</v>
      </c>
      <c r="BG173" s="215">
        <f>IF(N173="zákl. přenesená",J173,0)</f>
        <v>0</v>
      </c>
      <c r="BH173" s="215">
        <f>IF(N173="sníž. přenesená",J173,0)</f>
        <v>0</v>
      </c>
      <c r="BI173" s="215">
        <f>IF(N173="nulová",J173,0)</f>
        <v>0</v>
      </c>
      <c r="BJ173" s="24" t="s">
        <v>24</v>
      </c>
      <c r="BK173" s="215">
        <f>ROUND(I173*H173,2)</f>
        <v>0</v>
      </c>
      <c r="BL173" s="24" t="s">
        <v>284</v>
      </c>
      <c r="BM173" s="24" t="s">
        <v>1436</v>
      </c>
    </row>
    <row r="174" spans="2:47" s="1" customFormat="1" ht="13.5">
      <c r="B174" s="41"/>
      <c r="C174" s="63"/>
      <c r="D174" s="216" t="s">
        <v>192</v>
      </c>
      <c r="E174" s="63"/>
      <c r="F174" s="217" t="s">
        <v>1437</v>
      </c>
      <c r="G174" s="63"/>
      <c r="H174" s="63"/>
      <c r="I174" s="172"/>
      <c r="J174" s="63"/>
      <c r="K174" s="63"/>
      <c r="L174" s="61"/>
      <c r="M174" s="218"/>
      <c r="N174" s="42"/>
      <c r="O174" s="42"/>
      <c r="P174" s="42"/>
      <c r="Q174" s="42"/>
      <c r="R174" s="42"/>
      <c r="S174" s="42"/>
      <c r="T174" s="78"/>
      <c r="AT174" s="24" t="s">
        <v>192</v>
      </c>
      <c r="AU174" s="24" t="s">
        <v>85</v>
      </c>
    </row>
    <row r="175" spans="2:51" s="12" customFormat="1" ht="13.5">
      <c r="B175" s="219"/>
      <c r="C175" s="220"/>
      <c r="D175" s="232" t="s">
        <v>194</v>
      </c>
      <c r="E175" s="243" t="s">
        <v>22</v>
      </c>
      <c r="F175" s="244" t="s">
        <v>1438</v>
      </c>
      <c r="G175" s="220"/>
      <c r="H175" s="245">
        <v>3.5</v>
      </c>
      <c r="I175" s="224"/>
      <c r="J175" s="220"/>
      <c r="K175" s="220"/>
      <c r="L175" s="225"/>
      <c r="M175" s="226"/>
      <c r="N175" s="227"/>
      <c r="O175" s="227"/>
      <c r="P175" s="227"/>
      <c r="Q175" s="227"/>
      <c r="R175" s="227"/>
      <c r="S175" s="227"/>
      <c r="T175" s="228"/>
      <c r="AT175" s="229" t="s">
        <v>194</v>
      </c>
      <c r="AU175" s="229" t="s">
        <v>85</v>
      </c>
      <c r="AV175" s="12" t="s">
        <v>85</v>
      </c>
      <c r="AW175" s="12" t="s">
        <v>41</v>
      </c>
      <c r="AX175" s="12" t="s">
        <v>24</v>
      </c>
      <c r="AY175" s="229" t="s">
        <v>183</v>
      </c>
    </row>
    <row r="176" spans="2:65" s="1" customFormat="1" ht="22.5" customHeight="1">
      <c r="B176" s="41"/>
      <c r="C176" s="204" t="s">
        <v>384</v>
      </c>
      <c r="D176" s="204" t="s">
        <v>185</v>
      </c>
      <c r="E176" s="205" t="s">
        <v>1439</v>
      </c>
      <c r="F176" s="206" t="s">
        <v>1440</v>
      </c>
      <c r="G176" s="207" t="s">
        <v>238</v>
      </c>
      <c r="H176" s="208">
        <v>50.3</v>
      </c>
      <c r="I176" s="209"/>
      <c r="J176" s="210">
        <f>ROUND(I176*H176,2)</f>
        <v>0</v>
      </c>
      <c r="K176" s="206" t="s">
        <v>199</v>
      </c>
      <c r="L176" s="61"/>
      <c r="M176" s="211" t="s">
        <v>22</v>
      </c>
      <c r="N176" s="212" t="s">
        <v>48</v>
      </c>
      <c r="O176" s="42"/>
      <c r="P176" s="213">
        <f>O176*H176</f>
        <v>0</v>
      </c>
      <c r="Q176" s="213">
        <v>0.00309</v>
      </c>
      <c r="R176" s="213">
        <f>Q176*H176</f>
        <v>0.15542699999999998</v>
      </c>
      <c r="S176" s="213">
        <v>0</v>
      </c>
      <c r="T176" s="214">
        <f>S176*H176</f>
        <v>0</v>
      </c>
      <c r="AR176" s="24" t="s">
        <v>284</v>
      </c>
      <c r="AT176" s="24" t="s">
        <v>185</v>
      </c>
      <c r="AU176" s="24" t="s">
        <v>85</v>
      </c>
      <c r="AY176" s="24" t="s">
        <v>183</v>
      </c>
      <c r="BE176" s="215">
        <f>IF(N176="základní",J176,0)</f>
        <v>0</v>
      </c>
      <c r="BF176" s="215">
        <f>IF(N176="snížená",J176,0)</f>
        <v>0</v>
      </c>
      <c r="BG176" s="215">
        <f>IF(N176="zákl. přenesená",J176,0)</f>
        <v>0</v>
      </c>
      <c r="BH176" s="215">
        <f>IF(N176="sníž. přenesená",J176,0)</f>
        <v>0</v>
      </c>
      <c r="BI176" s="215">
        <f>IF(N176="nulová",J176,0)</f>
        <v>0</v>
      </c>
      <c r="BJ176" s="24" t="s">
        <v>24</v>
      </c>
      <c r="BK176" s="215">
        <f>ROUND(I176*H176,2)</f>
        <v>0</v>
      </c>
      <c r="BL176" s="24" t="s">
        <v>284</v>
      </c>
      <c r="BM176" s="24" t="s">
        <v>1441</v>
      </c>
    </row>
    <row r="177" spans="2:47" s="1" customFormat="1" ht="13.5">
      <c r="B177" s="41"/>
      <c r="C177" s="63"/>
      <c r="D177" s="216" t="s">
        <v>192</v>
      </c>
      <c r="E177" s="63"/>
      <c r="F177" s="217" t="s">
        <v>1442</v>
      </c>
      <c r="G177" s="63"/>
      <c r="H177" s="63"/>
      <c r="I177" s="172"/>
      <c r="J177" s="63"/>
      <c r="K177" s="63"/>
      <c r="L177" s="61"/>
      <c r="M177" s="218"/>
      <c r="N177" s="42"/>
      <c r="O177" s="42"/>
      <c r="P177" s="42"/>
      <c r="Q177" s="42"/>
      <c r="R177" s="42"/>
      <c r="S177" s="42"/>
      <c r="T177" s="78"/>
      <c r="AT177" s="24" t="s">
        <v>192</v>
      </c>
      <c r="AU177" s="24" t="s">
        <v>85</v>
      </c>
    </row>
    <row r="178" spans="2:51" s="12" customFormat="1" ht="27">
      <c r="B178" s="219"/>
      <c r="C178" s="220"/>
      <c r="D178" s="216" t="s">
        <v>194</v>
      </c>
      <c r="E178" s="221" t="s">
        <v>22</v>
      </c>
      <c r="F178" s="222" t="s">
        <v>1443</v>
      </c>
      <c r="G178" s="220"/>
      <c r="H178" s="223">
        <v>50.3</v>
      </c>
      <c r="I178" s="224"/>
      <c r="J178" s="220"/>
      <c r="K178" s="220"/>
      <c r="L178" s="225"/>
      <c r="M178" s="226"/>
      <c r="N178" s="227"/>
      <c r="O178" s="227"/>
      <c r="P178" s="227"/>
      <c r="Q178" s="227"/>
      <c r="R178" s="227"/>
      <c r="S178" s="227"/>
      <c r="T178" s="228"/>
      <c r="AT178" s="229" t="s">
        <v>194</v>
      </c>
      <c r="AU178" s="229" t="s">
        <v>85</v>
      </c>
      <c r="AV178" s="12" t="s">
        <v>85</v>
      </c>
      <c r="AW178" s="12" t="s">
        <v>41</v>
      </c>
      <c r="AX178" s="12" t="s">
        <v>77</v>
      </c>
      <c r="AY178" s="229" t="s">
        <v>183</v>
      </c>
    </row>
    <row r="179" spans="2:51" s="13" customFormat="1" ht="13.5">
      <c r="B179" s="230"/>
      <c r="C179" s="231"/>
      <c r="D179" s="232" t="s">
        <v>194</v>
      </c>
      <c r="E179" s="233" t="s">
        <v>22</v>
      </c>
      <c r="F179" s="234" t="s">
        <v>196</v>
      </c>
      <c r="G179" s="231"/>
      <c r="H179" s="235">
        <v>50.3</v>
      </c>
      <c r="I179" s="236"/>
      <c r="J179" s="231"/>
      <c r="K179" s="231"/>
      <c r="L179" s="237"/>
      <c r="M179" s="238"/>
      <c r="N179" s="239"/>
      <c r="O179" s="239"/>
      <c r="P179" s="239"/>
      <c r="Q179" s="239"/>
      <c r="R179" s="239"/>
      <c r="S179" s="239"/>
      <c r="T179" s="240"/>
      <c r="AT179" s="241" t="s">
        <v>194</v>
      </c>
      <c r="AU179" s="241" t="s">
        <v>85</v>
      </c>
      <c r="AV179" s="13" t="s">
        <v>190</v>
      </c>
      <c r="AW179" s="13" t="s">
        <v>41</v>
      </c>
      <c r="AX179" s="13" t="s">
        <v>24</v>
      </c>
      <c r="AY179" s="241" t="s">
        <v>183</v>
      </c>
    </row>
    <row r="180" spans="2:65" s="1" customFormat="1" ht="22.5" customHeight="1">
      <c r="B180" s="41"/>
      <c r="C180" s="204" t="s">
        <v>406</v>
      </c>
      <c r="D180" s="204" t="s">
        <v>185</v>
      </c>
      <c r="E180" s="205" t="s">
        <v>1444</v>
      </c>
      <c r="F180" s="206" t="s">
        <v>1445</v>
      </c>
      <c r="G180" s="207" t="s">
        <v>238</v>
      </c>
      <c r="H180" s="208">
        <v>61.85</v>
      </c>
      <c r="I180" s="209"/>
      <c r="J180" s="210">
        <f>ROUND(I180*H180,2)</f>
        <v>0</v>
      </c>
      <c r="K180" s="206" t="s">
        <v>199</v>
      </c>
      <c r="L180" s="61"/>
      <c r="M180" s="211" t="s">
        <v>22</v>
      </c>
      <c r="N180" s="212" t="s">
        <v>48</v>
      </c>
      <c r="O180" s="42"/>
      <c r="P180" s="213">
        <f>O180*H180</f>
        <v>0</v>
      </c>
      <c r="Q180" s="213">
        <v>0.00518</v>
      </c>
      <c r="R180" s="213">
        <f>Q180*H180</f>
        <v>0.320383</v>
      </c>
      <c r="S180" s="213">
        <v>0</v>
      </c>
      <c r="T180" s="214">
        <f>S180*H180</f>
        <v>0</v>
      </c>
      <c r="AR180" s="24" t="s">
        <v>284</v>
      </c>
      <c r="AT180" s="24" t="s">
        <v>185</v>
      </c>
      <c r="AU180" s="24" t="s">
        <v>85</v>
      </c>
      <c r="AY180" s="24" t="s">
        <v>183</v>
      </c>
      <c r="BE180" s="215">
        <f>IF(N180="základní",J180,0)</f>
        <v>0</v>
      </c>
      <c r="BF180" s="215">
        <f>IF(N180="snížená",J180,0)</f>
        <v>0</v>
      </c>
      <c r="BG180" s="215">
        <f>IF(N180="zákl. přenesená",J180,0)</f>
        <v>0</v>
      </c>
      <c r="BH180" s="215">
        <f>IF(N180="sníž. přenesená",J180,0)</f>
        <v>0</v>
      </c>
      <c r="BI180" s="215">
        <f>IF(N180="nulová",J180,0)</f>
        <v>0</v>
      </c>
      <c r="BJ180" s="24" t="s">
        <v>24</v>
      </c>
      <c r="BK180" s="215">
        <f>ROUND(I180*H180,2)</f>
        <v>0</v>
      </c>
      <c r="BL180" s="24" t="s">
        <v>284</v>
      </c>
      <c r="BM180" s="24" t="s">
        <v>1446</v>
      </c>
    </row>
    <row r="181" spans="2:47" s="1" customFormat="1" ht="13.5">
      <c r="B181" s="41"/>
      <c r="C181" s="63"/>
      <c r="D181" s="216" t="s">
        <v>192</v>
      </c>
      <c r="E181" s="63"/>
      <c r="F181" s="217" t="s">
        <v>1447</v>
      </c>
      <c r="G181" s="63"/>
      <c r="H181" s="63"/>
      <c r="I181" s="172"/>
      <c r="J181" s="63"/>
      <c r="K181" s="63"/>
      <c r="L181" s="61"/>
      <c r="M181" s="218"/>
      <c r="N181" s="42"/>
      <c r="O181" s="42"/>
      <c r="P181" s="42"/>
      <c r="Q181" s="42"/>
      <c r="R181" s="42"/>
      <c r="S181" s="42"/>
      <c r="T181" s="78"/>
      <c r="AT181" s="24" t="s">
        <v>192</v>
      </c>
      <c r="AU181" s="24" t="s">
        <v>85</v>
      </c>
    </row>
    <row r="182" spans="2:51" s="12" customFormat="1" ht="13.5">
      <c r="B182" s="219"/>
      <c r="C182" s="220"/>
      <c r="D182" s="216" t="s">
        <v>194</v>
      </c>
      <c r="E182" s="221" t="s">
        <v>22</v>
      </c>
      <c r="F182" s="222" t="s">
        <v>1448</v>
      </c>
      <c r="G182" s="220"/>
      <c r="H182" s="223">
        <v>61.85</v>
      </c>
      <c r="I182" s="224"/>
      <c r="J182" s="220"/>
      <c r="K182" s="220"/>
      <c r="L182" s="225"/>
      <c r="M182" s="226"/>
      <c r="N182" s="227"/>
      <c r="O182" s="227"/>
      <c r="P182" s="227"/>
      <c r="Q182" s="227"/>
      <c r="R182" s="227"/>
      <c r="S182" s="227"/>
      <c r="T182" s="228"/>
      <c r="AT182" s="229" t="s">
        <v>194</v>
      </c>
      <c r="AU182" s="229" t="s">
        <v>85</v>
      </c>
      <c r="AV182" s="12" t="s">
        <v>85</v>
      </c>
      <c r="AW182" s="12" t="s">
        <v>41</v>
      </c>
      <c r="AX182" s="12" t="s">
        <v>77</v>
      </c>
      <c r="AY182" s="229" t="s">
        <v>183</v>
      </c>
    </row>
    <row r="183" spans="2:51" s="13" customFormat="1" ht="13.5">
      <c r="B183" s="230"/>
      <c r="C183" s="231"/>
      <c r="D183" s="232" t="s">
        <v>194</v>
      </c>
      <c r="E183" s="233" t="s">
        <v>22</v>
      </c>
      <c r="F183" s="234" t="s">
        <v>196</v>
      </c>
      <c r="G183" s="231"/>
      <c r="H183" s="235">
        <v>61.85</v>
      </c>
      <c r="I183" s="236"/>
      <c r="J183" s="231"/>
      <c r="K183" s="231"/>
      <c r="L183" s="237"/>
      <c r="M183" s="238"/>
      <c r="N183" s="239"/>
      <c r="O183" s="239"/>
      <c r="P183" s="239"/>
      <c r="Q183" s="239"/>
      <c r="R183" s="239"/>
      <c r="S183" s="239"/>
      <c r="T183" s="240"/>
      <c r="AT183" s="241" t="s">
        <v>194</v>
      </c>
      <c r="AU183" s="241" t="s">
        <v>85</v>
      </c>
      <c r="AV183" s="13" t="s">
        <v>190</v>
      </c>
      <c r="AW183" s="13" t="s">
        <v>41</v>
      </c>
      <c r="AX183" s="13" t="s">
        <v>24</v>
      </c>
      <c r="AY183" s="241" t="s">
        <v>183</v>
      </c>
    </row>
    <row r="184" spans="2:65" s="1" customFormat="1" ht="31.5" customHeight="1">
      <c r="B184" s="41"/>
      <c r="C184" s="204" t="s">
        <v>421</v>
      </c>
      <c r="D184" s="204" t="s">
        <v>185</v>
      </c>
      <c r="E184" s="205" t="s">
        <v>1449</v>
      </c>
      <c r="F184" s="206" t="s">
        <v>1450</v>
      </c>
      <c r="G184" s="207" t="s">
        <v>238</v>
      </c>
      <c r="H184" s="208">
        <v>115.65</v>
      </c>
      <c r="I184" s="209"/>
      <c r="J184" s="210">
        <f>ROUND(I184*H184,2)</f>
        <v>0</v>
      </c>
      <c r="K184" s="206" t="s">
        <v>199</v>
      </c>
      <c r="L184" s="61"/>
      <c r="M184" s="211" t="s">
        <v>22</v>
      </c>
      <c r="N184" s="212" t="s">
        <v>48</v>
      </c>
      <c r="O184" s="42"/>
      <c r="P184" s="213">
        <f>O184*H184</f>
        <v>0</v>
      </c>
      <c r="Q184" s="213">
        <v>9E-05</v>
      </c>
      <c r="R184" s="213">
        <f>Q184*H184</f>
        <v>0.010408500000000001</v>
      </c>
      <c r="S184" s="213">
        <v>0</v>
      </c>
      <c r="T184" s="214">
        <f>S184*H184</f>
        <v>0</v>
      </c>
      <c r="AR184" s="24" t="s">
        <v>284</v>
      </c>
      <c r="AT184" s="24" t="s">
        <v>185</v>
      </c>
      <c r="AU184" s="24" t="s">
        <v>85</v>
      </c>
      <c r="AY184" s="24" t="s">
        <v>183</v>
      </c>
      <c r="BE184" s="215">
        <f>IF(N184="základní",J184,0)</f>
        <v>0</v>
      </c>
      <c r="BF184" s="215">
        <f>IF(N184="snížená",J184,0)</f>
        <v>0</v>
      </c>
      <c r="BG184" s="215">
        <f>IF(N184="zákl. přenesená",J184,0)</f>
        <v>0</v>
      </c>
      <c r="BH184" s="215">
        <f>IF(N184="sníž. přenesená",J184,0)</f>
        <v>0</v>
      </c>
      <c r="BI184" s="215">
        <f>IF(N184="nulová",J184,0)</f>
        <v>0</v>
      </c>
      <c r="BJ184" s="24" t="s">
        <v>24</v>
      </c>
      <c r="BK184" s="215">
        <f>ROUND(I184*H184,2)</f>
        <v>0</v>
      </c>
      <c r="BL184" s="24" t="s">
        <v>284</v>
      </c>
      <c r="BM184" s="24" t="s">
        <v>1451</v>
      </c>
    </row>
    <row r="185" spans="2:47" s="1" customFormat="1" ht="40.5">
      <c r="B185" s="41"/>
      <c r="C185" s="63"/>
      <c r="D185" s="216" t="s">
        <v>192</v>
      </c>
      <c r="E185" s="63"/>
      <c r="F185" s="217" t="s">
        <v>1452</v>
      </c>
      <c r="G185" s="63"/>
      <c r="H185" s="63"/>
      <c r="I185" s="172"/>
      <c r="J185" s="63"/>
      <c r="K185" s="63"/>
      <c r="L185" s="61"/>
      <c r="M185" s="218"/>
      <c r="N185" s="42"/>
      <c r="O185" s="42"/>
      <c r="P185" s="42"/>
      <c r="Q185" s="42"/>
      <c r="R185" s="42"/>
      <c r="S185" s="42"/>
      <c r="T185" s="78"/>
      <c r="AT185" s="24" t="s">
        <v>192</v>
      </c>
      <c r="AU185" s="24" t="s">
        <v>85</v>
      </c>
    </row>
    <row r="186" spans="2:51" s="12" customFormat="1" ht="13.5">
      <c r="B186" s="219"/>
      <c r="C186" s="220"/>
      <c r="D186" s="232" t="s">
        <v>194</v>
      </c>
      <c r="E186" s="243" t="s">
        <v>22</v>
      </c>
      <c r="F186" s="244" t="s">
        <v>1453</v>
      </c>
      <c r="G186" s="220"/>
      <c r="H186" s="245">
        <v>115.65</v>
      </c>
      <c r="I186" s="224"/>
      <c r="J186" s="220"/>
      <c r="K186" s="220"/>
      <c r="L186" s="225"/>
      <c r="M186" s="226"/>
      <c r="N186" s="227"/>
      <c r="O186" s="227"/>
      <c r="P186" s="227"/>
      <c r="Q186" s="227"/>
      <c r="R186" s="227"/>
      <c r="S186" s="227"/>
      <c r="T186" s="228"/>
      <c r="AT186" s="229" t="s">
        <v>194</v>
      </c>
      <c r="AU186" s="229" t="s">
        <v>85</v>
      </c>
      <c r="AV186" s="12" t="s">
        <v>85</v>
      </c>
      <c r="AW186" s="12" t="s">
        <v>41</v>
      </c>
      <c r="AX186" s="12" t="s">
        <v>24</v>
      </c>
      <c r="AY186" s="229" t="s">
        <v>183</v>
      </c>
    </row>
    <row r="187" spans="2:65" s="1" customFormat="1" ht="22.5" customHeight="1">
      <c r="B187" s="41"/>
      <c r="C187" s="204" t="s">
        <v>427</v>
      </c>
      <c r="D187" s="204" t="s">
        <v>185</v>
      </c>
      <c r="E187" s="205" t="s">
        <v>1454</v>
      </c>
      <c r="F187" s="206" t="s">
        <v>1455</v>
      </c>
      <c r="G187" s="207" t="s">
        <v>305</v>
      </c>
      <c r="H187" s="208">
        <v>4</v>
      </c>
      <c r="I187" s="209"/>
      <c r="J187" s="210">
        <f>ROUND(I187*H187,2)</f>
        <v>0</v>
      </c>
      <c r="K187" s="206" t="s">
        <v>199</v>
      </c>
      <c r="L187" s="61"/>
      <c r="M187" s="211" t="s">
        <v>22</v>
      </c>
      <c r="N187" s="212" t="s">
        <v>48</v>
      </c>
      <c r="O187" s="42"/>
      <c r="P187" s="213">
        <f>O187*H187</f>
        <v>0</v>
      </c>
      <c r="Q187" s="213">
        <v>0.00021</v>
      </c>
      <c r="R187" s="213">
        <f>Q187*H187</f>
        <v>0.00084</v>
      </c>
      <c r="S187" s="213">
        <v>0</v>
      </c>
      <c r="T187" s="214">
        <f>S187*H187</f>
        <v>0</v>
      </c>
      <c r="AR187" s="24" t="s">
        <v>284</v>
      </c>
      <c r="AT187" s="24" t="s">
        <v>185</v>
      </c>
      <c r="AU187" s="24" t="s">
        <v>85</v>
      </c>
      <c r="AY187" s="24" t="s">
        <v>183</v>
      </c>
      <c r="BE187" s="215">
        <f>IF(N187="základní",J187,0)</f>
        <v>0</v>
      </c>
      <c r="BF187" s="215">
        <f>IF(N187="snížená",J187,0)</f>
        <v>0</v>
      </c>
      <c r="BG187" s="215">
        <f>IF(N187="zákl. přenesená",J187,0)</f>
        <v>0</v>
      </c>
      <c r="BH187" s="215">
        <f>IF(N187="sníž. přenesená",J187,0)</f>
        <v>0</v>
      </c>
      <c r="BI187" s="215">
        <f>IF(N187="nulová",J187,0)</f>
        <v>0</v>
      </c>
      <c r="BJ187" s="24" t="s">
        <v>24</v>
      </c>
      <c r="BK187" s="215">
        <f>ROUND(I187*H187,2)</f>
        <v>0</v>
      </c>
      <c r="BL187" s="24" t="s">
        <v>284</v>
      </c>
      <c r="BM187" s="24" t="s">
        <v>1456</v>
      </c>
    </row>
    <row r="188" spans="2:47" s="1" customFormat="1" ht="27">
      <c r="B188" s="41"/>
      <c r="C188" s="63"/>
      <c r="D188" s="232" t="s">
        <v>192</v>
      </c>
      <c r="E188" s="63"/>
      <c r="F188" s="242" t="s">
        <v>1457</v>
      </c>
      <c r="G188" s="63"/>
      <c r="H188" s="63"/>
      <c r="I188" s="172"/>
      <c r="J188" s="63"/>
      <c r="K188" s="63"/>
      <c r="L188" s="61"/>
      <c r="M188" s="218"/>
      <c r="N188" s="42"/>
      <c r="O188" s="42"/>
      <c r="P188" s="42"/>
      <c r="Q188" s="42"/>
      <c r="R188" s="42"/>
      <c r="S188" s="42"/>
      <c r="T188" s="78"/>
      <c r="AT188" s="24" t="s">
        <v>192</v>
      </c>
      <c r="AU188" s="24" t="s">
        <v>85</v>
      </c>
    </row>
    <row r="189" spans="2:65" s="1" customFormat="1" ht="22.5" customHeight="1">
      <c r="B189" s="41"/>
      <c r="C189" s="204" t="s">
        <v>432</v>
      </c>
      <c r="D189" s="204" t="s">
        <v>185</v>
      </c>
      <c r="E189" s="205" t="s">
        <v>1458</v>
      </c>
      <c r="F189" s="206" t="s">
        <v>1459</v>
      </c>
      <c r="G189" s="207" t="s">
        <v>1460</v>
      </c>
      <c r="H189" s="208">
        <v>1</v>
      </c>
      <c r="I189" s="209"/>
      <c r="J189" s="210">
        <f>ROUND(I189*H189,2)</f>
        <v>0</v>
      </c>
      <c r="K189" s="206" t="s">
        <v>199</v>
      </c>
      <c r="L189" s="61"/>
      <c r="M189" s="211" t="s">
        <v>22</v>
      </c>
      <c r="N189" s="212" t="s">
        <v>48</v>
      </c>
      <c r="O189" s="42"/>
      <c r="P189" s="213">
        <f>O189*H189</f>
        <v>0</v>
      </c>
      <c r="Q189" s="213">
        <v>0.03014</v>
      </c>
      <c r="R189" s="213">
        <f>Q189*H189</f>
        <v>0.03014</v>
      </c>
      <c r="S189" s="213">
        <v>0</v>
      </c>
      <c r="T189" s="214">
        <f>S189*H189</f>
        <v>0</v>
      </c>
      <c r="AR189" s="24" t="s">
        <v>284</v>
      </c>
      <c r="AT189" s="24" t="s">
        <v>185</v>
      </c>
      <c r="AU189" s="24" t="s">
        <v>85</v>
      </c>
      <c r="AY189" s="24" t="s">
        <v>183</v>
      </c>
      <c r="BE189" s="215">
        <f>IF(N189="základní",J189,0)</f>
        <v>0</v>
      </c>
      <c r="BF189" s="215">
        <f>IF(N189="snížená",J189,0)</f>
        <v>0</v>
      </c>
      <c r="BG189" s="215">
        <f>IF(N189="zákl. přenesená",J189,0)</f>
        <v>0</v>
      </c>
      <c r="BH189" s="215">
        <f>IF(N189="sníž. přenesená",J189,0)</f>
        <v>0</v>
      </c>
      <c r="BI189" s="215">
        <f>IF(N189="nulová",J189,0)</f>
        <v>0</v>
      </c>
      <c r="BJ189" s="24" t="s">
        <v>24</v>
      </c>
      <c r="BK189" s="215">
        <f>ROUND(I189*H189,2)</f>
        <v>0</v>
      </c>
      <c r="BL189" s="24" t="s">
        <v>284</v>
      </c>
      <c r="BM189" s="24" t="s">
        <v>1461</v>
      </c>
    </row>
    <row r="190" spans="2:47" s="1" customFormat="1" ht="13.5">
      <c r="B190" s="41"/>
      <c r="C190" s="63"/>
      <c r="D190" s="232" t="s">
        <v>192</v>
      </c>
      <c r="E190" s="63"/>
      <c r="F190" s="242" t="s">
        <v>1462</v>
      </c>
      <c r="G190" s="63"/>
      <c r="H190" s="63"/>
      <c r="I190" s="172"/>
      <c r="J190" s="63"/>
      <c r="K190" s="63"/>
      <c r="L190" s="61"/>
      <c r="M190" s="218"/>
      <c r="N190" s="42"/>
      <c r="O190" s="42"/>
      <c r="P190" s="42"/>
      <c r="Q190" s="42"/>
      <c r="R190" s="42"/>
      <c r="S190" s="42"/>
      <c r="T190" s="78"/>
      <c r="AT190" s="24" t="s">
        <v>192</v>
      </c>
      <c r="AU190" s="24" t="s">
        <v>85</v>
      </c>
    </row>
    <row r="191" spans="2:65" s="1" customFormat="1" ht="22.5" customHeight="1">
      <c r="B191" s="41"/>
      <c r="C191" s="204" t="s">
        <v>439</v>
      </c>
      <c r="D191" s="204" t="s">
        <v>185</v>
      </c>
      <c r="E191" s="205" t="s">
        <v>1463</v>
      </c>
      <c r="F191" s="206" t="s">
        <v>1464</v>
      </c>
      <c r="G191" s="207" t="s">
        <v>305</v>
      </c>
      <c r="H191" s="208">
        <v>4</v>
      </c>
      <c r="I191" s="209"/>
      <c r="J191" s="210">
        <f>ROUND(I191*H191,2)</f>
        <v>0</v>
      </c>
      <c r="K191" s="206" t="s">
        <v>22</v>
      </c>
      <c r="L191" s="61"/>
      <c r="M191" s="211" t="s">
        <v>22</v>
      </c>
      <c r="N191" s="212" t="s">
        <v>48</v>
      </c>
      <c r="O191" s="42"/>
      <c r="P191" s="213">
        <f>O191*H191</f>
        <v>0</v>
      </c>
      <c r="Q191" s="213">
        <v>0.011</v>
      </c>
      <c r="R191" s="213">
        <f>Q191*H191</f>
        <v>0.044</v>
      </c>
      <c r="S191" s="213">
        <v>0</v>
      </c>
      <c r="T191" s="214">
        <f>S191*H191</f>
        <v>0</v>
      </c>
      <c r="AR191" s="24" t="s">
        <v>284</v>
      </c>
      <c r="AT191" s="24" t="s">
        <v>185</v>
      </c>
      <c r="AU191" s="24" t="s">
        <v>85</v>
      </c>
      <c r="AY191" s="24" t="s">
        <v>183</v>
      </c>
      <c r="BE191" s="215">
        <f>IF(N191="základní",J191,0)</f>
        <v>0</v>
      </c>
      <c r="BF191" s="215">
        <f>IF(N191="snížená",J191,0)</f>
        <v>0</v>
      </c>
      <c r="BG191" s="215">
        <f>IF(N191="zákl. přenesená",J191,0)</f>
        <v>0</v>
      </c>
      <c r="BH191" s="215">
        <f>IF(N191="sníž. přenesená",J191,0)</f>
        <v>0</v>
      </c>
      <c r="BI191" s="215">
        <f>IF(N191="nulová",J191,0)</f>
        <v>0</v>
      </c>
      <c r="BJ191" s="24" t="s">
        <v>24</v>
      </c>
      <c r="BK191" s="215">
        <f>ROUND(I191*H191,2)</f>
        <v>0</v>
      </c>
      <c r="BL191" s="24" t="s">
        <v>284</v>
      </c>
      <c r="BM191" s="24" t="s">
        <v>1465</v>
      </c>
    </row>
    <row r="192" spans="2:47" s="1" customFormat="1" ht="13.5">
      <c r="B192" s="41"/>
      <c r="C192" s="63"/>
      <c r="D192" s="232" t="s">
        <v>192</v>
      </c>
      <c r="E192" s="63"/>
      <c r="F192" s="242" t="s">
        <v>1466</v>
      </c>
      <c r="G192" s="63"/>
      <c r="H192" s="63"/>
      <c r="I192" s="172"/>
      <c r="J192" s="63"/>
      <c r="K192" s="63"/>
      <c r="L192" s="61"/>
      <c r="M192" s="218"/>
      <c r="N192" s="42"/>
      <c r="O192" s="42"/>
      <c r="P192" s="42"/>
      <c r="Q192" s="42"/>
      <c r="R192" s="42"/>
      <c r="S192" s="42"/>
      <c r="T192" s="78"/>
      <c r="AT192" s="24" t="s">
        <v>192</v>
      </c>
      <c r="AU192" s="24" t="s">
        <v>85</v>
      </c>
    </row>
    <row r="193" spans="2:65" s="1" customFormat="1" ht="22.5" customHeight="1">
      <c r="B193" s="41"/>
      <c r="C193" s="204" t="s">
        <v>445</v>
      </c>
      <c r="D193" s="204" t="s">
        <v>185</v>
      </c>
      <c r="E193" s="205" t="s">
        <v>1467</v>
      </c>
      <c r="F193" s="206" t="s">
        <v>1468</v>
      </c>
      <c r="G193" s="207" t="s">
        <v>238</v>
      </c>
      <c r="H193" s="208">
        <v>115.65</v>
      </c>
      <c r="I193" s="209"/>
      <c r="J193" s="210">
        <f>ROUND(I193*H193,2)</f>
        <v>0</v>
      </c>
      <c r="K193" s="206" t="s">
        <v>199</v>
      </c>
      <c r="L193" s="61"/>
      <c r="M193" s="211" t="s">
        <v>22</v>
      </c>
      <c r="N193" s="212" t="s">
        <v>48</v>
      </c>
      <c r="O193" s="42"/>
      <c r="P193" s="213">
        <f>O193*H193</f>
        <v>0</v>
      </c>
      <c r="Q193" s="213">
        <v>0.0004</v>
      </c>
      <c r="R193" s="213">
        <f>Q193*H193</f>
        <v>0.04626</v>
      </c>
      <c r="S193" s="213">
        <v>0</v>
      </c>
      <c r="T193" s="214">
        <f>S193*H193</f>
        <v>0</v>
      </c>
      <c r="AR193" s="24" t="s">
        <v>284</v>
      </c>
      <c r="AT193" s="24" t="s">
        <v>185</v>
      </c>
      <c r="AU193" s="24" t="s">
        <v>85</v>
      </c>
      <c r="AY193" s="24" t="s">
        <v>183</v>
      </c>
      <c r="BE193" s="215">
        <f>IF(N193="základní",J193,0)</f>
        <v>0</v>
      </c>
      <c r="BF193" s="215">
        <f>IF(N193="snížená",J193,0)</f>
        <v>0</v>
      </c>
      <c r="BG193" s="215">
        <f>IF(N193="zákl. přenesená",J193,0)</f>
        <v>0</v>
      </c>
      <c r="BH193" s="215">
        <f>IF(N193="sníž. přenesená",J193,0)</f>
        <v>0</v>
      </c>
      <c r="BI193" s="215">
        <f>IF(N193="nulová",J193,0)</f>
        <v>0</v>
      </c>
      <c r="BJ193" s="24" t="s">
        <v>24</v>
      </c>
      <c r="BK193" s="215">
        <f>ROUND(I193*H193,2)</f>
        <v>0</v>
      </c>
      <c r="BL193" s="24" t="s">
        <v>284</v>
      </c>
      <c r="BM193" s="24" t="s">
        <v>1469</v>
      </c>
    </row>
    <row r="194" spans="2:47" s="1" customFormat="1" ht="27">
      <c r="B194" s="41"/>
      <c r="C194" s="63"/>
      <c r="D194" s="232" t="s">
        <v>192</v>
      </c>
      <c r="E194" s="63"/>
      <c r="F194" s="242" t="s">
        <v>1470</v>
      </c>
      <c r="G194" s="63"/>
      <c r="H194" s="63"/>
      <c r="I194" s="172"/>
      <c r="J194" s="63"/>
      <c r="K194" s="63"/>
      <c r="L194" s="61"/>
      <c r="M194" s="218"/>
      <c r="N194" s="42"/>
      <c r="O194" s="42"/>
      <c r="P194" s="42"/>
      <c r="Q194" s="42"/>
      <c r="R194" s="42"/>
      <c r="S194" s="42"/>
      <c r="T194" s="78"/>
      <c r="AT194" s="24" t="s">
        <v>192</v>
      </c>
      <c r="AU194" s="24" t="s">
        <v>85</v>
      </c>
    </row>
    <row r="195" spans="2:65" s="1" customFormat="1" ht="22.5" customHeight="1">
      <c r="B195" s="41"/>
      <c r="C195" s="204" t="s">
        <v>451</v>
      </c>
      <c r="D195" s="204" t="s">
        <v>185</v>
      </c>
      <c r="E195" s="205" t="s">
        <v>1471</v>
      </c>
      <c r="F195" s="206" t="s">
        <v>1472</v>
      </c>
      <c r="G195" s="207" t="s">
        <v>224</v>
      </c>
      <c r="H195" s="208">
        <v>0.616</v>
      </c>
      <c r="I195" s="209"/>
      <c r="J195" s="210">
        <f>ROUND(I195*H195,2)</f>
        <v>0</v>
      </c>
      <c r="K195" s="206" t="s">
        <v>199</v>
      </c>
      <c r="L195" s="61"/>
      <c r="M195" s="211" t="s">
        <v>22</v>
      </c>
      <c r="N195" s="212" t="s">
        <v>48</v>
      </c>
      <c r="O195" s="42"/>
      <c r="P195" s="213">
        <f>O195*H195</f>
        <v>0</v>
      </c>
      <c r="Q195" s="213">
        <v>0</v>
      </c>
      <c r="R195" s="213">
        <f>Q195*H195</f>
        <v>0</v>
      </c>
      <c r="S195" s="213">
        <v>0</v>
      </c>
      <c r="T195" s="214">
        <f>S195*H195</f>
        <v>0</v>
      </c>
      <c r="AR195" s="24" t="s">
        <v>284</v>
      </c>
      <c r="AT195" s="24" t="s">
        <v>185</v>
      </c>
      <c r="AU195" s="24" t="s">
        <v>85</v>
      </c>
      <c r="AY195" s="24" t="s">
        <v>183</v>
      </c>
      <c r="BE195" s="215">
        <f>IF(N195="základní",J195,0)</f>
        <v>0</v>
      </c>
      <c r="BF195" s="215">
        <f>IF(N195="snížená",J195,0)</f>
        <v>0</v>
      </c>
      <c r="BG195" s="215">
        <f>IF(N195="zákl. přenesená",J195,0)</f>
        <v>0</v>
      </c>
      <c r="BH195" s="215">
        <f>IF(N195="sníž. přenesená",J195,0)</f>
        <v>0</v>
      </c>
      <c r="BI195" s="215">
        <f>IF(N195="nulová",J195,0)</f>
        <v>0</v>
      </c>
      <c r="BJ195" s="24" t="s">
        <v>24</v>
      </c>
      <c r="BK195" s="215">
        <f>ROUND(I195*H195,2)</f>
        <v>0</v>
      </c>
      <c r="BL195" s="24" t="s">
        <v>284</v>
      </c>
      <c r="BM195" s="24" t="s">
        <v>1473</v>
      </c>
    </row>
    <row r="196" spans="2:47" s="1" customFormat="1" ht="27">
      <c r="B196" s="41"/>
      <c r="C196" s="63"/>
      <c r="D196" s="216" t="s">
        <v>192</v>
      </c>
      <c r="E196" s="63"/>
      <c r="F196" s="217" t="s">
        <v>1474</v>
      </c>
      <c r="G196" s="63"/>
      <c r="H196" s="63"/>
      <c r="I196" s="172"/>
      <c r="J196" s="63"/>
      <c r="K196" s="63"/>
      <c r="L196" s="61"/>
      <c r="M196" s="218"/>
      <c r="N196" s="42"/>
      <c r="O196" s="42"/>
      <c r="P196" s="42"/>
      <c r="Q196" s="42"/>
      <c r="R196" s="42"/>
      <c r="S196" s="42"/>
      <c r="T196" s="78"/>
      <c r="AT196" s="24" t="s">
        <v>192</v>
      </c>
      <c r="AU196" s="24" t="s">
        <v>85</v>
      </c>
    </row>
    <row r="197" spans="2:63" s="11" customFormat="1" ht="29.85" customHeight="1">
      <c r="B197" s="187"/>
      <c r="C197" s="188"/>
      <c r="D197" s="201" t="s">
        <v>76</v>
      </c>
      <c r="E197" s="202" t="s">
        <v>1475</v>
      </c>
      <c r="F197" s="202" t="s">
        <v>1476</v>
      </c>
      <c r="G197" s="188"/>
      <c r="H197" s="188"/>
      <c r="I197" s="191"/>
      <c r="J197" s="203">
        <f>BK197</f>
        <v>0</v>
      </c>
      <c r="K197" s="188"/>
      <c r="L197" s="193"/>
      <c r="M197" s="194"/>
      <c r="N197" s="195"/>
      <c r="O197" s="195"/>
      <c r="P197" s="196">
        <f>SUM(P198:P229)</f>
        <v>0</v>
      </c>
      <c r="Q197" s="195"/>
      <c r="R197" s="196">
        <f>SUM(R198:R229)</f>
        <v>0.38233</v>
      </c>
      <c r="S197" s="195"/>
      <c r="T197" s="197">
        <f>SUM(T198:T229)</f>
        <v>0</v>
      </c>
      <c r="AR197" s="198" t="s">
        <v>85</v>
      </c>
      <c r="AT197" s="199" t="s">
        <v>76</v>
      </c>
      <c r="AU197" s="199" t="s">
        <v>24</v>
      </c>
      <c r="AY197" s="198" t="s">
        <v>183</v>
      </c>
      <c r="BK197" s="200">
        <f>SUM(BK198:BK229)</f>
        <v>0</v>
      </c>
    </row>
    <row r="198" spans="2:65" s="1" customFormat="1" ht="31.5" customHeight="1">
      <c r="B198" s="41"/>
      <c r="C198" s="204" t="s">
        <v>458</v>
      </c>
      <c r="D198" s="204" t="s">
        <v>185</v>
      </c>
      <c r="E198" s="205" t="s">
        <v>1477</v>
      </c>
      <c r="F198" s="206" t="s">
        <v>1478</v>
      </c>
      <c r="G198" s="207" t="s">
        <v>1460</v>
      </c>
      <c r="H198" s="208">
        <v>4</v>
      </c>
      <c r="I198" s="209"/>
      <c r="J198" s="210">
        <f>ROUND(I198*H198,2)</f>
        <v>0</v>
      </c>
      <c r="K198" s="206" t="s">
        <v>199</v>
      </c>
      <c r="L198" s="61"/>
      <c r="M198" s="211" t="s">
        <v>22</v>
      </c>
      <c r="N198" s="212" t="s">
        <v>48</v>
      </c>
      <c r="O198" s="42"/>
      <c r="P198" s="213">
        <f>O198*H198</f>
        <v>0</v>
      </c>
      <c r="Q198" s="213">
        <v>0.01382</v>
      </c>
      <c r="R198" s="213">
        <f>Q198*H198</f>
        <v>0.05528</v>
      </c>
      <c r="S198" s="213">
        <v>0</v>
      </c>
      <c r="T198" s="214">
        <f>S198*H198</f>
        <v>0</v>
      </c>
      <c r="AR198" s="24" t="s">
        <v>284</v>
      </c>
      <c r="AT198" s="24" t="s">
        <v>185</v>
      </c>
      <c r="AU198" s="24" t="s">
        <v>85</v>
      </c>
      <c r="AY198" s="24" t="s">
        <v>183</v>
      </c>
      <c r="BE198" s="215">
        <f>IF(N198="základní",J198,0)</f>
        <v>0</v>
      </c>
      <c r="BF198" s="215">
        <f>IF(N198="snížená",J198,0)</f>
        <v>0</v>
      </c>
      <c r="BG198" s="215">
        <f>IF(N198="zákl. přenesená",J198,0)</f>
        <v>0</v>
      </c>
      <c r="BH198" s="215">
        <f>IF(N198="sníž. přenesená",J198,0)</f>
        <v>0</v>
      </c>
      <c r="BI198" s="215">
        <f>IF(N198="nulová",J198,0)</f>
        <v>0</v>
      </c>
      <c r="BJ198" s="24" t="s">
        <v>24</v>
      </c>
      <c r="BK198" s="215">
        <f>ROUND(I198*H198,2)</f>
        <v>0</v>
      </c>
      <c r="BL198" s="24" t="s">
        <v>284</v>
      </c>
      <c r="BM198" s="24" t="s">
        <v>1479</v>
      </c>
    </row>
    <row r="199" spans="2:47" s="1" customFormat="1" ht="27">
      <c r="B199" s="41"/>
      <c r="C199" s="63"/>
      <c r="D199" s="232" t="s">
        <v>192</v>
      </c>
      <c r="E199" s="63"/>
      <c r="F199" s="242" t="s">
        <v>1480</v>
      </c>
      <c r="G199" s="63"/>
      <c r="H199" s="63"/>
      <c r="I199" s="172"/>
      <c r="J199" s="63"/>
      <c r="K199" s="63"/>
      <c r="L199" s="61"/>
      <c r="M199" s="218"/>
      <c r="N199" s="42"/>
      <c r="O199" s="42"/>
      <c r="P199" s="42"/>
      <c r="Q199" s="42"/>
      <c r="R199" s="42"/>
      <c r="S199" s="42"/>
      <c r="T199" s="78"/>
      <c r="AT199" s="24" t="s">
        <v>192</v>
      </c>
      <c r="AU199" s="24" t="s">
        <v>85</v>
      </c>
    </row>
    <row r="200" spans="2:65" s="1" customFormat="1" ht="22.5" customHeight="1">
      <c r="B200" s="41"/>
      <c r="C200" s="204" t="s">
        <v>464</v>
      </c>
      <c r="D200" s="204" t="s">
        <v>185</v>
      </c>
      <c r="E200" s="205" t="s">
        <v>1481</v>
      </c>
      <c r="F200" s="206" t="s">
        <v>1482</v>
      </c>
      <c r="G200" s="207" t="s">
        <v>1460</v>
      </c>
      <c r="H200" s="208">
        <v>1</v>
      </c>
      <c r="I200" s="209"/>
      <c r="J200" s="210">
        <f>ROUND(I200*H200,2)</f>
        <v>0</v>
      </c>
      <c r="K200" s="206" t="s">
        <v>199</v>
      </c>
      <c r="L200" s="61"/>
      <c r="M200" s="211" t="s">
        <v>22</v>
      </c>
      <c r="N200" s="212" t="s">
        <v>48</v>
      </c>
      <c r="O200" s="42"/>
      <c r="P200" s="213">
        <f>O200*H200</f>
        <v>0</v>
      </c>
      <c r="Q200" s="213">
        <v>0.01413</v>
      </c>
      <c r="R200" s="213">
        <f>Q200*H200</f>
        <v>0.01413</v>
      </c>
      <c r="S200" s="213">
        <v>0</v>
      </c>
      <c r="T200" s="214">
        <f>S200*H200</f>
        <v>0</v>
      </c>
      <c r="AR200" s="24" t="s">
        <v>284</v>
      </c>
      <c r="AT200" s="24" t="s">
        <v>185</v>
      </c>
      <c r="AU200" s="24" t="s">
        <v>85</v>
      </c>
      <c r="AY200" s="24" t="s">
        <v>183</v>
      </c>
      <c r="BE200" s="215">
        <f>IF(N200="základní",J200,0)</f>
        <v>0</v>
      </c>
      <c r="BF200" s="215">
        <f>IF(N200="snížená",J200,0)</f>
        <v>0</v>
      </c>
      <c r="BG200" s="215">
        <f>IF(N200="zákl. přenesená",J200,0)</f>
        <v>0</v>
      </c>
      <c r="BH200" s="215">
        <f>IF(N200="sníž. přenesená",J200,0)</f>
        <v>0</v>
      </c>
      <c r="BI200" s="215">
        <f>IF(N200="nulová",J200,0)</f>
        <v>0</v>
      </c>
      <c r="BJ200" s="24" t="s">
        <v>24</v>
      </c>
      <c r="BK200" s="215">
        <f>ROUND(I200*H200,2)</f>
        <v>0</v>
      </c>
      <c r="BL200" s="24" t="s">
        <v>284</v>
      </c>
      <c r="BM200" s="24" t="s">
        <v>1483</v>
      </c>
    </row>
    <row r="201" spans="2:47" s="1" customFormat="1" ht="27">
      <c r="B201" s="41"/>
      <c r="C201" s="63"/>
      <c r="D201" s="232" t="s">
        <v>192</v>
      </c>
      <c r="E201" s="63"/>
      <c r="F201" s="242" t="s">
        <v>1484</v>
      </c>
      <c r="G201" s="63"/>
      <c r="H201" s="63"/>
      <c r="I201" s="172"/>
      <c r="J201" s="63"/>
      <c r="K201" s="63"/>
      <c r="L201" s="61"/>
      <c r="M201" s="218"/>
      <c r="N201" s="42"/>
      <c r="O201" s="42"/>
      <c r="P201" s="42"/>
      <c r="Q201" s="42"/>
      <c r="R201" s="42"/>
      <c r="S201" s="42"/>
      <c r="T201" s="78"/>
      <c r="AT201" s="24" t="s">
        <v>192</v>
      </c>
      <c r="AU201" s="24" t="s">
        <v>85</v>
      </c>
    </row>
    <row r="202" spans="2:65" s="1" customFormat="1" ht="31.5" customHeight="1">
      <c r="B202" s="41"/>
      <c r="C202" s="204" t="s">
        <v>471</v>
      </c>
      <c r="D202" s="204" t="s">
        <v>185</v>
      </c>
      <c r="E202" s="205" t="s">
        <v>1485</v>
      </c>
      <c r="F202" s="206" t="s">
        <v>1486</v>
      </c>
      <c r="G202" s="207" t="s">
        <v>1460</v>
      </c>
      <c r="H202" s="208">
        <v>2</v>
      </c>
      <c r="I202" s="209"/>
      <c r="J202" s="210">
        <f>ROUND(I202*H202,2)</f>
        <v>0</v>
      </c>
      <c r="K202" s="206" t="s">
        <v>199</v>
      </c>
      <c r="L202" s="61"/>
      <c r="M202" s="211" t="s">
        <v>22</v>
      </c>
      <c r="N202" s="212" t="s">
        <v>48</v>
      </c>
      <c r="O202" s="42"/>
      <c r="P202" s="213">
        <f>O202*H202</f>
        <v>0</v>
      </c>
      <c r="Q202" s="213">
        <v>0.01587</v>
      </c>
      <c r="R202" s="213">
        <f>Q202*H202</f>
        <v>0.03174</v>
      </c>
      <c r="S202" s="213">
        <v>0</v>
      </c>
      <c r="T202" s="214">
        <f>S202*H202</f>
        <v>0</v>
      </c>
      <c r="AR202" s="24" t="s">
        <v>284</v>
      </c>
      <c r="AT202" s="24" t="s">
        <v>185</v>
      </c>
      <c r="AU202" s="24" t="s">
        <v>85</v>
      </c>
      <c r="AY202" s="24" t="s">
        <v>183</v>
      </c>
      <c r="BE202" s="215">
        <f>IF(N202="základní",J202,0)</f>
        <v>0</v>
      </c>
      <c r="BF202" s="215">
        <f>IF(N202="snížená",J202,0)</f>
        <v>0</v>
      </c>
      <c r="BG202" s="215">
        <f>IF(N202="zákl. přenesená",J202,0)</f>
        <v>0</v>
      </c>
      <c r="BH202" s="215">
        <f>IF(N202="sníž. přenesená",J202,0)</f>
        <v>0</v>
      </c>
      <c r="BI202" s="215">
        <f>IF(N202="nulová",J202,0)</f>
        <v>0</v>
      </c>
      <c r="BJ202" s="24" t="s">
        <v>24</v>
      </c>
      <c r="BK202" s="215">
        <f>ROUND(I202*H202,2)</f>
        <v>0</v>
      </c>
      <c r="BL202" s="24" t="s">
        <v>284</v>
      </c>
      <c r="BM202" s="24" t="s">
        <v>1487</v>
      </c>
    </row>
    <row r="203" spans="2:47" s="1" customFormat="1" ht="27">
      <c r="B203" s="41"/>
      <c r="C203" s="63"/>
      <c r="D203" s="232" t="s">
        <v>192</v>
      </c>
      <c r="E203" s="63"/>
      <c r="F203" s="242" t="s">
        <v>1488</v>
      </c>
      <c r="G203" s="63"/>
      <c r="H203" s="63"/>
      <c r="I203" s="172"/>
      <c r="J203" s="63"/>
      <c r="K203" s="63"/>
      <c r="L203" s="61"/>
      <c r="M203" s="218"/>
      <c r="N203" s="42"/>
      <c r="O203" s="42"/>
      <c r="P203" s="42"/>
      <c r="Q203" s="42"/>
      <c r="R203" s="42"/>
      <c r="S203" s="42"/>
      <c r="T203" s="78"/>
      <c r="AT203" s="24" t="s">
        <v>192</v>
      </c>
      <c r="AU203" s="24" t="s">
        <v>85</v>
      </c>
    </row>
    <row r="204" spans="2:65" s="1" customFormat="1" ht="22.5" customHeight="1">
      <c r="B204" s="41"/>
      <c r="C204" s="204" t="s">
        <v>477</v>
      </c>
      <c r="D204" s="204" t="s">
        <v>185</v>
      </c>
      <c r="E204" s="205" t="s">
        <v>1489</v>
      </c>
      <c r="F204" s="206" t="s">
        <v>1490</v>
      </c>
      <c r="G204" s="207" t="s">
        <v>1460</v>
      </c>
      <c r="H204" s="208">
        <v>1</v>
      </c>
      <c r="I204" s="209"/>
      <c r="J204" s="210">
        <f>ROUND(I204*H204,2)</f>
        <v>0</v>
      </c>
      <c r="K204" s="206" t="s">
        <v>199</v>
      </c>
      <c r="L204" s="61"/>
      <c r="M204" s="211" t="s">
        <v>22</v>
      </c>
      <c r="N204" s="212" t="s">
        <v>48</v>
      </c>
      <c r="O204" s="42"/>
      <c r="P204" s="213">
        <f>O204*H204</f>
        <v>0</v>
      </c>
      <c r="Q204" s="213">
        <v>0.00918</v>
      </c>
      <c r="R204" s="213">
        <f>Q204*H204</f>
        <v>0.00918</v>
      </c>
      <c r="S204" s="213">
        <v>0</v>
      </c>
      <c r="T204" s="214">
        <f>S204*H204</f>
        <v>0</v>
      </c>
      <c r="AR204" s="24" t="s">
        <v>284</v>
      </c>
      <c r="AT204" s="24" t="s">
        <v>185</v>
      </c>
      <c r="AU204" s="24" t="s">
        <v>85</v>
      </c>
      <c r="AY204" s="24" t="s">
        <v>183</v>
      </c>
      <c r="BE204" s="215">
        <f>IF(N204="základní",J204,0)</f>
        <v>0</v>
      </c>
      <c r="BF204" s="215">
        <f>IF(N204="snížená",J204,0)</f>
        <v>0</v>
      </c>
      <c r="BG204" s="215">
        <f>IF(N204="zákl. přenesená",J204,0)</f>
        <v>0</v>
      </c>
      <c r="BH204" s="215">
        <f>IF(N204="sníž. přenesená",J204,0)</f>
        <v>0</v>
      </c>
      <c r="BI204" s="215">
        <f>IF(N204="nulová",J204,0)</f>
        <v>0</v>
      </c>
      <c r="BJ204" s="24" t="s">
        <v>24</v>
      </c>
      <c r="BK204" s="215">
        <f>ROUND(I204*H204,2)</f>
        <v>0</v>
      </c>
      <c r="BL204" s="24" t="s">
        <v>284</v>
      </c>
      <c r="BM204" s="24" t="s">
        <v>1491</v>
      </c>
    </row>
    <row r="205" spans="2:47" s="1" customFormat="1" ht="13.5">
      <c r="B205" s="41"/>
      <c r="C205" s="63"/>
      <c r="D205" s="232" t="s">
        <v>192</v>
      </c>
      <c r="E205" s="63"/>
      <c r="F205" s="242" t="s">
        <v>1492</v>
      </c>
      <c r="G205" s="63"/>
      <c r="H205" s="63"/>
      <c r="I205" s="172"/>
      <c r="J205" s="63"/>
      <c r="K205" s="63"/>
      <c r="L205" s="61"/>
      <c r="M205" s="218"/>
      <c r="N205" s="42"/>
      <c r="O205" s="42"/>
      <c r="P205" s="42"/>
      <c r="Q205" s="42"/>
      <c r="R205" s="42"/>
      <c r="S205" s="42"/>
      <c r="T205" s="78"/>
      <c r="AT205" s="24" t="s">
        <v>192</v>
      </c>
      <c r="AU205" s="24" t="s">
        <v>85</v>
      </c>
    </row>
    <row r="206" spans="2:65" s="1" customFormat="1" ht="22.5" customHeight="1">
      <c r="B206" s="41"/>
      <c r="C206" s="204" t="s">
        <v>483</v>
      </c>
      <c r="D206" s="204" t="s">
        <v>185</v>
      </c>
      <c r="E206" s="205" t="s">
        <v>1493</v>
      </c>
      <c r="F206" s="206" t="s">
        <v>1494</v>
      </c>
      <c r="G206" s="207" t="s">
        <v>1460</v>
      </c>
      <c r="H206" s="208">
        <v>5</v>
      </c>
      <c r="I206" s="209"/>
      <c r="J206" s="210">
        <f>ROUND(I206*H206,2)</f>
        <v>0</v>
      </c>
      <c r="K206" s="206" t="s">
        <v>199</v>
      </c>
      <c r="L206" s="61"/>
      <c r="M206" s="211" t="s">
        <v>22</v>
      </c>
      <c r="N206" s="212" t="s">
        <v>48</v>
      </c>
      <c r="O206" s="42"/>
      <c r="P206" s="213">
        <f>O206*H206</f>
        <v>0</v>
      </c>
      <c r="Q206" s="213">
        <v>0.02869</v>
      </c>
      <c r="R206" s="213">
        <f>Q206*H206</f>
        <v>0.14345</v>
      </c>
      <c r="S206" s="213">
        <v>0</v>
      </c>
      <c r="T206" s="214">
        <f>S206*H206</f>
        <v>0</v>
      </c>
      <c r="AR206" s="24" t="s">
        <v>284</v>
      </c>
      <c r="AT206" s="24" t="s">
        <v>185</v>
      </c>
      <c r="AU206" s="24" t="s">
        <v>85</v>
      </c>
      <c r="AY206" s="24" t="s">
        <v>183</v>
      </c>
      <c r="BE206" s="215">
        <f>IF(N206="základní",J206,0)</f>
        <v>0</v>
      </c>
      <c r="BF206" s="215">
        <f>IF(N206="snížená",J206,0)</f>
        <v>0</v>
      </c>
      <c r="BG206" s="215">
        <f>IF(N206="zákl. přenesená",J206,0)</f>
        <v>0</v>
      </c>
      <c r="BH206" s="215">
        <f>IF(N206="sníž. přenesená",J206,0)</f>
        <v>0</v>
      </c>
      <c r="BI206" s="215">
        <f>IF(N206="nulová",J206,0)</f>
        <v>0</v>
      </c>
      <c r="BJ206" s="24" t="s">
        <v>24</v>
      </c>
      <c r="BK206" s="215">
        <f>ROUND(I206*H206,2)</f>
        <v>0</v>
      </c>
      <c r="BL206" s="24" t="s">
        <v>284</v>
      </c>
      <c r="BM206" s="24" t="s">
        <v>1495</v>
      </c>
    </row>
    <row r="207" spans="2:47" s="1" customFormat="1" ht="27">
      <c r="B207" s="41"/>
      <c r="C207" s="63"/>
      <c r="D207" s="232" t="s">
        <v>192</v>
      </c>
      <c r="E207" s="63"/>
      <c r="F207" s="242" t="s">
        <v>1496</v>
      </c>
      <c r="G207" s="63"/>
      <c r="H207" s="63"/>
      <c r="I207" s="172"/>
      <c r="J207" s="63"/>
      <c r="K207" s="63"/>
      <c r="L207" s="61"/>
      <c r="M207" s="218"/>
      <c r="N207" s="42"/>
      <c r="O207" s="42"/>
      <c r="P207" s="42"/>
      <c r="Q207" s="42"/>
      <c r="R207" s="42"/>
      <c r="S207" s="42"/>
      <c r="T207" s="78"/>
      <c r="AT207" s="24" t="s">
        <v>192</v>
      </c>
      <c r="AU207" s="24" t="s">
        <v>85</v>
      </c>
    </row>
    <row r="208" spans="2:65" s="1" customFormat="1" ht="22.5" customHeight="1">
      <c r="B208" s="41"/>
      <c r="C208" s="204" t="s">
        <v>489</v>
      </c>
      <c r="D208" s="204" t="s">
        <v>185</v>
      </c>
      <c r="E208" s="205" t="s">
        <v>1497</v>
      </c>
      <c r="F208" s="206" t="s">
        <v>1498</v>
      </c>
      <c r="G208" s="207" t="s">
        <v>1460</v>
      </c>
      <c r="H208" s="208">
        <v>1</v>
      </c>
      <c r="I208" s="209"/>
      <c r="J208" s="210">
        <f>ROUND(I208*H208,2)</f>
        <v>0</v>
      </c>
      <c r="K208" s="206" t="s">
        <v>199</v>
      </c>
      <c r="L208" s="61"/>
      <c r="M208" s="211" t="s">
        <v>22</v>
      </c>
      <c r="N208" s="212" t="s">
        <v>48</v>
      </c>
      <c r="O208" s="42"/>
      <c r="P208" s="213">
        <f>O208*H208</f>
        <v>0</v>
      </c>
      <c r="Q208" s="213">
        <v>0.00601</v>
      </c>
      <c r="R208" s="213">
        <f>Q208*H208</f>
        <v>0.00601</v>
      </c>
      <c r="S208" s="213">
        <v>0</v>
      </c>
      <c r="T208" s="214">
        <f>S208*H208</f>
        <v>0</v>
      </c>
      <c r="AR208" s="24" t="s">
        <v>284</v>
      </c>
      <c r="AT208" s="24" t="s">
        <v>185</v>
      </c>
      <c r="AU208" s="24" t="s">
        <v>85</v>
      </c>
      <c r="AY208" s="24" t="s">
        <v>183</v>
      </c>
      <c r="BE208" s="215">
        <f>IF(N208="základní",J208,0)</f>
        <v>0</v>
      </c>
      <c r="BF208" s="215">
        <f>IF(N208="snížená",J208,0)</f>
        <v>0</v>
      </c>
      <c r="BG208" s="215">
        <f>IF(N208="zákl. přenesená",J208,0)</f>
        <v>0</v>
      </c>
      <c r="BH208" s="215">
        <f>IF(N208="sníž. přenesená",J208,0)</f>
        <v>0</v>
      </c>
      <c r="BI208" s="215">
        <f>IF(N208="nulová",J208,0)</f>
        <v>0</v>
      </c>
      <c r="BJ208" s="24" t="s">
        <v>24</v>
      </c>
      <c r="BK208" s="215">
        <f>ROUND(I208*H208,2)</f>
        <v>0</v>
      </c>
      <c r="BL208" s="24" t="s">
        <v>284</v>
      </c>
      <c r="BM208" s="24" t="s">
        <v>1499</v>
      </c>
    </row>
    <row r="209" spans="2:47" s="1" customFormat="1" ht="13.5">
      <c r="B209" s="41"/>
      <c r="C209" s="63"/>
      <c r="D209" s="232" t="s">
        <v>192</v>
      </c>
      <c r="E209" s="63"/>
      <c r="F209" s="242" t="s">
        <v>1500</v>
      </c>
      <c r="G209" s="63"/>
      <c r="H209" s="63"/>
      <c r="I209" s="172"/>
      <c r="J209" s="63"/>
      <c r="K209" s="63"/>
      <c r="L209" s="61"/>
      <c r="M209" s="218"/>
      <c r="N209" s="42"/>
      <c r="O209" s="42"/>
      <c r="P209" s="42"/>
      <c r="Q209" s="42"/>
      <c r="R209" s="42"/>
      <c r="S209" s="42"/>
      <c r="T209" s="78"/>
      <c r="AT209" s="24" t="s">
        <v>192</v>
      </c>
      <c r="AU209" s="24" t="s">
        <v>85</v>
      </c>
    </row>
    <row r="210" spans="2:65" s="1" customFormat="1" ht="31.5" customHeight="1">
      <c r="B210" s="41"/>
      <c r="C210" s="204" t="s">
        <v>494</v>
      </c>
      <c r="D210" s="204" t="s">
        <v>185</v>
      </c>
      <c r="E210" s="205" t="s">
        <v>1501</v>
      </c>
      <c r="F210" s="206" t="s">
        <v>1502</v>
      </c>
      <c r="G210" s="207" t="s">
        <v>1460</v>
      </c>
      <c r="H210" s="208">
        <v>1</v>
      </c>
      <c r="I210" s="209"/>
      <c r="J210" s="210">
        <f>ROUND(I210*H210,2)</f>
        <v>0</v>
      </c>
      <c r="K210" s="206" t="s">
        <v>199</v>
      </c>
      <c r="L210" s="61"/>
      <c r="M210" s="211" t="s">
        <v>22</v>
      </c>
      <c r="N210" s="212" t="s">
        <v>48</v>
      </c>
      <c r="O210" s="42"/>
      <c r="P210" s="213">
        <f>O210*H210</f>
        <v>0</v>
      </c>
      <c r="Q210" s="213">
        <v>0.00494</v>
      </c>
      <c r="R210" s="213">
        <f>Q210*H210</f>
        <v>0.00494</v>
      </c>
      <c r="S210" s="213">
        <v>0</v>
      </c>
      <c r="T210" s="214">
        <f>S210*H210</f>
        <v>0</v>
      </c>
      <c r="AR210" s="24" t="s">
        <v>284</v>
      </c>
      <c r="AT210" s="24" t="s">
        <v>185</v>
      </c>
      <c r="AU210" s="24" t="s">
        <v>85</v>
      </c>
      <c r="AY210" s="24" t="s">
        <v>183</v>
      </c>
      <c r="BE210" s="215">
        <f>IF(N210="základní",J210,0)</f>
        <v>0</v>
      </c>
      <c r="BF210" s="215">
        <f>IF(N210="snížená",J210,0)</f>
        <v>0</v>
      </c>
      <c r="BG210" s="215">
        <f>IF(N210="zákl. přenesená",J210,0)</f>
        <v>0</v>
      </c>
      <c r="BH210" s="215">
        <f>IF(N210="sníž. přenesená",J210,0)</f>
        <v>0</v>
      </c>
      <c r="BI210" s="215">
        <f>IF(N210="nulová",J210,0)</f>
        <v>0</v>
      </c>
      <c r="BJ210" s="24" t="s">
        <v>24</v>
      </c>
      <c r="BK210" s="215">
        <f>ROUND(I210*H210,2)</f>
        <v>0</v>
      </c>
      <c r="BL210" s="24" t="s">
        <v>284</v>
      </c>
      <c r="BM210" s="24" t="s">
        <v>1503</v>
      </c>
    </row>
    <row r="211" spans="2:47" s="1" customFormat="1" ht="27">
      <c r="B211" s="41"/>
      <c r="C211" s="63"/>
      <c r="D211" s="232" t="s">
        <v>192</v>
      </c>
      <c r="E211" s="63"/>
      <c r="F211" s="242" t="s">
        <v>1504</v>
      </c>
      <c r="G211" s="63"/>
      <c r="H211" s="63"/>
      <c r="I211" s="172"/>
      <c r="J211" s="63"/>
      <c r="K211" s="63"/>
      <c r="L211" s="61"/>
      <c r="M211" s="218"/>
      <c r="N211" s="42"/>
      <c r="O211" s="42"/>
      <c r="P211" s="42"/>
      <c r="Q211" s="42"/>
      <c r="R211" s="42"/>
      <c r="S211" s="42"/>
      <c r="T211" s="78"/>
      <c r="AT211" s="24" t="s">
        <v>192</v>
      </c>
      <c r="AU211" s="24" t="s">
        <v>85</v>
      </c>
    </row>
    <row r="212" spans="2:65" s="1" customFormat="1" ht="22.5" customHeight="1">
      <c r="B212" s="41"/>
      <c r="C212" s="204" t="s">
        <v>499</v>
      </c>
      <c r="D212" s="204" t="s">
        <v>185</v>
      </c>
      <c r="E212" s="205" t="s">
        <v>1505</v>
      </c>
      <c r="F212" s="206" t="s">
        <v>1506</v>
      </c>
      <c r="G212" s="207" t="s">
        <v>1460</v>
      </c>
      <c r="H212" s="208">
        <v>1</v>
      </c>
      <c r="I212" s="209"/>
      <c r="J212" s="210">
        <f>ROUND(I212*H212,2)</f>
        <v>0</v>
      </c>
      <c r="K212" s="206" t="s">
        <v>199</v>
      </c>
      <c r="L212" s="61"/>
      <c r="M212" s="211" t="s">
        <v>22</v>
      </c>
      <c r="N212" s="212" t="s">
        <v>48</v>
      </c>
      <c r="O212" s="42"/>
      <c r="P212" s="213">
        <f>O212*H212</f>
        <v>0</v>
      </c>
      <c r="Q212" s="213">
        <v>0.0147</v>
      </c>
      <c r="R212" s="213">
        <f>Q212*H212</f>
        <v>0.0147</v>
      </c>
      <c r="S212" s="213">
        <v>0</v>
      </c>
      <c r="T212" s="214">
        <f>S212*H212</f>
        <v>0</v>
      </c>
      <c r="AR212" s="24" t="s">
        <v>284</v>
      </c>
      <c r="AT212" s="24" t="s">
        <v>185</v>
      </c>
      <c r="AU212" s="24" t="s">
        <v>85</v>
      </c>
      <c r="AY212" s="24" t="s">
        <v>183</v>
      </c>
      <c r="BE212" s="215">
        <f>IF(N212="základní",J212,0)</f>
        <v>0</v>
      </c>
      <c r="BF212" s="215">
        <f>IF(N212="snížená",J212,0)</f>
        <v>0</v>
      </c>
      <c r="BG212" s="215">
        <f>IF(N212="zákl. přenesená",J212,0)</f>
        <v>0</v>
      </c>
      <c r="BH212" s="215">
        <f>IF(N212="sníž. přenesená",J212,0)</f>
        <v>0</v>
      </c>
      <c r="BI212" s="215">
        <f>IF(N212="nulová",J212,0)</f>
        <v>0</v>
      </c>
      <c r="BJ212" s="24" t="s">
        <v>24</v>
      </c>
      <c r="BK212" s="215">
        <f>ROUND(I212*H212,2)</f>
        <v>0</v>
      </c>
      <c r="BL212" s="24" t="s">
        <v>284</v>
      </c>
      <c r="BM212" s="24" t="s">
        <v>1507</v>
      </c>
    </row>
    <row r="213" spans="2:47" s="1" customFormat="1" ht="27">
      <c r="B213" s="41"/>
      <c r="C213" s="63"/>
      <c r="D213" s="232" t="s">
        <v>192</v>
      </c>
      <c r="E213" s="63"/>
      <c r="F213" s="242" t="s">
        <v>1508</v>
      </c>
      <c r="G213" s="63"/>
      <c r="H213" s="63"/>
      <c r="I213" s="172"/>
      <c r="J213" s="63"/>
      <c r="K213" s="63"/>
      <c r="L213" s="61"/>
      <c r="M213" s="218"/>
      <c r="N213" s="42"/>
      <c r="O213" s="42"/>
      <c r="P213" s="42"/>
      <c r="Q213" s="42"/>
      <c r="R213" s="42"/>
      <c r="S213" s="42"/>
      <c r="T213" s="78"/>
      <c r="AT213" s="24" t="s">
        <v>192</v>
      </c>
      <c r="AU213" s="24" t="s">
        <v>85</v>
      </c>
    </row>
    <row r="214" spans="2:65" s="1" customFormat="1" ht="22.5" customHeight="1">
      <c r="B214" s="41"/>
      <c r="C214" s="204" t="s">
        <v>508</v>
      </c>
      <c r="D214" s="204" t="s">
        <v>185</v>
      </c>
      <c r="E214" s="205" t="s">
        <v>1509</v>
      </c>
      <c r="F214" s="206" t="s">
        <v>1510</v>
      </c>
      <c r="G214" s="207" t="s">
        <v>1460</v>
      </c>
      <c r="H214" s="208">
        <v>8</v>
      </c>
      <c r="I214" s="209"/>
      <c r="J214" s="210">
        <f>ROUND(I214*H214,2)</f>
        <v>0</v>
      </c>
      <c r="K214" s="206" t="s">
        <v>199</v>
      </c>
      <c r="L214" s="61"/>
      <c r="M214" s="211" t="s">
        <v>22</v>
      </c>
      <c r="N214" s="212" t="s">
        <v>48</v>
      </c>
      <c r="O214" s="42"/>
      <c r="P214" s="213">
        <f>O214*H214</f>
        <v>0</v>
      </c>
      <c r="Q214" s="213">
        <v>0.01066</v>
      </c>
      <c r="R214" s="213">
        <f>Q214*H214</f>
        <v>0.08528</v>
      </c>
      <c r="S214" s="213">
        <v>0</v>
      </c>
      <c r="T214" s="214">
        <f>S214*H214</f>
        <v>0</v>
      </c>
      <c r="AR214" s="24" t="s">
        <v>284</v>
      </c>
      <c r="AT214" s="24" t="s">
        <v>185</v>
      </c>
      <c r="AU214" s="24" t="s">
        <v>85</v>
      </c>
      <c r="AY214" s="24" t="s">
        <v>183</v>
      </c>
      <c r="BE214" s="215">
        <f>IF(N214="základní",J214,0)</f>
        <v>0</v>
      </c>
      <c r="BF214" s="215">
        <f>IF(N214="snížená",J214,0)</f>
        <v>0</v>
      </c>
      <c r="BG214" s="215">
        <f>IF(N214="zákl. přenesená",J214,0)</f>
        <v>0</v>
      </c>
      <c r="BH214" s="215">
        <f>IF(N214="sníž. přenesená",J214,0)</f>
        <v>0</v>
      </c>
      <c r="BI214" s="215">
        <f>IF(N214="nulová",J214,0)</f>
        <v>0</v>
      </c>
      <c r="BJ214" s="24" t="s">
        <v>24</v>
      </c>
      <c r="BK214" s="215">
        <f>ROUND(I214*H214,2)</f>
        <v>0</v>
      </c>
      <c r="BL214" s="24" t="s">
        <v>284</v>
      </c>
      <c r="BM214" s="24" t="s">
        <v>1511</v>
      </c>
    </row>
    <row r="215" spans="2:47" s="1" customFormat="1" ht="13.5">
      <c r="B215" s="41"/>
      <c r="C215" s="63"/>
      <c r="D215" s="232" t="s">
        <v>192</v>
      </c>
      <c r="E215" s="63"/>
      <c r="F215" s="242" t="s">
        <v>1512</v>
      </c>
      <c r="G215" s="63"/>
      <c r="H215" s="63"/>
      <c r="I215" s="172"/>
      <c r="J215" s="63"/>
      <c r="K215" s="63"/>
      <c r="L215" s="61"/>
      <c r="M215" s="218"/>
      <c r="N215" s="42"/>
      <c r="O215" s="42"/>
      <c r="P215" s="42"/>
      <c r="Q215" s="42"/>
      <c r="R215" s="42"/>
      <c r="S215" s="42"/>
      <c r="T215" s="78"/>
      <c r="AT215" s="24" t="s">
        <v>192</v>
      </c>
      <c r="AU215" s="24" t="s">
        <v>85</v>
      </c>
    </row>
    <row r="216" spans="2:65" s="1" customFormat="1" ht="22.5" customHeight="1">
      <c r="B216" s="41"/>
      <c r="C216" s="204" t="s">
        <v>513</v>
      </c>
      <c r="D216" s="204" t="s">
        <v>185</v>
      </c>
      <c r="E216" s="205" t="s">
        <v>1513</v>
      </c>
      <c r="F216" s="206" t="s">
        <v>1514</v>
      </c>
      <c r="G216" s="207" t="s">
        <v>1460</v>
      </c>
      <c r="H216" s="208">
        <v>1</v>
      </c>
      <c r="I216" s="209"/>
      <c r="J216" s="210">
        <f>ROUND(I216*H216,2)</f>
        <v>0</v>
      </c>
      <c r="K216" s="206" t="s">
        <v>199</v>
      </c>
      <c r="L216" s="61"/>
      <c r="M216" s="211" t="s">
        <v>22</v>
      </c>
      <c r="N216" s="212" t="s">
        <v>48</v>
      </c>
      <c r="O216" s="42"/>
      <c r="P216" s="213">
        <f>O216*H216</f>
        <v>0</v>
      </c>
      <c r="Q216" s="213">
        <v>0.00208</v>
      </c>
      <c r="R216" s="213">
        <f>Q216*H216</f>
        <v>0.00208</v>
      </c>
      <c r="S216" s="213">
        <v>0</v>
      </c>
      <c r="T216" s="214">
        <f>S216*H216</f>
        <v>0</v>
      </c>
      <c r="AR216" s="24" t="s">
        <v>284</v>
      </c>
      <c r="AT216" s="24" t="s">
        <v>185</v>
      </c>
      <c r="AU216" s="24" t="s">
        <v>85</v>
      </c>
      <c r="AY216" s="24" t="s">
        <v>183</v>
      </c>
      <c r="BE216" s="215">
        <f>IF(N216="základní",J216,0)</f>
        <v>0</v>
      </c>
      <c r="BF216" s="215">
        <f>IF(N216="snížená",J216,0)</f>
        <v>0</v>
      </c>
      <c r="BG216" s="215">
        <f>IF(N216="zákl. přenesená",J216,0)</f>
        <v>0</v>
      </c>
      <c r="BH216" s="215">
        <f>IF(N216="sníž. přenesená",J216,0)</f>
        <v>0</v>
      </c>
      <c r="BI216" s="215">
        <f>IF(N216="nulová",J216,0)</f>
        <v>0</v>
      </c>
      <c r="BJ216" s="24" t="s">
        <v>24</v>
      </c>
      <c r="BK216" s="215">
        <f>ROUND(I216*H216,2)</f>
        <v>0</v>
      </c>
      <c r="BL216" s="24" t="s">
        <v>284</v>
      </c>
      <c r="BM216" s="24" t="s">
        <v>1515</v>
      </c>
    </row>
    <row r="217" spans="2:47" s="1" customFormat="1" ht="13.5">
      <c r="B217" s="41"/>
      <c r="C217" s="63"/>
      <c r="D217" s="232" t="s">
        <v>192</v>
      </c>
      <c r="E217" s="63"/>
      <c r="F217" s="242" t="s">
        <v>1514</v>
      </c>
      <c r="G217" s="63"/>
      <c r="H217" s="63"/>
      <c r="I217" s="172"/>
      <c r="J217" s="63"/>
      <c r="K217" s="63"/>
      <c r="L217" s="61"/>
      <c r="M217" s="218"/>
      <c r="N217" s="42"/>
      <c r="O217" s="42"/>
      <c r="P217" s="42"/>
      <c r="Q217" s="42"/>
      <c r="R217" s="42"/>
      <c r="S217" s="42"/>
      <c r="T217" s="78"/>
      <c r="AT217" s="24" t="s">
        <v>192</v>
      </c>
      <c r="AU217" s="24" t="s">
        <v>85</v>
      </c>
    </row>
    <row r="218" spans="2:65" s="1" customFormat="1" ht="22.5" customHeight="1">
      <c r="B218" s="41"/>
      <c r="C218" s="204" t="s">
        <v>519</v>
      </c>
      <c r="D218" s="204" t="s">
        <v>185</v>
      </c>
      <c r="E218" s="205" t="s">
        <v>1516</v>
      </c>
      <c r="F218" s="206" t="s">
        <v>1517</v>
      </c>
      <c r="G218" s="207" t="s">
        <v>1460</v>
      </c>
      <c r="H218" s="208">
        <v>1</v>
      </c>
      <c r="I218" s="209"/>
      <c r="J218" s="210">
        <f>ROUND(I218*H218,2)</f>
        <v>0</v>
      </c>
      <c r="K218" s="206" t="s">
        <v>199</v>
      </c>
      <c r="L218" s="61"/>
      <c r="M218" s="211" t="s">
        <v>22</v>
      </c>
      <c r="N218" s="212" t="s">
        <v>48</v>
      </c>
      <c r="O218" s="42"/>
      <c r="P218" s="213">
        <f>O218*H218</f>
        <v>0</v>
      </c>
      <c r="Q218" s="213">
        <v>0.00196</v>
      </c>
      <c r="R218" s="213">
        <f>Q218*H218</f>
        <v>0.00196</v>
      </c>
      <c r="S218" s="213">
        <v>0</v>
      </c>
      <c r="T218" s="214">
        <f>S218*H218</f>
        <v>0</v>
      </c>
      <c r="AR218" s="24" t="s">
        <v>284</v>
      </c>
      <c r="AT218" s="24" t="s">
        <v>185</v>
      </c>
      <c r="AU218" s="24" t="s">
        <v>85</v>
      </c>
      <c r="AY218" s="24" t="s">
        <v>183</v>
      </c>
      <c r="BE218" s="215">
        <f>IF(N218="základní",J218,0)</f>
        <v>0</v>
      </c>
      <c r="BF218" s="215">
        <f>IF(N218="snížená",J218,0)</f>
        <v>0</v>
      </c>
      <c r="BG218" s="215">
        <f>IF(N218="zákl. přenesená",J218,0)</f>
        <v>0</v>
      </c>
      <c r="BH218" s="215">
        <f>IF(N218="sníž. přenesená",J218,0)</f>
        <v>0</v>
      </c>
      <c r="BI218" s="215">
        <f>IF(N218="nulová",J218,0)</f>
        <v>0</v>
      </c>
      <c r="BJ218" s="24" t="s">
        <v>24</v>
      </c>
      <c r="BK218" s="215">
        <f>ROUND(I218*H218,2)</f>
        <v>0</v>
      </c>
      <c r="BL218" s="24" t="s">
        <v>284</v>
      </c>
      <c r="BM218" s="24" t="s">
        <v>1518</v>
      </c>
    </row>
    <row r="219" spans="2:47" s="1" customFormat="1" ht="13.5">
      <c r="B219" s="41"/>
      <c r="C219" s="63"/>
      <c r="D219" s="232" t="s">
        <v>192</v>
      </c>
      <c r="E219" s="63"/>
      <c r="F219" s="242" t="s">
        <v>1517</v>
      </c>
      <c r="G219" s="63"/>
      <c r="H219" s="63"/>
      <c r="I219" s="172"/>
      <c r="J219" s="63"/>
      <c r="K219" s="63"/>
      <c r="L219" s="61"/>
      <c r="M219" s="218"/>
      <c r="N219" s="42"/>
      <c r="O219" s="42"/>
      <c r="P219" s="42"/>
      <c r="Q219" s="42"/>
      <c r="R219" s="42"/>
      <c r="S219" s="42"/>
      <c r="T219" s="78"/>
      <c r="AT219" s="24" t="s">
        <v>192</v>
      </c>
      <c r="AU219" s="24" t="s">
        <v>85</v>
      </c>
    </row>
    <row r="220" spans="2:65" s="1" customFormat="1" ht="22.5" customHeight="1">
      <c r="B220" s="41"/>
      <c r="C220" s="204" t="s">
        <v>524</v>
      </c>
      <c r="D220" s="204" t="s">
        <v>185</v>
      </c>
      <c r="E220" s="205" t="s">
        <v>1519</v>
      </c>
      <c r="F220" s="206" t="s">
        <v>1520</v>
      </c>
      <c r="G220" s="207" t="s">
        <v>1460</v>
      </c>
      <c r="H220" s="208">
        <v>6</v>
      </c>
      <c r="I220" s="209"/>
      <c r="J220" s="210">
        <f>ROUND(I220*H220,2)</f>
        <v>0</v>
      </c>
      <c r="K220" s="206" t="s">
        <v>199</v>
      </c>
      <c r="L220" s="61"/>
      <c r="M220" s="211" t="s">
        <v>22</v>
      </c>
      <c r="N220" s="212" t="s">
        <v>48</v>
      </c>
      <c r="O220" s="42"/>
      <c r="P220" s="213">
        <f>O220*H220</f>
        <v>0</v>
      </c>
      <c r="Q220" s="213">
        <v>0.00184</v>
      </c>
      <c r="R220" s="213">
        <f>Q220*H220</f>
        <v>0.011040000000000001</v>
      </c>
      <c r="S220" s="213">
        <v>0</v>
      </c>
      <c r="T220" s="214">
        <f>S220*H220</f>
        <v>0</v>
      </c>
      <c r="AR220" s="24" t="s">
        <v>284</v>
      </c>
      <c r="AT220" s="24" t="s">
        <v>185</v>
      </c>
      <c r="AU220" s="24" t="s">
        <v>85</v>
      </c>
      <c r="AY220" s="24" t="s">
        <v>183</v>
      </c>
      <c r="BE220" s="215">
        <f>IF(N220="základní",J220,0)</f>
        <v>0</v>
      </c>
      <c r="BF220" s="215">
        <f>IF(N220="snížená",J220,0)</f>
        <v>0</v>
      </c>
      <c r="BG220" s="215">
        <f>IF(N220="zákl. přenesená",J220,0)</f>
        <v>0</v>
      </c>
      <c r="BH220" s="215">
        <f>IF(N220="sníž. přenesená",J220,0)</f>
        <v>0</v>
      </c>
      <c r="BI220" s="215">
        <f>IF(N220="nulová",J220,0)</f>
        <v>0</v>
      </c>
      <c r="BJ220" s="24" t="s">
        <v>24</v>
      </c>
      <c r="BK220" s="215">
        <f>ROUND(I220*H220,2)</f>
        <v>0</v>
      </c>
      <c r="BL220" s="24" t="s">
        <v>284</v>
      </c>
      <c r="BM220" s="24" t="s">
        <v>1521</v>
      </c>
    </row>
    <row r="221" spans="2:47" s="1" customFormat="1" ht="13.5">
      <c r="B221" s="41"/>
      <c r="C221" s="63"/>
      <c r="D221" s="232" t="s">
        <v>192</v>
      </c>
      <c r="E221" s="63"/>
      <c r="F221" s="242" t="s">
        <v>1520</v>
      </c>
      <c r="G221" s="63"/>
      <c r="H221" s="63"/>
      <c r="I221" s="172"/>
      <c r="J221" s="63"/>
      <c r="K221" s="63"/>
      <c r="L221" s="61"/>
      <c r="M221" s="218"/>
      <c r="N221" s="42"/>
      <c r="O221" s="42"/>
      <c r="P221" s="42"/>
      <c r="Q221" s="42"/>
      <c r="R221" s="42"/>
      <c r="S221" s="42"/>
      <c r="T221" s="78"/>
      <c r="AT221" s="24" t="s">
        <v>192</v>
      </c>
      <c r="AU221" s="24" t="s">
        <v>85</v>
      </c>
    </row>
    <row r="222" spans="2:65" s="1" customFormat="1" ht="22.5" customHeight="1">
      <c r="B222" s="41"/>
      <c r="C222" s="204" t="s">
        <v>533</v>
      </c>
      <c r="D222" s="204" t="s">
        <v>185</v>
      </c>
      <c r="E222" s="205" t="s">
        <v>1522</v>
      </c>
      <c r="F222" s="206" t="s">
        <v>1523</v>
      </c>
      <c r="G222" s="207" t="s">
        <v>1460</v>
      </c>
      <c r="H222" s="208">
        <v>1</v>
      </c>
      <c r="I222" s="209"/>
      <c r="J222" s="210">
        <f>ROUND(I222*H222,2)</f>
        <v>0</v>
      </c>
      <c r="K222" s="206" t="s">
        <v>199</v>
      </c>
      <c r="L222" s="61"/>
      <c r="M222" s="211" t="s">
        <v>22</v>
      </c>
      <c r="N222" s="212" t="s">
        <v>48</v>
      </c>
      <c r="O222" s="42"/>
      <c r="P222" s="213">
        <f>O222*H222</f>
        <v>0</v>
      </c>
      <c r="Q222" s="213">
        <v>0.00254</v>
      </c>
      <c r="R222" s="213">
        <f>Q222*H222</f>
        <v>0.00254</v>
      </c>
      <c r="S222" s="213">
        <v>0</v>
      </c>
      <c r="T222" s="214">
        <f>S222*H222</f>
        <v>0</v>
      </c>
      <c r="AR222" s="24" t="s">
        <v>284</v>
      </c>
      <c r="AT222" s="24" t="s">
        <v>185</v>
      </c>
      <c r="AU222" s="24" t="s">
        <v>85</v>
      </c>
      <c r="AY222" s="24" t="s">
        <v>183</v>
      </c>
      <c r="BE222" s="215">
        <f>IF(N222="základní",J222,0)</f>
        <v>0</v>
      </c>
      <c r="BF222" s="215">
        <f>IF(N222="snížená",J222,0)</f>
        <v>0</v>
      </c>
      <c r="BG222" s="215">
        <f>IF(N222="zákl. přenesená",J222,0)</f>
        <v>0</v>
      </c>
      <c r="BH222" s="215">
        <f>IF(N222="sníž. přenesená",J222,0)</f>
        <v>0</v>
      </c>
      <c r="BI222" s="215">
        <f>IF(N222="nulová",J222,0)</f>
        <v>0</v>
      </c>
      <c r="BJ222" s="24" t="s">
        <v>24</v>
      </c>
      <c r="BK222" s="215">
        <f>ROUND(I222*H222,2)</f>
        <v>0</v>
      </c>
      <c r="BL222" s="24" t="s">
        <v>284</v>
      </c>
      <c r="BM222" s="24" t="s">
        <v>1524</v>
      </c>
    </row>
    <row r="223" spans="2:47" s="1" customFormat="1" ht="13.5">
      <c r="B223" s="41"/>
      <c r="C223" s="63"/>
      <c r="D223" s="232" t="s">
        <v>192</v>
      </c>
      <c r="E223" s="63"/>
      <c r="F223" s="242" t="s">
        <v>1525</v>
      </c>
      <c r="G223" s="63"/>
      <c r="H223" s="63"/>
      <c r="I223" s="172"/>
      <c r="J223" s="63"/>
      <c r="K223" s="63"/>
      <c r="L223" s="61"/>
      <c r="M223" s="218"/>
      <c r="N223" s="42"/>
      <c r="O223" s="42"/>
      <c r="P223" s="42"/>
      <c r="Q223" s="42"/>
      <c r="R223" s="42"/>
      <c r="S223" s="42"/>
      <c r="T223" s="78"/>
      <c r="AT223" s="24" t="s">
        <v>192</v>
      </c>
      <c r="AU223" s="24" t="s">
        <v>85</v>
      </c>
    </row>
    <row r="224" spans="2:65" s="1" customFormat="1" ht="31.5" customHeight="1">
      <c r="B224" s="41"/>
      <c r="C224" s="204" t="s">
        <v>539</v>
      </c>
      <c r="D224" s="204" t="s">
        <v>185</v>
      </c>
      <c r="E224" s="205" t="s">
        <v>1526</v>
      </c>
      <c r="F224" s="206" t="s">
        <v>1527</v>
      </c>
      <c r="G224" s="207" t="s">
        <v>305</v>
      </c>
      <c r="H224" s="208">
        <v>1</v>
      </c>
      <c r="I224" s="209"/>
      <c r="J224" s="210">
        <f>ROUND(I224*H224,2)</f>
        <v>0</v>
      </c>
      <c r="K224" s="206" t="s">
        <v>22</v>
      </c>
      <c r="L224" s="61"/>
      <c r="M224" s="211" t="s">
        <v>22</v>
      </c>
      <c r="N224" s="212" t="s">
        <v>48</v>
      </c>
      <c r="O224" s="42"/>
      <c r="P224" s="213">
        <f>O224*H224</f>
        <v>0</v>
      </c>
      <c r="Q224" s="213">
        <v>0</v>
      </c>
      <c r="R224" s="213">
        <f>Q224*H224</f>
        <v>0</v>
      </c>
      <c r="S224" s="213">
        <v>0</v>
      </c>
      <c r="T224" s="214">
        <f>S224*H224</f>
        <v>0</v>
      </c>
      <c r="AR224" s="24" t="s">
        <v>284</v>
      </c>
      <c r="AT224" s="24" t="s">
        <v>185</v>
      </c>
      <c r="AU224" s="24" t="s">
        <v>85</v>
      </c>
      <c r="AY224" s="24" t="s">
        <v>183</v>
      </c>
      <c r="BE224" s="215">
        <f>IF(N224="základní",J224,0)</f>
        <v>0</v>
      </c>
      <c r="BF224" s="215">
        <f>IF(N224="snížená",J224,0)</f>
        <v>0</v>
      </c>
      <c r="BG224" s="215">
        <f>IF(N224="zákl. přenesená",J224,0)</f>
        <v>0</v>
      </c>
      <c r="BH224" s="215">
        <f>IF(N224="sníž. přenesená",J224,0)</f>
        <v>0</v>
      </c>
      <c r="BI224" s="215">
        <f>IF(N224="nulová",J224,0)</f>
        <v>0</v>
      </c>
      <c r="BJ224" s="24" t="s">
        <v>24</v>
      </c>
      <c r="BK224" s="215">
        <f>ROUND(I224*H224,2)</f>
        <v>0</v>
      </c>
      <c r="BL224" s="24" t="s">
        <v>284</v>
      </c>
      <c r="BM224" s="24" t="s">
        <v>1528</v>
      </c>
    </row>
    <row r="225" spans="2:65" s="1" customFormat="1" ht="22.5" customHeight="1">
      <c r="B225" s="41"/>
      <c r="C225" s="204" t="s">
        <v>548</v>
      </c>
      <c r="D225" s="204" t="s">
        <v>185</v>
      </c>
      <c r="E225" s="205" t="s">
        <v>1529</v>
      </c>
      <c r="F225" s="206" t="s">
        <v>1530</v>
      </c>
      <c r="G225" s="207" t="s">
        <v>305</v>
      </c>
      <c r="H225" s="208">
        <v>1</v>
      </c>
      <c r="I225" s="209"/>
      <c r="J225" s="210">
        <f>ROUND(I225*H225,2)</f>
        <v>0</v>
      </c>
      <c r="K225" s="206" t="s">
        <v>22</v>
      </c>
      <c r="L225" s="61"/>
      <c r="M225" s="211" t="s">
        <v>22</v>
      </c>
      <c r="N225" s="212" t="s">
        <v>48</v>
      </c>
      <c r="O225" s="42"/>
      <c r="P225" s="213">
        <f>O225*H225</f>
        <v>0</v>
      </c>
      <c r="Q225" s="213">
        <v>0</v>
      </c>
      <c r="R225" s="213">
        <f>Q225*H225</f>
        <v>0</v>
      </c>
      <c r="S225" s="213">
        <v>0</v>
      </c>
      <c r="T225" s="214">
        <f>S225*H225</f>
        <v>0</v>
      </c>
      <c r="AR225" s="24" t="s">
        <v>284</v>
      </c>
      <c r="AT225" s="24" t="s">
        <v>185</v>
      </c>
      <c r="AU225" s="24" t="s">
        <v>85</v>
      </c>
      <c r="AY225" s="24" t="s">
        <v>183</v>
      </c>
      <c r="BE225" s="215">
        <f>IF(N225="základní",J225,0)</f>
        <v>0</v>
      </c>
      <c r="BF225" s="215">
        <f>IF(N225="snížená",J225,0)</f>
        <v>0</v>
      </c>
      <c r="BG225" s="215">
        <f>IF(N225="zákl. přenesená",J225,0)</f>
        <v>0</v>
      </c>
      <c r="BH225" s="215">
        <f>IF(N225="sníž. přenesená",J225,0)</f>
        <v>0</v>
      </c>
      <c r="BI225" s="215">
        <f>IF(N225="nulová",J225,0)</f>
        <v>0</v>
      </c>
      <c r="BJ225" s="24" t="s">
        <v>24</v>
      </c>
      <c r="BK225" s="215">
        <f>ROUND(I225*H225,2)</f>
        <v>0</v>
      </c>
      <c r="BL225" s="24" t="s">
        <v>284</v>
      </c>
      <c r="BM225" s="24" t="s">
        <v>1531</v>
      </c>
    </row>
    <row r="226" spans="2:65" s="1" customFormat="1" ht="22.5" customHeight="1">
      <c r="B226" s="41"/>
      <c r="C226" s="204" t="s">
        <v>559</v>
      </c>
      <c r="D226" s="204" t="s">
        <v>185</v>
      </c>
      <c r="E226" s="205" t="s">
        <v>1532</v>
      </c>
      <c r="F226" s="206" t="s">
        <v>1533</v>
      </c>
      <c r="G226" s="207" t="s">
        <v>305</v>
      </c>
      <c r="H226" s="208">
        <v>2</v>
      </c>
      <c r="I226" s="209"/>
      <c r="J226" s="210">
        <f>ROUND(I226*H226,2)</f>
        <v>0</v>
      </c>
      <c r="K226" s="206" t="s">
        <v>22</v>
      </c>
      <c r="L226" s="61"/>
      <c r="M226" s="211" t="s">
        <v>22</v>
      </c>
      <c r="N226" s="212" t="s">
        <v>48</v>
      </c>
      <c r="O226" s="42"/>
      <c r="P226" s="213">
        <f>O226*H226</f>
        <v>0</v>
      </c>
      <c r="Q226" s="213">
        <v>0</v>
      </c>
      <c r="R226" s="213">
        <f>Q226*H226</f>
        <v>0</v>
      </c>
      <c r="S226" s="213">
        <v>0</v>
      </c>
      <c r="T226" s="214">
        <f>S226*H226</f>
        <v>0</v>
      </c>
      <c r="AR226" s="24" t="s">
        <v>284</v>
      </c>
      <c r="AT226" s="24" t="s">
        <v>185</v>
      </c>
      <c r="AU226" s="24" t="s">
        <v>85</v>
      </c>
      <c r="AY226" s="24" t="s">
        <v>183</v>
      </c>
      <c r="BE226" s="215">
        <f>IF(N226="základní",J226,0)</f>
        <v>0</v>
      </c>
      <c r="BF226" s="215">
        <f>IF(N226="snížená",J226,0)</f>
        <v>0</v>
      </c>
      <c r="BG226" s="215">
        <f>IF(N226="zákl. přenesená",J226,0)</f>
        <v>0</v>
      </c>
      <c r="BH226" s="215">
        <f>IF(N226="sníž. přenesená",J226,0)</f>
        <v>0</v>
      </c>
      <c r="BI226" s="215">
        <f>IF(N226="nulová",J226,0)</f>
        <v>0</v>
      </c>
      <c r="BJ226" s="24" t="s">
        <v>24</v>
      </c>
      <c r="BK226" s="215">
        <f>ROUND(I226*H226,2)</f>
        <v>0</v>
      </c>
      <c r="BL226" s="24" t="s">
        <v>284</v>
      </c>
      <c r="BM226" s="24" t="s">
        <v>1534</v>
      </c>
    </row>
    <row r="227" spans="2:65" s="1" customFormat="1" ht="22.5" customHeight="1">
      <c r="B227" s="41"/>
      <c r="C227" s="204" t="s">
        <v>565</v>
      </c>
      <c r="D227" s="204" t="s">
        <v>185</v>
      </c>
      <c r="E227" s="205" t="s">
        <v>1535</v>
      </c>
      <c r="F227" s="206" t="s">
        <v>1536</v>
      </c>
      <c r="G227" s="207" t="s">
        <v>305</v>
      </c>
      <c r="H227" s="208">
        <v>2</v>
      </c>
      <c r="I227" s="209"/>
      <c r="J227" s="210">
        <f>ROUND(I227*H227,2)</f>
        <v>0</v>
      </c>
      <c r="K227" s="206" t="s">
        <v>22</v>
      </c>
      <c r="L227" s="61"/>
      <c r="M227" s="211" t="s">
        <v>22</v>
      </c>
      <c r="N227" s="212" t="s">
        <v>48</v>
      </c>
      <c r="O227" s="42"/>
      <c r="P227" s="213">
        <f>O227*H227</f>
        <v>0</v>
      </c>
      <c r="Q227" s="213">
        <v>0</v>
      </c>
      <c r="R227" s="213">
        <f>Q227*H227</f>
        <v>0</v>
      </c>
      <c r="S227" s="213">
        <v>0</v>
      </c>
      <c r="T227" s="214">
        <f>S227*H227</f>
        <v>0</v>
      </c>
      <c r="AR227" s="24" t="s">
        <v>284</v>
      </c>
      <c r="AT227" s="24" t="s">
        <v>185</v>
      </c>
      <c r="AU227" s="24" t="s">
        <v>85</v>
      </c>
      <c r="AY227" s="24" t="s">
        <v>183</v>
      </c>
      <c r="BE227" s="215">
        <f>IF(N227="základní",J227,0)</f>
        <v>0</v>
      </c>
      <c r="BF227" s="215">
        <f>IF(N227="snížená",J227,0)</f>
        <v>0</v>
      </c>
      <c r="BG227" s="215">
        <f>IF(N227="zákl. přenesená",J227,0)</f>
        <v>0</v>
      </c>
      <c r="BH227" s="215">
        <f>IF(N227="sníž. přenesená",J227,0)</f>
        <v>0</v>
      </c>
      <c r="BI227" s="215">
        <f>IF(N227="nulová",J227,0)</f>
        <v>0</v>
      </c>
      <c r="BJ227" s="24" t="s">
        <v>24</v>
      </c>
      <c r="BK227" s="215">
        <f>ROUND(I227*H227,2)</f>
        <v>0</v>
      </c>
      <c r="BL227" s="24" t="s">
        <v>284</v>
      </c>
      <c r="BM227" s="24" t="s">
        <v>1537</v>
      </c>
    </row>
    <row r="228" spans="2:65" s="1" customFormat="1" ht="22.5" customHeight="1">
      <c r="B228" s="41"/>
      <c r="C228" s="204" t="s">
        <v>570</v>
      </c>
      <c r="D228" s="204" t="s">
        <v>185</v>
      </c>
      <c r="E228" s="205" t="s">
        <v>1538</v>
      </c>
      <c r="F228" s="206" t="s">
        <v>1539</v>
      </c>
      <c r="G228" s="207" t="s">
        <v>224</v>
      </c>
      <c r="H228" s="208">
        <v>0.382</v>
      </c>
      <c r="I228" s="209"/>
      <c r="J228" s="210">
        <f>ROUND(I228*H228,2)</f>
        <v>0</v>
      </c>
      <c r="K228" s="206" t="s">
        <v>199</v>
      </c>
      <c r="L228" s="61"/>
      <c r="M228" s="211" t="s">
        <v>22</v>
      </c>
      <c r="N228" s="212" t="s">
        <v>48</v>
      </c>
      <c r="O228" s="42"/>
      <c r="P228" s="213">
        <f>O228*H228</f>
        <v>0</v>
      </c>
      <c r="Q228" s="213">
        <v>0</v>
      </c>
      <c r="R228" s="213">
        <f>Q228*H228</f>
        <v>0</v>
      </c>
      <c r="S228" s="213">
        <v>0</v>
      </c>
      <c r="T228" s="214">
        <f>S228*H228</f>
        <v>0</v>
      </c>
      <c r="AR228" s="24" t="s">
        <v>284</v>
      </c>
      <c r="AT228" s="24" t="s">
        <v>185</v>
      </c>
      <c r="AU228" s="24" t="s">
        <v>85</v>
      </c>
      <c r="AY228" s="24" t="s">
        <v>183</v>
      </c>
      <c r="BE228" s="215">
        <f>IF(N228="základní",J228,0)</f>
        <v>0</v>
      </c>
      <c r="BF228" s="215">
        <f>IF(N228="snížená",J228,0)</f>
        <v>0</v>
      </c>
      <c r="BG228" s="215">
        <f>IF(N228="zákl. přenesená",J228,0)</f>
        <v>0</v>
      </c>
      <c r="BH228" s="215">
        <f>IF(N228="sníž. přenesená",J228,0)</f>
        <v>0</v>
      </c>
      <c r="BI228" s="215">
        <f>IF(N228="nulová",J228,0)</f>
        <v>0</v>
      </c>
      <c r="BJ228" s="24" t="s">
        <v>24</v>
      </c>
      <c r="BK228" s="215">
        <f>ROUND(I228*H228,2)</f>
        <v>0</v>
      </c>
      <c r="BL228" s="24" t="s">
        <v>284</v>
      </c>
      <c r="BM228" s="24" t="s">
        <v>1540</v>
      </c>
    </row>
    <row r="229" spans="2:47" s="1" customFormat="1" ht="27">
      <c r="B229" s="41"/>
      <c r="C229" s="63"/>
      <c r="D229" s="216" t="s">
        <v>192</v>
      </c>
      <c r="E229" s="63"/>
      <c r="F229" s="217" t="s">
        <v>1541</v>
      </c>
      <c r="G229" s="63"/>
      <c r="H229" s="63"/>
      <c r="I229" s="172"/>
      <c r="J229" s="63"/>
      <c r="K229" s="63"/>
      <c r="L229" s="61"/>
      <c r="M229" s="218"/>
      <c r="N229" s="42"/>
      <c r="O229" s="42"/>
      <c r="P229" s="42"/>
      <c r="Q229" s="42"/>
      <c r="R229" s="42"/>
      <c r="S229" s="42"/>
      <c r="T229" s="78"/>
      <c r="AT229" s="24" t="s">
        <v>192</v>
      </c>
      <c r="AU229" s="24" t="s">
        <v>85</v>
      </c>
    </row>
    <row r="230" spans="2:63" s="11" customFormat="1" ht="37.35" customHeight="1">
      <c r="B230" s="187"/>
      <c r="C230" s="188"/>
      <c r="D230" s="189" t="s">
        <v>76</v>
      </c>
      <c r="E230" s="190" t="s">
        <v>1305</v>
      </c>
      <c r="F230" s="190" t="s">
        <v>1306</v>
      </c>
      <c r="G230" s="188"/>
      <c r="H230" s="188"/>
      <c r="I230" s="191"/>
      <c r="J230" s="192">
        <f>BK230</f>
        <v>0</v>
      </c>
      <c r="K230" s="188"/>
      <c r="L230" s="193"/>
      <c r="M230" s="194"/>
      <c r="N230" s="195"/>
      <c r="O230" s="195"/>
      <c r="P230" s="196">
        <f>P231+P234</f>
        <v>0</v>
      </c>
      <c r="Q230" s="195"/>
      <c r="R230" s="196">
        <f>R231+R234</f>
        <v>0</v>
      </c>
      <c r="S230" s="195"/>
      <c r="T230" s="197">
        <f>T231+T234</f>
        <v>0</v>
      </c>
      <c r="AR230" s="198" t="s">
        <v>212</v>
      </c>
      <c r="AT230" s="199" t="s">
        <v>76</v>
      </c>
      <c r="AU230" s="199" t="s">
        <v>77</v>
      </c>
      <c r="AY230" s="198" t="s">
        <v>183</v>
      </c>
      <c r="BK230" s="200">
        <f>BK231+BK234</f>
        <v>0</v>
      </c>
    </row>
    <row r="231" spans="2:63" s="11" customFormat="1" ht="19.9" customHeight="1">
      <c r="B231" s="187"/>
      <c r="C231" s="188"/>
      <c r="D231" s="201" t="s">
        <v>76</v>
      </c>
      <c r="E231" s="202" t="s">
        <v>1307</v>
      </c>
      <c r="F231" s="202" t="s">
        <v>1308</v>
      </c>
      <c r="G231" s="188"/>
      <c r="H231" s="188"/>
      <c r="I231" s="191"/>
      <c r="J231" s="203">
        <f>BK231</f>
        <v>0</v>
      </c>
      <c r="K231" s="188"/>
      <c r="L231" s="193"/>
      <c r="M231" s="194"/>
      <c r="N231" s="195"/>
      <c r="O231" s="195"/>
      <c r="P231" s="196">
        <f>SUM(P232:P233)</f>
        <v>0</v>
      </c>
      <c r="Q231" s="195"/>
      <c r="R231" s="196">
        <f>SUM(R232:R233)</f>
        <v>0</v>
      </c>
      <c r="S231" s="195"/>
      <c r="T231" s="197">
        <f>SUM(T232:T233)</f>
        <v>0</v>
      </c>
      <c r="AR231" s="198" t="s">
        <v>212</v>
      </c>
      <c r="AT231" s="199" t="s">
        <v>76</v>
      </c>
      <c r="AU231" s="199" t="s">
        <v>24</v>
      </c>
      <c r="AY231" s="198" t="s">
        <v>183</v>
      </c>
      <c r="BK231" s="200">
        <f>SUM(BK232:BK233)</f>
        <v>0</v>
      </c>
    </row>
    <row r="232" spans="2:65" s="1" customFormat="1" ht="22.5" customHeight="1">
      <c r="B232" s="41"/>
      <c r="C232" s="204" t="s">
        <v>575</v>
      </c>
      <c r="D232" s="204" t="s">
        <v>185</v>
      </c>
      <c r="E232" s="205" t="s">
        <v>1310</v>
      </c>
      <c r="F232" s="206" t="s">
        <v>1308</v>
      </c>
      <c r="G232" s="207" t="s">
        <v>268</v>
      </c>
      <c r="H232" s="208">
        <v>1</v>
      </c>
      <c r="I232" s="209"/>
      <c r="J232" s="210">
        <f>ROUND(I232*H232,2)</f>
        <v>0</v>
      </c>
      <c r="K232" s="206" t="s">
        <v>1324</v>
      </c>
      <c r="L232" s="61"/>
      <c r="M232" s="211" t="s">
        <v>22</v>
      </c>
      <c r="N232" s="212" t="s">
        <v>48</v>
      </c>
      <c r="O232" s="42"/>
      <c r="P232" s="213">
        <f>O232*H232</f>
        <v>0</v>
      </c>
      <c r="Q232" s="213">
        <v>0</v>
      </c>
      <c r="R232" s="213">
        <f>Q232*H232</f>
        <v>0</v>
      </c>
      <c r="S232" s="213">
        <v>0</v>
      </c>
      <c r="T232" s="214">
        <f>S232*H232</f>
        <v>0</v>
      </c>
      <c r="AR232" s="24" t="s">
        <v>1311</v>
      </c>
      <c r="AT232" s="24" t="s">
        <v>185</v>
      </c>
      <c r="AU232" s="24" t="s">
        <v>85</v>
      </c>
      <c r="AY232" s="24" t="s">
        <v>183</v>
      </c>
      <c r="BE232" s="215">
        <f>IF(N232="základní",J232,0)</f>
        <v>0</v>
      </c>
      <c r="BF232" s="215">
        <f>IF(N232="snížená",J232,0)</f>
        <v>0</v>
      </c>
      <c r="BG232" s="215">
        <f>IF(N232="zákl. přenesená",J232,0)</f>
        <v>0</v>
      </c>
      <c r="BH232" s="215">
        <f>IF(N232="sníž. přenesená",J232,0)</f>
        <v>0</v>
      </c>
      <c r="BI232" s="215">
        <f>IF(N232="nulová",J232,0)</f>
        <v>0</v>
      </c>
      <c r="BJ232" s="24" t="s">
        <v>24</v>
      </c>
      <c r="BK232" s="215">
        <f>ROUND(I232*H232,2)</f>
        <v>0</v>
      </c>
      <c r="BL232" s="24" t="s">
        <v>1311</v>
      </c>
      <c r="BM232" s="24" t="s">
        <v>1542</v>
      </c>
    </row>
    <row r="233" spans="2:47" s="1" customFormat="1" ht="13.5">
      <c r="B233" s="41"/>
      <c r="C233" s="63"/>
      <c r="D233" s="216" t="s">
        <v>192</v>
      </c>
      <c r="E233" s="63"/>
      <c r="F233" s="217" t="s">
        <v>1313</v>
      </c>
      <c r="G233" s="63"/>
      <c r="H233" s="63"/>
      <c r="I233" s="172"/>
      <c r="J233" s="63"/>
      <c r="K233" s="63"/>
      <c r="L233" s="61"/>
      <c r="M233" s="218"/>
      <c r="N233" s="42"/>
      <c r="O233" s="42"/>
      <c r="P233" s="42"/>
      <c r="Q233" s="42"/>
      <c r="R233" s="42"/>
      <c r="S233" s="42"/>
      <c r="T233" s="78"/>
      <c r="AT233" s="24" t="s">
        <v>192</v>
      </c>
      <c r="AU233" s="24" t="s">
        <v>85</v>
      </c>
    </row>
    <row r="234" spans="2:63" s="11" customFormat="1" ht="29.85" customHeight="1">
      <c r="B234" s="187"/>
      <c r="C234" s="188"/>
      <c r="D234" s="201" t="s">
        <v>76</v>
      </c>
      <c r="E234" s="202" t="s">
        <v>1314</v>
      </c>
      <c r="F234" s="202" t="s">
        <v>1315</v>
      </c>
      <c r="G234" s="188"/>
      <c r="H234" s="188"/>
      <c r="I234" s="191"/>
      <c r="J234" s="203">
        <f>BK234</f>
        <v>0</v>
      </c>
      <c r="K234" s="188"/>
      <c r="L234" s="193"/>
      <c r="M234" s="194"/>
      <c r="N234" s="195"/>
      <c r="O234" s="195"/>
      <c r="P234" s="196">
        <f>SUM(P235:P236)</f>
        <v>0</v>
      </c>
      <c r="Q234" s="195"/>
      <c r="R234" s="196">
        <f>SUM(R235:R236)</f>
        <v>0</v>
      </c>
      <c r="S234" s="195"/>
      <c r="T234" s="197">
        <f>SUM(T235:T236)</f>
        <v>0</v>
      </c>
      <c r="AR234" s="198" t="s">
        <v>212</v>
      </c>
      <c r="AT234" s="199" t="s">
        <v>76</v>
      </c>
      <c r="AU234" s="199" t="s">
        <v>24</v>
      </c>
      <c r="AY234" s="198" t="s">
        <v>183</v>
      </c>
      <c r="BK234" s="200">
        <f>SUM(BK235:BK236)</f>
        <v>0</v>
      </c>
    </row>
    <row r="235" spans="2:65" s="1" customFormat="1" ht="22.5" customHeight="1">
      <c r="B235" s="41"/>
      <c r="C235" s="204" t="s">
        <v>580</v>
      </c>
      <c r="D235" s="204" t="s">
        <v>185</v>
      </c>
      <c r="E235" s="205" t="s">
        <v>1317</v>
      </c>
      <c r="F235" s="206" t="s">
        <v>1315</v>
      </c>
      <c r="G235" s="207" t="s">
        <v>268</v>
      </c>
      <c r="H235" s="208">
        <v>1</v>
      </c>
      <c r="I235" s="209"/>
      <c r="J235" s="210">
        <f>ROUND(I235*H235,2)</f>
        <v>0</v>
      </c>
      <c r="K235" s="206" t="s">
        <v>1324</v>
      </c>
      <c r="L235" s="61"/>
      <c r="M235" s="211" t="s">
        <v>22</v>
      </c>
      <c r="N235" s="212" t="s">
        <v>48</v>
      </c>
      <c r="O235" s="42"/>
      <c r="P235" s="213">
        <f>O235*H235</f>
        <v>0</v>
      </c>
      <c r="Q235" s="213">
        <v>0</v>
      </c>
      <c r="R235" s="213">
        <f>Q235*H235</f>
        <v>0</v>
      </c>
      <c r="S235" s="213">
        <v>0</v>
      </c>
      <c r="T235" s="214">
        <f>S235*H235</f>
        <v>0</v>
      </c>
      <c r="AR235" s="24" t="s">
        <v>1311</v>
      </c>
      <c r="AT235" s="24" t="s">
        <v>185</v>
      </c>
      <c r="AU235" s="24" t="s">
        <v>85</v>
      </c>
      <c r="AY235" s="24" t="s">
        <v>183</v>
      </c>
      <c r="BE235" s="215">
        <f>IF(N235="základní",J235,0)</f>
        <v>0</v>
      </c>
      <c r="BF235" s="215">
        <f>IF(N235="snížená",J235,0)</f>
        <v>0</v>
      </c>
      <c r="BG235" s="215">
        <f>IF(N235="zákl. přenesená",J235,0)</f>
        <v>0</v>
      </c>
      <c r="BH235" s="215">
        <f>IF(N235="sníž. přenesená",J235,0)</f>
        <v>0</v>
      </c>
      <c r="BI235" s="215">
        <f>IF(N235="nulová",J235,0)</f>
        <v>0</v>
      </c>
      <c r="BJ235" s="24" t="s">
        <v>24</v>
      </c>
      <c r="BK235" s="215">
        <f>ROUND(I235*H235,2)</f>
        <v>0</v>
      </c>
      <c r="BL235" s="24" t="s">
        <v>1311</v>
      </c>
      <c r="BM235" s="24" t="s">
        <v>1543</v>
      </c>
    </row>
    <row r="236" spans="2:47" s="1" customFormat="1" ht="13.5">
      <c r="B236" s="41"/>
      <c r="C236" s="63"/>
      <c r="D236" s="216" t="s">
        <v>192</v>
      </c>
      <c r="E236" s="63"/>
      <c r="F236" s="217" t="s">
        <v>1319</v>
      </c>
      <c r="G236" s="63"/>
      <c r="H236" s="63"/>
      <c r="I236" s="172"/>
      <c r="J236" s="63"/>
      <c r="K236" s="63"/>
      <c r="L236" s="61"/>
      <c r="M236" s="270"/>
      <c r="N236" s="271"/>
      <c r="O236" s="271"/>
      <c r="P236" s="271"/>
      <c r="Q236" s="271"/>
      <c r="R236" s="271"/>
      <c r="S236" s="271"/>
      <c r="T236" s="272"/>
      <c r="AT236" s="24" t="s">
        <v>192</v>
      </c>
      <c r="AU236" s="24" t="s">
        <v>85</v>
      </c>
    </row>
    <row r="237" spans="2:12" s="1" customFormat="1" ht="6.95" customHeight="1">
      <c r="B237" s="56"/>
      <c r="C237" s="57"/>
      <c r="D237" s="57"/>
      <c r="E237" s="57"/>
      <c r="F237" s="57"/>
      <c r="G237" s="57"/>
      <c r="H237" s="57"/>
      <c r="I237" s="148"/>
      <c r="J237" s="57"/>
      <c r="K237" s="57"/>
      <c r="L237" s="61"/>
    </row>
  </sheetData>
  <sheetProtection algorithmName="SHA-512" hashValue="MpErWt3zqMT9jF+cLxf5PczqpWYPPxqTkGH1cE8AaVLshY6I4vnExNlFSLvnNHV6jNJ6bU3s1Xzmrmq4CheqFw==" saltValue="x8L0IE+HGaX6RLRJ/sN0IQ==" spinCount="100000" sheet="1" objects="1" scenarios="1" formatCells="0" formatColumns="0" formatRows="0" sort="0" autoFilter="0"/>
  <autoFilter ref="C92:K236"/>
  <mergeCells count="12">
    <mergeCell ref="G1:H1"/>
    <mergeCell ref="L2:V2"/>
    <mergeCell ref="E49:H49"/>
    <mergeCell ref="E51:H51"/>
    <mergeCell ref="E81:H81"/>
    <mergeCell ref="E83:H83"/>
    <mergeCell ref="E85:H8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8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126</v>
      </c>
      <c r="G1" s="487" t="s">
        <v>127</v>
      </c>
      <c r="H1" s="487"/>
      <c r="I1" s="124"/>
      <c r="J1" s="123" t="s">
        <v>128</v>
      </c>
      <c r="K1" s="122" t="s">
        <v>129</v>
      </c>
      <c r="L1" s="123" t="s">
        <v>130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AT2" s="24" t="s">
        <v>95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85</v>
      </c>
    </row>
    <row r="4" spans="2:46" ht="36.95" customHeight="1">
      <c r="B4" s="28"/>
      <c r="C4" s="29"/>
      <c r="D4" s="30" t="s">
        <v>131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2.5" customHeight="1">
      <c r="B7" s="28"/>
      <c r="C7" s="29"/>
      <c r="D7" s="29"/>
      <c r="E7" s="483" t="str">
        <f>'Rekapitulace stavby'!K6</f>
        <v>Rozšíření Úřadu práce Chomutov, Cihlářská ul. č.p. 4106</v>
      </c>
      <c r="F7" s="484"/>
      <c r="G7" s="484"/>
      <c r="H7" s="484"/>
      <c r="I7" s="126"/>
      <c r="J7" s="29"/>
      <c r="K7" s="31"/>
    </row>
    <row r="8" spans="2:11" ht="15">
      <c r="B8" s="28"/>
      <c r="C8" s="29"/>
      <c r="D8" s="37" t="s">
        <v>132</v>
      </c>
      <c r="E8" s="29"/>
      <c r="F8" s="29"/>
      <c r="G8" s="29"/>
      <c r="H8" s="29"/>
      <c r="I8" s="126"/>
      <c r="J8" s="29"/>
      <c r="K8" s="31"/>
    </row>
    <row r="9" spans="2:11" s="1" customFormat="1" ht="22.5" customHeight="1">
      <c r="B9" s="41"/>
      <c r="C9" s="42"/>
      <c r="D9" s="42"/>
      <c r="E9" s="483" t="s">
        <v>133</v>
      </c>
      <c r="F9" s="485"/>
      <c r="G9" s="485"/>
      <c r="H9" s="485"/>
      <c r="I9" s="127"/>
      <c r="J9" s="42"/>
      <c r="K9" s="45"/>
    </row>
    <row r="10" spans="2:11" s="1" customFormat="1" ht="15">
      <c r="B10" s="41"/>
      <c r="C10" s="42"/>
      <c r="D10" s="37" t="s">
        <v>134</v>
      </c>
      <c r="E10" s="42"/>
      <c r="F10" s="42"/>
      <c r="G10" s="42"/>
      <c r="H10" s="42"/>
      <c r="I10" s="127"/>
      <c r="J10" s="42"/>
      <c r="K10" s="45"/>
    </row>
    <row r="11" spans="2:11" s="1" customFormat="1" ht="36.95" customHeight="1">
      <c r="B11" s="41"/>
      <c r="C11" s="42"/>
      <c r="D11" s="42"/>
      <c r="E11" s="486" t="s">
        <v>1544</v>
      </c>
      <c r="F11" s="485"/>
      <c r="G11" s="485"/>
      <c r="H11" s="485"/>
      <c r="I11" s="127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5" customHeight="1">
      <c r="B13" s="41"/>
      <c r="C13" s="42"/>
      <c r="D13" s="37" t="s">
        <v>21</v>
      </c>
      <c r="E13" s="42"/>
      <c r="F13" s="35" t="s">
        <v>22</v>
      </c>
      <c r="G13" s="42"/>
      <c r="H13" s="42"/>
      <c r="I13" s="128" t="s">
        <v>23</v>
      </c>
      <c r="J13" s="35" t="s">
        <v>22</v>
      </c>
      <c r="K13" s="45"/>
    </row>
    <row r="14" spans="2:11" s="1" customFormat="1" ht="14.45" customHeight="1">
      <c r="B14" s="41"/>
      <c r="C14" s="42"/>
      <c r="D14" s="37" t="s">
        <v>25</v>
      </c>
      <c r="E14" s="42"/>
      <c r="F14" s="35" t="s">
        <v>26</v>
      </c>
      <c r="G14" s="42"/>
      <c r="H14" s="42"/>
      <c r="I14" s="128" t="s">
        <v>27</v>
      </c>
      <c r="J14" s="129" t="str">
        <f>'Rekapitulace stavby'!AN8</f>
        <v>29.2.2016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5" customHeight="1">
      <c r="B16" s="41"/>
      <c r="C16" s="42"/>
      <c r="D16" s="37" t="s">
        <v>31</v>
      </c>
      <c r="E16" s="42"/>
      <c r="F16" s="42"/>
      <c r="G16" s="42"/>
      <c r="H16" s="42"/>
      <c r="I16" s="128" t="s">
        <v>32</v>
      </c>
      <c r="J16" s="35" t="s">
        <v>22</v>
      </c>
      <c r="K16" s="45"/>
    </row>
    <row r="17" spans="2:11" s="1" customFormat="1" ht="18" customHeight="1">
      <c r="B17" s="41"/>
      <c r="C17" s="42"/>
      <c r="D17" s="42"/>
      <c r="E17" s="35" t="s">
        <v>33</v>
      </c>
      <c r="F17" s="42"/>
      <c r="G17" s="42"/>
      <c r="H17" s="42"/>
      <c r="I17" s="128" t="s">
        <v>34</v>
      </c>
      <c r="J17" s="35" t="s">
        <v>22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35</v>
      </c>
      <c r="E19" s="42"/>
      <c r="F19" s="42"/>
      <c r="G19" s="42"/>
      <c r="H19" s="42"/>
      <c r="I19" s="128" t="s">
        <v>32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34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37</v>
      </c>
      <c r="E22" s="42"/>
      <c r="F22" s="42"/>
      <c r="G22" s="42"/>
      <c r="H22" s="42"/>
      <c r="I22" s="128" t="s">
        <v>32</v>
      </c>
      <c r="J22" s="35" t="s">
        <v>38</v>
      </c>
      <c r="K22" s="45"/>
    </row>
    <row r="23" spans="2:11" s="1" customFormat="1" ht="18" customHeight="1">
      <c r="B23" s="41"/>
      <c r="C23" s="42"/>
      <c r="D23" s="42"/>
      <c r="E23" s="35" t="s">
        <v>39</v>
      </c>
      <c r="F23" s="42"/>
      <c r="G23" s="42"/>
      <c r="H23" s="42"/>
      <c r="I23" s="128" t="s">
        <v>34</v>
      </c>
      <c r="J23" s="35" t="s">
        <v>40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42</v>
      </c>
      <c r="E25" s="42"/>
      <c r="F25" s="42"/>
      <c r="G25" s="42"/>
      <c r="H25" s="42"/>
      <c r="I25" s="127"/>
      <c r="J25" s="42"/>
      <c r="K25" s="45"/>
    </row>
    <row r="26" spans="2:11" s="7" customFormat="1" ht="22.5" customHeight="1">
      <c r="B26" s="130"/>
      <c r="C26" s="131"/>
      <c r="D26" s="131"/>
      <c r="E26" s="446" t="s">
        <v>22</v>
      </c>
      <c r="F26" s="446"/>
      <c r="G26" s="446"/>
      <c r="H26" s="446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43</v>
      </c>
      <c r="E29" s="42"/>
      <c r="F29" s="42"/>
      <c r="G29" s="42"/>
      <c r="H29" s="42"/>
      <c r="I29" s="127"/>
      <c r="J29" s="137">
        <f>ROUND(J97,2)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45</v>
      </c>
      <c r="G31" s="42"/>
      <c r="H31" s="42"/>
      <c r="I31" s="138" t="s">
        <v>44</v>
      </c>
      <c r="J31" s="46" t="s">
        <v>46</v>
      </c>
      <c r="K31" s="45"/>
    </row>
    <row r="32" spans="2:11" s="1" customFormat="1" ht="14.45" customHeight="1">
      <c r="B32" s="41"/>
      <c r="C32" s="42"/>
      <c r="D32" s="49" t="s">
        <v>47</v>
      </c>
      <c r="E32" s="49" t="s">
        <v>48</v>
      </c>
      <c r="F32" s="139">
        <f>ROUND(SUM(BE97:BE284),2)</f>
        <v>0</v>
      </c>
      <c r="G32" s="42"/>
      <c r="H32" s="42"/>
      <c r="I32" s="140">
        <v>0.21</v>
      </c>
      <c r="J32" s="139">
        <f>ROUND(ROUND((SUM(BE97:BE284)),2)*I32,2)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49</v>
      </c>
      <c r="F33" s="139">
        <f>ROUND(SUM(BF97:BF284),2)</f>
        <v>0</v>
      </c>
      <c r="G33" s="42"/>
      <c r="H33" s="42"/>
      <c r="I33" s="140">
        <v>0.15</v>
      </c>
      <c r="J33" s="139">
        <f>ROUND(ROUND((SUM(BF97:BF284)),2)*I33,2)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50</v>
      </c>
      <c r="F34" s="139">
        <f>ROUND(SUM(BG97:BG284),2)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51</v>
      </c>
      <c r="F35" s="139">
        <f>ROUND(SUM(BH97:BH284),2)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52</v>
      </c>
      <c r="F36" s="139">
        <f>ROUND(SUM(BI97:BI284),2)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53</v>
      </c>
      <c r="E38" s="79"/>
      <c r="F38" s="79"/>
      <c r="G38" s="143" t="s">
        <v>54</v>
      </c>
      <c r="H38" s="144" t="s">
        <v>55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" customHeight="1">
      <c r="B44" s="41"/>
      <c r="C44" s="30" t="s">
        <v>136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2.5" customHeight="1">
      <c r="B47" s="41"/>
      <c r="C47" s="42"/>
      <c r="D47" s="42"/>
      <c r="E47" s="483" t="str">
        <f>E7</f>
        <v>Rozšíření Úřadu práce Chomutov, Cihlářská ul. č.p. 4106</v>
      </c>
      <c r="F47" s="484"/>
      <c r="G47" s="484"/>
      <c r="H47" s="484"/>
      <c r="I47" s="127"/>
      <c r="J47" s="42"/>
      <c r="K47" s="45"/>
    </row>
    <row r="48" spans="2:11" ht="15">
      <c r="B48" s="28"/>
      <c r="C48" s="37" t="s">
        <v>132</v>
      </c>
      <c r="D48" s="29"/>
      <c r="E48" s="29"/>
      <c r="F48" s="29"/>
      <c r="G48" s="29"/>
      <c r="H48" s="29"/>
      <c r="I48" s="126"/>
      <c r="J48" s="29"/>
      <c r="K48" s="31"/>
    </row>
    <row r="49" spans="2:11" s="1" customFormat="1" ht="22.5" customHeight="1">
      <c r="B49" s="41"/>
      <c r="C49" s="42"/>
      <c r="D49" s="42"/>
      <c r="E49" s="483" t="s">
        <v>133</v>
      </c>
      <c r="F49" s="485"/>
      <c r="G49" s="485"/>
      <c r="H49" s="485"/>
      <c r="I49" s="127"/>
      <c r="J49" s="42"/>
      <c r="K49" s="45"/>
    </row>
    <row r="50" spans="2:11" s="1" customFormat="1" ht="14.45" customHeight="1">
      <c r="B50" s="41"/>
      <c r="C50" s="37" t="s">
        <v>134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23.25" customHeight="1">
      <c r="B51" s="41"/>
      <c r="C51" s="42"/>
      <c r="D51" s="42"/>
      <c r="E51" s="486" t="str">
        <f>E11</f>
        <v>č. 02 - Vytápění</v>
      </c>
      <c r="F51" s="485"/>
      <c r="G51" s="485"/>
      <c r="H51" s="485"/>
      <c r="I51" s="127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7" t="s">
        <v>25</v>
      </c>
      <c r="D53" s="42"/>
      <c r="E53" s="42"/>
      <c r="F53" s="35" t="str">
        <f>F14</f>
        <v>Chomutov</v>
      </c>
      <c r="G53" s="42"/>
      <c r="H53" s="42"/>
      <c r="I53" s="128" t="s">
        <v>27</v>
      </c>
      <c r="J53" s="129" t="str">
        <f>IF(J14="","",J14)</f>
        <v>29.2.2016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5">
      <c r="B55" s="41"/>
      <c r="C55" s="37" t="s">
        <v>31</v>
      </c>
      <c r="D55" s="42"/>
      <c r="E55" s="42"/>
      <c r="F55" s="35" t="str">
        <f>E17</f>
        <v>Úřad práce Chomutov</v>
      </c>
      <c r="G55" s="42"/>
      <c r="H55" s="42"/>
      <c r="I55" s="128" t="s">
        <v>37</v>
      </c>
      <c r="J55" s="35" t="str">
        <f>E23</f>
        <v>SM - PROJEKT spol. s.r.o.</v>
      </c>
      <c r="K55" s="45"/>
    </row>
    <row r="56" spans="2:11" s="1" customFormat="1" ht="14.45" customHeight="1">
      <c r="B56" s="41"/>
      <c r="C56" s="37" t="s">
        <v>35</v>
      </c>
      <c r="D56" s="42"/>
      <c r="E56" s="42"/>
      <c r="F56" s="35" t="str">
        <f>IF(E20="","",E20)</f>
        <v/>
      </c>
      <c r="G56" s="42"/>
      <c r="H56" s="42"/>
      <c r="I56" s="127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137</v>
      </c>
      <c r="D58" s="141"/>
      <c r="E58" s="141"/>
      <c r="F58" s="141"/>
      <c r="G58" s="141"/>
      <c r="H58" s="141"/>
      <c r="I58" s="154"/>
      <c r="J58" s="155" t="s">
        <v>138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139</v>
      </c>
      <c r="D60" s="42"/>
      <c r="E60" s="42"/>
      <c r="F60" s="42"/>
      <c r="G60" s="42"/>
      <c r="H60" s="42"/>
      <c r="I60" s="127"/>
      <c r="J60" s="137">
        <f>J97</f>
        <v>0</v>
      </c>
      <c r="K60" s="45"/>
      <c r="AU60" s="24" t="s">
        <v>140</v>
      </c>
    </row>
    <row r="61" spans="2:11" s="8" customFormat="1" ht="24.95" customHeight="1">
      <c r="B61" s="158"/>
      <c r="C61" s="159"/>
      <c r="D61" s="160" t="s">
        <v>141</v>
      </c>
      <c r="E61" s="161"/>
      <c r="F61" s="161"/>
      <c r="G61" s="161"/>
      <c r="H61" s="161"/>
      <c r="I61" s="162"/>
      <c r="J61" s="163">
        <f>J98</f>
        <v>0</v>
      </c>
      <c r="K61" s="164"/>
    </row>
    <row r="62" spans="2:11" s="9" customFormat="1" ht="19.9" customHeight="1">
      <c r="B62" s="165"/>
      <c r="C62" s="166"/>
      <c r="D62" s="167" t="s">
        <v>142</v>
      </c>
      <c r="E62" s="168"/>
      <c r="F62" s="168"/>
      <c r="G62" s="168"/>
      <c r="H62" s="168"/>
      <c r="I62" s="169"/>
      <c r="J62" s="170">
        <f>J99</f>
        <v>0</v>
      </c>
      <c r="K62" s="171"/>
    </row>
    <row r="63" spans="2:11" s="9" customFormat="1" ht="19.9" customHeight="1">
      <c r="B63" s="165"/>
      <c r="C63" s="166"/>
      <c r="D63" s="167" t="s">
        <v>144</v>
      </c>
      <c r="E63" s="168"/>
      <c r="F63" s="168"/>
      <c r="G63" s="168"/>
      <c r="H63" s="168"/>
      <c r="I63" s="169"/>
      <c r="J63" s="170">
        <f>J129</f>
        <v>0</v>
      </c>
      <c r="K63" s="171"/>
    </row>
    <row r="64" spans="2:11" s="9" customFormat="1" ht="19.9" customHeight="1">
      <c r="B64" s="165"/>
      <c r="C64" s="166"/>
      <c r="D64" s="167" t="s">
        <v>147</v>
      </c>
      <c r="E64" s="168"/>
      <c r="F64" s="168"/>
      <c r="G64" s="168"/>
      <c r="H64" s="168"/>
      <c r="I64" s="169"/>
      <c r="J64" s="170">
        <f>J133</f>
        <v>0</v>
      </c>
      <c r="K64" s="171"/>
    </row>
    <row r="65" spans="2:11" s="9" customFormat="1" ht="19.9" customHeight="1">
      <c r="B65" s="165"/>
      <c r="C65" s="166"/>
      <c r="D65" s="167" t="s">
        <v>148</v>
      </c>
      <c r="E65" s="168"/>
      <c r="F65" s="168"/>
      <c r="G65" s="168"/>
      <c r="H65" s="168"/>
      <c r="I65" s="169"/>
      <c r="J65" s="170">
        <f>J140</f>
        <v>0</v>
      </c>
      <c r="K65" s="171"/>
    </row>
    <row r="66" spans="2:11" s="9" customFormat="1" ht="19.9" customHeight="1">
      <c r="B66" s="165"/>
      <c r="C66" s="166"/>
      <c r="D66" s="167" t="s">
        <v>150</v>
      </c>
      <c r="E66" s="168"/>
      <c r="F66" s="168"/>
      <c r="G66" s="168"/>
      <c r="H66" s="168"/>
      <c r="I66" s="169"/>
      <c r="J66" s="170">
        <f>J149</f>
        <v>0</v>
      </c>
      <c r="K66" s="171"/>
    </row>
    <row r="67" spans="2:11" s="8" customFormat="1" ht="24.95" customHeight="1">
      <c r="B67" s="158"/>
      <c r="C67" s="159"/>
      <c r="D67" s="160" t="s">
        <v>151</v>
      </c>
      <c r="E67" s="161"/>
      <c r="F67" s="161"/>
      <c r="G67" s="161"/>
      <c r="H67" s="161"/>
      <c r="I67" s="162"/>
      <c r="J67" s="163">
        <f>J152</f>
        <v>0</v>
      </c>
      <c r="K67" s="164"/>
    </row>
    <row r="68" spans="2:11" s="9" customFormat="1" ht="19.9" customHeight="1">
      <c r="B68" s="165"/>
      <c r="C68" s="166"/>
      <c r="D68" s="167" t="s">
        <v>154</v>
      </c>
      <c r="E68" s="168"/>
      <c r="F68" s="168"/>
      <c r="G68" s="168"/>
      <c r="H68" s="168"/>
      <c r="I68" s="169"/>
      <c r="J68" s="170">
        <f>J153</f>
        <v>0</v>
      </c>
      <c r="K68" s="171"/>
    </row>
    <row r="69" spans="2:11" s="9" customFormat="1" ht="19.9" customHeight="1">
      <c r="B69" s="165"/>
      <c r="C69" s="166"/>
      <c r="D69" s="167" t="s">
        <v>1545</v>
      </c>
      <c r="E69" s="168"/>
      <c r="F69" s="168"/>
      <c r="G69" s="168"/>
      <c r="H69" s="168"/>
      <c r="I69" s="169"/>
      <c r="J69" s="170">
        <f>J160</f>
        <v>0</v>
      </c>
      <c r="K69" s="171"/>
    </row>
    <row r="70" spans="2:11" s="9" customFormat="1" ht="19.9" customHeight="1">
      <c r="B70" s="165"/>
      <c r="C70" s="166"/>
      <c r="D70" s="167" t="s">
        <v>1546</v>
      </c>
      <c r="E70" s="168"/>
      <c r="F70" s="168"/>
      <c r="G70" s="168"/>
      <c r="H70" s="168"/>
      <c r="I70" s="169"/>
      <c r="J70" s="170">
        <f>J164</f>
        <v>0</v>
      </c>
      <c r="K70" s="171"/>
    </row>
    <row r="71" spans="2:11" s="9" customFormat="1" ht="19.9" customHeight="1">
      <c r="B71" s="165"/>
      <c r="C71" s="166"/>
      <c r="D71" s="167" t="s">
        <v>1547</v>
      </c>
      <c r="E71" s="168"/>
      <c r="F71" s="168"/>
      <c r="G71" s="168"/>
      <c r="H71" s="168"/>
      <c r="I71" s="169"/>
      <c r="J71" s="170">
        <f>J184</f>
        <v>0</v>
      </c>
      <c r="K71" s="171"/>
    </row>
    <row r="72" spans="2:11" s="9" customFormat="1" ht="19.9" customHeight="1">
      <c r="B72" s="165"/>
      <c r="C72" s="166"/>
      <c r="D72" s="167" t="s">
        <v>1548</v>
      </c>
      <c r="E72" s="168"/>
      <c r="F72" s="168"/>
      <c r="G72" s="168"/>
      <c r="H72" s="168"/>
      <c r="I72" s="169"/>
      <c r="J72" s="170">
        <f>J223</f>
        <v>0</v>
      </c>
      <c r="K72" s="171"/>
    </row>
    <row r="73" spans="2:11" s="8" customFormat="1" ht="24.95" customHeight="1">
      <c r="B73" s="158"/>
      <c r="C73" s="159"/>
      <c r="D73" s="160" t="s">
        <v>164</v>
      </c>
      <c r="E73" s="161"/>
      <c r="F73" s="161"/>
      <c r="G73" s="161"/>
      <c r="H73" s="161"/>
      <c r="I73" s="162"/>
      <c r="J73" s="163">
        <f>J278</f>
        <v>0</v>
      </c>
      <c r="K73" s="164"/>
    </row>
    <row r="74" spans="2:11" s="9" customFormat="1" ht="19.9" customHeight="1">
      <c r="B74" s="165"/>
      <c r="C74" s="166"/>
      <c r="D74" s="167" t="s">
        <v>165</v>
      </c>
      <c r="E74" s="168"/>
      <c r="F74" s="168"/>
      <c r="G74" s="168"/>
      <c r="H74" s="168"/>
      <c r="I74" s="169"/>
      <c r="J74" s="170">
        <f>J279</f>
        <v>0</v>
      </c>
      <c r="K74" s="171"/>
    </row>
    <row r="75" spans="2:11" s="9" customFormat="1" ht="19.9" customHeight="1">
      <c r="B75" s="165"/>
      <c r="C75" s="166"/>
      <c r="D75" s="167" t="s">
        <v>166</v>
      </c>
      <c r="E75" s="168"/>
      <c r="F75" s="168"/>
      <c r="G75" s="168"/>
      <c r="H75" s="168"/>
      <c r="I75" s="169"/>
      <c r="J75" s="170">
        <f>J282</f>
        <v>0</v>
      </c>
      <c r="K75" s="171"/>
    </row>
    <row r="76" spans="2:11" s="1" customFormat="1" ht="21.75" customHeight="1">
      <c r="B76" s="41"/>
      <c r="C76" s="42"/>
      <c r="D76" s="42"/>
      <c r="E76" s="42"/>
      <c r="F76" s="42"/>
      <c r="G76" s="42"/>
      <c r="H76" s="42"/>
      <c r="I76" s="127"/>
      <c r="J76" s="42"/>
      <c r="K76" s="45"/>
    </row>
    <row r="77" spans="2:11" s="1" customFormat="1" ht="6.95" customHeight="1">
      <c r="B77" s="56"/>
      <c r="C77" s="57"/>
      <c r="D77" s="57"/>
      <c r="E77" s="57"/>
      <c r="F77" s="57"/>
      <c r="G77" s="57"/>
      <c r="H77" s="57"/>
      <c r="I77" s="148"/>
      <c r="J77" s="57"/>
      <c r="K77" s="58"/>
    </row>
    <row r="81" spans="2:12" s="1" customFormat="1" ht="6.95" customHeight="1">
      <c r="B81" s="59"/>
      <c r="C81" s="60"/>
      <c r="D81" s="60"/>
      <c r="E81" s="60"/>
      <c r="F81" s="60"/>
      <c r="G81" s="60"/>
      <c r="H81" s="60"/>
      <c r="I81" s="151"/>
      <c r="J81" s="60"/>
      <c r="K81" s="60"/>
      <c r="L81" s="61"/>
    </row>
    <row r="82" spans="2:12" s="1" customFormat="1" ht="36.95" customHeight="1">
      <c r="B82" s="41"/>
      <c r="C82" s="62" t="s">
        <v>167</v>
      </c>
      <c r="D82" s="63"/>
      <c r="E82" s="63"/>
      <c r="F82" s="63"/>
      <c r="G82" s="63"/>
      <c r="H82" s="63"/>
      <c r="I82" s="172"/>
      <c r="J82" s="63"/>
      <c r="K82" s="63"/>
      <c r="L82" s="61"/>
    </row>
    <row r="83" spans="2:12" s="1" customFormat="1" ht="6.95" customHeight="1">
      <c r="B83" s="41"/>
      <c r="C83" s="63"/>
      <c r="D83" s="63"/>
      <c r="E83" s="63"/>
      <c r="F83" s="63"/>
      <c r="G83" s="63"/>
      <c r="H83" s="63"/>
      <c r="I83" s="172"/>
      <c r="J83" s="63"/>
      <c r="K83" s="63"/>
      <c r="L83" s="61"/>
    </row>
    <row r="84" spans="2:12" s="1" customFormat="1" ht="14.45" customHeight="1">
      <c r="B84" s="41"/>
      <c r="C84" s="65" t="s">
        <v>18</v>
      </c>
      <c r="D84" s="63"/>
      <c r="E84" s="63"/>
      <c r="F84" s="63"/>
      <c r="G84" s="63"/>
      <c r="H84" s="63"/>
      <c r="I84" s="172"/>
      <c r="J84" s="63"/>
      <c r="K84" s="63"/>
      <c r="L84" s="61"/>
    </row>
    <row r="85" spans="2:12" s="1" customFormat="1" ht="22.5" customHeight="1">
      <c r="B85" s="41"/>
      <c r="C85" s="63"/>
      <c r="D85" s="63"/>
      <c r="E85" s="481" t="str">
        <f>E7</f>
        <v>Rozšíření Úřadu práce Chomutov, Cihlářská ul. č.p. 4106</v>
      </c>
      <c r="F85" s="488"/>
      <c r="G85" s="488"/>
      <c r="H85" s="488"/>
      <c r="I85" s="172"/>
      <c r="J85" s="63"/>
      <c r="K85" s="63"/>
      <c r="L85" s="61"/>
    </row>
    <row r="86" spans="2:12" ht="15">
      <c r="B86" s="28"/>
      <c r="C86" s="65" t="s">
        <v>132</v>
      </c>
      <c r="D86" s="173"/>
      <c r="E86" s="173"/>
      <c r="F86" s="173"/>
      <c r="G86" s="173"/>
      <c r="H86" s="173"/>
      <c r="J86" s="173"/>
      <c r="K86" s="173"/>
      <c r="L86" s="174"/>
    </row>
    <row r="87" spans="2:12" s="1" customFormat="1" ht="22.5" customHeight="1">
      <c r="B87" s="41"/>
      <c r="C87" s="63"/>
      <c r="D87" s="63"/>
      <c r="E87" s="481" t="s">
        <v>133</v>
      </c>
      <c r="F87" s="482"/>
      <c r="G87" s="482"/>
      <c r="H87" s="482"/>
      <c r="I87" s="172"/>
      <c r="J87" s="63"/>
      <c r="K87" s="63"/>
      <c r="L87" s="61"/>
    </row>
    <row r="88" spans="2:12" s="1" customFormat="1" ht="14.45" customHeight="1">
      <c r="B88" s="41"/>
      <c r="C88" s="65" t="s">
        <v>134</v>
      </c>
      <c r="D88" s="63"/>
      <c r="E88" s="63"/>
      <c r="F88" s="63"/>
      <c r="G88" s="63"/>
      <c r="H88" s="63"/>
      <c r="I88" s="172"/>
      <c r="J88" s="63"/>
      <c r="K88" s="63"/>
      <c r="L88" s="61"/>
    </row>
    <row r="89" spans="2:12" s="1" customFormat="1" ht="23.25" customHeight="1">
      <c r="B89" s="41"/>
      <c r="C89" s="63"/>
      <c r="D89" s="63"/>
      <c r="E89" s="457" t="str">
        <f>E11</f>
        <v>č. 02 - Vytápění</v>
      </c>
      <c r="F89" s="482"/>
      <c r="G89" s="482"/>
      <c r="H89" s="482"/>
      <c r="I89" s="172"/>
      <c r="J89" s="63"/>
      <c r="K89" s="63"/>
      <c r="L89" s="61"/>
    </row>
    <row r="90" spans="2:12" s="1" customFormat="1" ht="6.95" customHeight="1">
      <c r="B90" s="41"/>
      <c r="C90" s="63"/>
      <c r="D90" s="63"/>
      <c r="E90" s="63"/>
      <c r="F90" s="63"/>
      <c r="G90" s="63"/>
      <c r="H90" s="63"/>
      <c r="I90" s="172"/>
      <c r="J90" s="63"/>
      <c r="K90" s="63"/>
      <c r="L90" s="61"/>
    </row>
    <row r="91" spans="2:12" s="1" customFormat="1" ht="18" customHeight="1">
      <c r="B91" s="41"/>
      <c r="C91" s="65" t="s">
        <v>25</v>
      </c>
      <c r="D91" s="63"/>
      <c r="E91" s="63"/>
      <c r="F91" s="175" t="str">
        <f>F14</f>
        <v>Chomutov</v>
      </c>
      <c r="G91" s="63"/>
      <c r="H91" s="63"/>
      <c r="I91" s="176" t="s">
        <v>27</v>
      </c>
      <c r="J91" s="73" t="str">
        <f>IF(J14="","",J14)</f>
        <v>29.2.2016</v>
      </c>
      <c r="K91" s="63"/>
      <c r="L91" s="61"/>
    </row>
    <row r="92" spans="2:12" s="1" customFormat="1" ht="6.95" customHeight="1">
      <c r="B92" s="41"/>
      <c r="C92" s="63"/>
      <c r="D92" s="63"/>
      <c r="E92" s="63"/>
      <c r="F92" s="63"/>
      <c r="G92" s="63"/>
      <c r="H92" s="63"/>
      <c r="I92" s="172"/>
      <c r="J92" s="63"/>
      <c r="K92" s="63"/>
      <c r="L92" s="61"/>
    </row>
    <row r="93" spans="2:12" s="1" customFormat="1" ht="15">
      <c r="B93" s="41"/>
      <c r="C93" s="65" t="s">
        <v>31</v>
      </c>
      <c r="D93" s="63"/>
      <c r="E93" s="63"/>
      <c r="F93" s="175" t="str">
        <f>E17</f>
        <v>Úřad práce Chomutov</v>
      </c>
      <c r="G93" s="63"/>
      <c r="H93" s="63"/>
      <c r="I93" s="176" t="s">
        <v>37</v>
      </c>
      <c r="J93" s="175" t="str">
        <f>E23</f>
        <v>SM - PROJEKT spol. s.r.o.</v>
      </c>
      <c r="K93" s="63"/>
      <c r="L93" s="61"/>
    </row>
    <row r="94" spans="2:12" s="1" customFormat="1" ht="14.45" customHeight="1">
      <c r="B94" s="41"/>
      <c r="C94" s="65" t="s">
        <v>35</v>
      </c>
      <c r="D94" s="63"/>
      <c r="E94" s="63"/>
      <c r="F94" s="175" t="str">
        <f>IF(E20="","",E20)</f>
        <v/>
      </c>
      <c r="G94" s="63"/>
      <c r="H94" s="63"/>
      <c r="I94" s="172"/>
      <c r="J94" s="63"/>
      <c r="K94" s="63"/>
      <c r="L94" s="61"/>
    </row>
    <row r="95" spans="2:12" s="1" customFormat="1" ht="10.35" customHeight="1">
      <c r="B95" s="41"/>
      <c r="C95" s="63"/>
      <c r="D95" s="63"/>
      <c r="E95" s="63"/>
      <c r="F95" s="63"/>
      <c r="G95" s="63"/>
      <c r="H95" s="63"/>
      <c r="I95" s="172"/>
      <c r="J95" s="63"/>
      <c r="K95" s="63"/>
      <c r="L95" s="61"/>
    </row>
    <row r="96" spans="2:20" s="10" customFormat="1" ht="29.25" customHeight="1">
      <c r="B96" s="177"/>
      <c r="C96" s="178" t="s">
        <v>168</v>
      </c>
      <c r="D96" s="179" t="s">
        <v>62</v>
      </c>
      <c r="E96" s="179" t="s">
        <v>58</v>
      </c>
      <c r="F96" s="179" t="s">
        <v>169</v>
      </c>
      <c r="G96" s="179" t="s">
        <v>170</v>
      </c>
      <c r="H96" s="179" t="s">
        <v>171</v>
      </c>
      <c r="I96" s="180" t="s">
        <v>172</v>
      </c>
      <c r="J96" s="179" t="s">
        <v>138</v>
      </c>
      <c r="K96" s="181" t="s">
        <v>173</v>
      </c>
      <c r="L96" s="182"/>
      <c r="M96" s="81" t="s">
        <v>174</v>
      </c>
      <c r="N96" s="82" t="s">
        <v>47</v>
      </c>
      <c r="O96" s="82" t="s">
        <v>175</v>
      </c>
      <c r="P96" s="82" t="s">
        <v>176</v>
      </c>
      <c r="Q96" s="82" t="s">
        <v>177</v>
      </c>
      <c r="R96" s="82" t="s">
        <v>178</v>
      </c>
      <c r="S96" s="82" t="s">
        <v>179</v>
      </c>
      <c r="T96" s="83" t="s">
        <v>180</v>
      </c>
    </row>
    <row r="97" spans="2:63" s="1" customFormat="1" ht="29.25" customHeight="1">
      <c r="B97" s="41"/>
      <c r="C97" s="87" t="s">
        <v>139</v>
      </c>
      <c r="D97" s="63"/>
      <c r="E97" s="63"/>
      <c r="F97" s="63"/>
      <c r="G97" s="63"/>
      <c r="H97" s="63"/>
      <c r="I97" s="172"/>
      <c r="J97" s="183">
        <f>BK97</f>
        <v>0</v>
      </c>
      <c r="K97" s="63"/>
      <c r="L97" s="61"/>
      <c r="M97" s="84"/>
      <c r="N97" s="85"/>
      <c r="O97" s="85"/>
      <c r="P97" s="184">
        <f>P98+P152+P278</f>
        <v>0</v>
      </c>
      <c r="Q97" s="85"/>
      <c r="R97" s="184">
        <f>R98+R152+R278</f>
        <v>6.9197611000000006</v>
      </c>
      <c r="S97" s="85"/>
      <c r="T97" s="185">
        <f>T98+T152+T278</f>
        <v>6.864</v>
      </c>
      <c r="AT97" s="24" t="s">
        <v>76</v>
      </c>
      <c r="AU97" s="24" t="s">
        <v>140</v>
      </c>
      <c r="BK97" s="186">
        <f>BK98+BK152+BK278</f>
        <v>0</v>
      </c>
    </row>
    <row r="98" spans="2:63" s="11" customFormat="1" ht="37.35" customHeight="1">
      <c r="B98" s="187"/>
      <c r="C98" s="188"/>
      <c r="D98" s="189" t="s">
        <v>76</v>
      </c>
      <c r="E98" s="190" t="s">
        <v>181</v>
      </c>
      <c r="F98" s="190" t="s">
        <v>182</v>
      </c>
      <c r="G98" s="188"/>
      <c r="H98" s="188"/>
      <c r="I98" s="191"/>
      <c r="J98" s="192">
        <f>BK98</f>
        <v>0</v>
      </c>
      <c r="K98" s="188"/>
      <c r="L98" s="193"/>
      <c r="M98" s="194"/>
      <c r="N98" s="195"/>
      <c r="O98" s="195"/>
      <c r="P98" s="196">
        <f>P99+P129+P133+P140+P149</f>
        <v>0</v>
      </c>
      <c r="Q98" s="195"/>
      <c r="R98" s="196">
        <f>R99+R129+R133+R140+R149</f>
        <v>6.470249000000001</v>
      </c>
      <c r="S98" s="195"/>
      <c r="T98" s="197">
        <f>T99+T129+T133+T140+T149</f>
        <v>0.306</v>
      </c>
      <c r="AR98" s="198" t="s">
        <v>24</v>
      </c>
      <c r="AT98" s="199" t="s">
        <v>76</v>
      </c>
      <c r="AU98" s="199" t="s">
        <v>77</v>
      </c>
      <c r="AY98" s="198" t="s">
        <v>183</v>
      </c>
      <c r="BK98" s="200">
        <f>BK99+BK129+BK133+BK140+BK149</f>
        <v>0</v>
      </c>
    </row>
    <row r="99" spans="2:63" s="11" customFormat="1" ht="19.9" customHeight="1">
      <c r="B99" s="187"/>
      <c r="C99" s="188"/>
      <c r="D99" s="201" t="s">
        <v>76</v>
      </c>
      <c r="E99" s="202" t="s">
        <v>24</v>
      </c>
      <c r="F99" s="202" t="s">
        <v>184</v>
      </c>
      <c r="G99" s="188"/>
      <c r="H99" s="188"/>
      <c r="I99" s="191"/>
      <c r="J99" s="203">
        <f>BK99</f>
        <v>0</v>
      </c>
      <c r="K99" s="188"/>
      <c r="L99" s="193"/>
      <c r="M99" s="194"/>
      <c r="N99" s="195"/>
      <c r="O99" s="195"/>
      <c r="P99" s="196">
        <f>SUM(P100:P128)</f>
        <v>0</v>
      </c>
      <c r="Q99" s="195"/>
      <c r="R99" s="196">
        <f>SUM(R100:R128)</f>
        <v>6.1853085000000005</v>
      </c>
      <c r="S99" s="195"/>
      <c r="T99" s="197">
        <f>SUM(T100:T128)</f>
        <v>0</v>
      </c>
      <c r="AR99" s="198" t="s">
        <v>24</v>
      </c>
      <c r="AT99" s="199" t="s">
        <v>76</v>
      </c>
      <c r="AU99" s="199" t="s">
        <v>24</v>
      </c>
      <c r="AY99" s="198" t="s">
        <v>183</v>
      </c>
      <c r="BK99" s="200">
        <f>SUM(BK100:BK128)</f>
        <v>0</v>
      </c>
    </row>
    <row r="100" spans="2:65" s="1" customFormat="1" ht="31.5" customHeight="1">
      <c r="B100" s="41"/>
      <c r="C100" s="204" t="s">
        <v>24</v>
      </c>
      <c r="D100" s="204" t="s">
        <v>185</v>
      </c>
      <c r="E100" s="205" t="s">
        <v>1328</v>
      </c>
      <c r="F100" s="206" t="s">
        <v>1329</v>
      </c>
      <c r="G100" s="207" t="s">
        <v>188</v>
      </c>
      <c r="H100" s="208">
        <v>10.5</v>
      </c>
      <c r="I100" s="209"/>
      <c r="J100" s="210">
        <f>ROUND(I100*H100,2)</f>
        <v>0</v>
      </c>
      <c r="K100" s="206" t="s">
        <v>199</v>
      </c>
      <c r="L100" s="61"/>
      <c r="M100" s="211" t="s">
        <v>22</v>
      </c>
      <c r="N100" s="212" t="s">
        <v>48</v>
      </c>
      <c r="O100" s="42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AR100" s="24" t="s">
        <v>190</v>
      </c>
      <c r="AT100" s="24" t="s">
        <v>185</v>
      </c>
      <c r="AU100" s="24" t="s">
        <v>85</v>
      </c>
      <c r="AY100" s="24" t="s">
        <v>183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24" t="s">
        <v>24</v>
      </c>
      <c r="BK100" s="215">
        <f>ROUND(I100*H100,2)</f>
        <v>0</v>
      </c>
      <c r="BL100" s="24" t="s">
        <v>190</v>
      </c>
      <c r="BM100" s="24" t="s">
        <v>1549</v>
      </c>
    </row>
    <row r="101" spans="2:47" s="1" customFormat="1" ht="27">
      <c r="B101" s="41"/>
      <c r="C101" s="63"/>
      <c r="D101" s="216" t="s">
        <v>192</v>
      </c>
      <c r="E101" s="63"/>
      <c r="F101" s="217" t="s">
        <v>1331</v>
      </c>
      <c r="G101" s="63"/>
      <c r="H101" s="63"/>
      <c r="I101" s="172"/>
      <c r="J101" s="63"/>
      <c r="K101" s="63"/>
      <c r="L101" s="61"/>
      <c r="M101" s="218"/>
      <c r="N101" s="42"/>
      <c r="O101" s="42"/>
      <c r="P101" s="42"/>
      <c r="Q101" s="42"/>
      <c r="R101" s="42"/>
      <c r="S101" s="42"/>
      <c r="T101" s="78"/>
      <c r="AT101" s="24" t="s">
        <v>192</v>
      </c>
      <c r="AU101" s="24" t="s">
        <v>85</v>
      </c>
    </row>
    <row r="102" spans="2:51" s="12" customFormat="1" ht="13.5">
      <c r="B102" s="219"/>
      <c r="C102" s="220"/>
      <c r="D102" s="232" t="s">
        <v>194</v>
      </c>
      <c r="E102" s="243" t="s">
        <v>22</v>
      </c>
      <c r="F102" s="244" t="s">
        <v>1550</v>
      </c>
      <c r="G102" s="220"/>
      <c r="H102" s="245">
        <v>10.5</v>
      </c>
      <c r="I102" s="224"/>
      <c r="J102" s="220"/>
      <c r="K102" s="220"/>
      <c r="L102" s="225"/>
      <c r="M102" s="226"/>
      <c r="N102" s="227"/>
      <c r="O102" s="227"/>
      <c r="P102" s="227"/>
      <c r="Q102" s="227"/>
      <c r="R102" s="227"/>
      <c r="S102" s="227"/>
      <c r="T102" s="228"/>
      <c r="AT102" s="229" t="s">
        <v>194</v>
      </c>
      <c r="AU102" s="229" t="s">
        <v>85</v>
      </c>
      <c r="AV102" s="12" t="s">
        <v>85</v>
      </c>
      <c r="AW102" s="12" t="s">
        <v>41</v>
      </c>
      <c r="AX102" s="12" t="s">
        <v>24</v>
      </c>
      <c r="AY102" s="229" t="s">
        <v>183</v>
      </c>
    </row>
    <row r="103" spans="2:65" s="1" customFormat="1" ht="31.5" customHeight="1">
      <c r="B103" s="41"/>
      <c r="C103" s="204" t="s">
        <v>85</v>
      </c>
      <c r="D103" s="204" t="s">
        <v>185</v>
      </c>
      <c r="E103" s="205" t="s">
        <v>1332</v>
      </c>
      <c r="F103" s="206" t="s">
        <v>1333</v>
      </c>
      <c r="G103" s="207" t="s">
        <v>188</v>
      </c>
      <c r="H103" s="208">
        <v>10.5</v>
      </c>
      <c r="I103" s="209"/>
      <c r="J103" s="210">
        <f>ROUND(I103*H103,2)</f>
        <v>0</v>
      </c>
      <c r="K103" s="206" t="s">
        <v>199</v>
      </c>
      <c r="L103" s="61"/>
      <c r="M103" s="211" t="s">
        <v>22</v>
      </c>
      <c r="N103" s="212" t="s">
        <v>48</v>
      </c>
      <c r="O103" s="42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AR103" s="24" t="s">
        <v>190</v>
      </c>
      <c r="AT103" s="24" t="s">
        <v>185</v>
      </c>
      <c r="AU103" s="24" t="s">
        <v>85</v>
      </c>
      <c r="AY103" s="24" t="s">
        <v>183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24" t="s">
        <v>24</v>
      </c>
      <c r="BK103" s="215">
        <f>ROUND(I103*H103,2)</f>
        <v>0</v>
      </c>
      <c r="BL103" s="24" t="s">
        <v>190</v>
      </c>
      <c r="BM103" s="24" t="s">
        <v>1551</v>
      </c>
    </row>
    <row r="104" spans="2:47" s="1" customFormat="1" ht="40.5">
      <c r="B104" s="41"/>
      <c r="C104" s="63"/>
      <c r="D104" s="232" t="s">
        <v>192</v>
      </c>
      <c r="E104" s="63"/>
      <c r="F104" s="242" t="s">
        <v>1335</v>
      </c>
      <c r="G104" s="63"/>
      <c r="H104" s="63"/>
      <c r="I104" s="172"/>
      <c r="J104" s="63"/>
      <c r="K104" s="63"/>
      <c r="L104" s="61"/>
      <c r="M104" s="218"/>
      <c r="N104" s="42"/>
      <c r="O104" s="42"/>
      <c r="P104" s="42"/>
      <c r="Q104" s="42"/>
      <c r="R104" s="42"/>
      <c r="S104" s="42"/>
      <c r="T104" s="78"/>
      <c r="AT104" s="24" t="s">
        <v>192</v>
      </c>
      <c r="AU104" s="24" t="s">
        <v>85</v>
      </c>
    </row>
    <row r="105" spans="2:65" s="1" customFormat="1" ht="22.5" customHeight="1">
      <c r="B105" s="41"/>
      <c r="C105" s="204" t="s">
        <v>202</v>
      </c>
      <c r="D105" s="204" t="s">
        <v>185</v>
      </c>
      <c r="E105" s="205" t="s">
        <v>213</v>
      </c>
      <c r="F105" s="206" t="s">
        <v>214</v>
      </c>
      <c r="G105" s="207" t="s">
        <v>188</v>
      </c>
      <c r="H105" s="208">
        <v>3.15</v>
      </c>
      <c r="I105" s="209"/>
      <c r="J105" s="210">
        <f>ROUND(I105*H105,2)</f>
        <v>0</v>
      </c>
      <c r="K105" s="206" t="s">
        <v>1324</v>
      </c>
      <c r="L105" s="61"/>
      <c r="M105" s="211" t="s">
        <v>22</v>
      </c>
      <c r="N105" s="212" t="s">
        <v>48</v>
      </c>
      <c r="O105" s="42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AR105" s="24" t="s">
        <v>190</v>
      </c>
      <c r="AT105" s="24" t="s">
        <v>185</v>
      </c>
      <c r="AU105" s="24" t="s">
        <v>85</v>
      </c>
      <c r="AY105" s="24" t="s">
        <v>183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24" t="s">
        <v>24</v>
      </c>
      <c r="BK105" s="215">
        <f>ROUND(I105*H105,2)</f>
        <v>0</v>
      </c>
      <c r="BL105" s="24" t="s">
        <v>190</v>
      </c>
      <c r="BM105" s="24" t="s">
        <v>1552</v>
      </c>
    </row>
    <row r="106" spans="2:47" s="1" customFormat="1" ht="40.5">
      <c r="B106" s="41"/>
      <c r="C106" s="63"/>
      <c r="D106" s="216" t="s">
        <v>192</v>
      </c>
      <c r="E106" s="63"/>
      <c r="F106" s="217" t="s">
        <v>216</v>
      </c>
      <c r="G106" s="63"/>
      <c r="H106" s="63"/>
      <c r="I106" s="172"/>
      <c r="J106" s="63"/>
      <c r="K106" s="63"/>
      <c r="L106" s="61"/>
      <c r="M106" s="218"/>
      <c r="N106" s="42"/>
      <c r="O106" s="42"/>
      <c r="P106" s="42"/>
      <c r="Q106" s="42"/>
      <c r="R106" s="42"/>
      <c r="S106" s="42"/>
      <c r="T106" s="78"/>
      <c r="AT106" s="24" t="s">
        <v>192</v>
      </c>
      <c r="AU106" s="24" t="s">
        <v>85</v>
      </c>
    </row>
    <row r="107" spans="2:51" s="12" customFormat="1" ht="13.5">
      <c r="B107" s="219"/>
      <c r="C107" s="220"/>
      <c r="D107" s="232" t="s">
        <v>194</v>
      </c>
      <c r="E107" s="243" t="s">
        <v>22</v>
      </c>
      <c r="F107" s="244" t="s">
        <v>1553</v>
      </c>
      <c r="G107" s="220"/>
      <c r="H107" s="245">
        <v>3.15</v>
      </c>
      <c r="I107" s="224"/>
      <c r="J107" s="220"/>
      <c r="K107" s="220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194</v>
      </c>
      <c r="AU107" s="229" t="s">
        <v>85</v>
      </c>
      <c r="AV107" s="12" t="s">
        <v>85</v>
      </c>
      <c r="AW107" s="12" t="s">
        <v>41</v>
      </c>
      <c r="AX107" s="12" t="s">
        <v>24</v>
      </c>
      <c r="AY107" s="229" t="s">
        <v>183</v>
      </c>
    </row>
    <row r="108" spans="2:65" s="1" customFormat="1" ht="22.5" customHeight="1">
      <c r="B108" s="41"/>
      <c r="C108" s="204" t="s">
        <v>190</v>
      </c>
      <c r="D108" s="204" t="s">
        <v>185</v>
      </c>
      <c r="E108" s="205" t="s">
        <v>218</v>
      </c>
      <c r="F108" s="206" t="s">
        <v>219</v>
      </c>
      <c r="G108" s="207" t="s">
        <v>188</v>
      </c>
      <c r="H108" s="208">
        <v>3.15</v>
      </c>
      <c r="I108" s="209"/>
      <c r="J108" s="210">
        <f>ROUND(I108*H108,2)</f>
        <v>0</v>
      </c>
      <c r="K108" s="206" t="s">
        <v>1324</v>
      </c>
      <c r="L108" s="61"/>
      <c r="M108" s="211" t="s">
        <v>22</v>
      </c>
      <c r="N108" s="212" t="s">
        <v>48</v>
      </c>
      <c r="O108" s="42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AR108" s="24" t="s">
        <v>190</v>
      </c>
      <c r="AT108" s="24" t="s">
        <v>185</v>
      </c>
      <c r="AU108" s="24" t="s">
        <v>85</v>
      </c>
      <c r="AY108" s="24" t="s">
        <v>183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24" t="s">
        <v>24</v>
      </c>
      <c r="BK108" s="215">
        <f>ROUND(I108*H108,2)</f>
        <v>0</v>
      </c>
      <c r="BL108" s="24" t="s">
        <v>190</v>
      </c>
      <c r="BM108" s="24" t="s">
        <v>1554</v>
      </c>
    </row>
    <row r="109" spans="2:47" s="1" customFormat="1" ht="13.5">
      <c r="B109" s="41"/>
      <c r="C109" s="63"/>
      <c r="D109" s="216" t="s">
        <v>192</v>
      </c>
      <c r="E109" s="63"/>
      <c r="F109" s="217" t="s">
        <v>219</v>
      </c>
      <c r="G109" s="63"/>
      <c r="H109" s="63"/>
      <c r="I109" s="172"/>
      <c r="J109" s="63"/>
      <c r="K109" s="63"/>
      <c r="L109" s="61"/>
      <c r="M109" s="218"/>
      <c r="N109" s="42"/>
      <c r="O109" s="42"/>
      <c r="P109" s="42"/>
      <c r="Q109" s="42"/>
      <c r="R109" s="42"/>
      <c r="S109" s="42"/>
      <c r="T109" s="78"/>
      <c r="AT109" s="24" t="s">
        <v>192</v>
      </c>
      <c r="AU109" s="24" t="s">
        <v>85</v>
      </c>
    </row>
    <row r="110" spans="2:51" s="12" customFormat="1" ht="13.5">
      <c r="B110" s="219"/>
      <c r="C110" s="220"/>
      <c r="D110" s="232" t="s">
        <v>194</v>
      </c>
      <c r="E110" s="243" t="s">
        <v>22</v>
      </c>
      <c r="F110" s="244" t="s">
        <v>1553</v>
      </c>
      <c r="G110" s="220"/>
      <c r="H110" s="245">
        <v>3.15</v>
      </c>
      <c r="I110" s="224"/>
      <c r="J110" s="220"/>
      <c r="K110" s="220"/>
      <c r="L110" s="225"/>
      <c r="M110" s="226"/>
      <c r="N110" s="227"/>
      <c r="O110" s="227"/>
      <c r="P110" s="227"/>
      <c r="Q110" s="227"/>
      <c r="R110" s="227"/>
      <c r="S110" s="227"/>
      <c r="T110" s="228"/>
      <c r="AT110" s="229" t="s">
        <v>194</v>
      </c>
      <c r="AU110" s="229" t="s">
        <v>85</v>
      </c>
      <c r="AV110" s="12" t="s">
        <v>85</v>
      </c>
      <c r="AW110" s="12" t="s">
        <v>41</v>
      </c>
      <c r="AX110" s="12" t="s">
        <v>24</v>
      </c>
      <c r="AY110" s="229" t="s">
        <v>183</v>
      </c>
    </row>
    <row r="111" spans="2:65" s="1" customFormat="1" ht="22.5" customHeight="1">
      <c r="B111" s="41"/>
      <c r="C111" s="204" t="s">
        <v>212</v>
      </c>
      <c r="D111" s="204" t="s">
        <v>185</v>
      </c>
      <c r="E111" s="205" t="s">
        <v>222</v>
      </c>
      <c r="F111" s="206" t="s">
        <v>223</v>
      </c>
      <c r="G111" s="207" t="s">
        <v>224</v>
      </c>
      <c r="H111" s="208">
        <v>6.615</v>
      </c>
      <c r="I111" s="209"/>
      <c r="J111" s="210">
        <f>ROUND(I111*H111,2)</f>
        <v>0</v>
      </c>
      <c r="K111" s="206" t="s">
        <v>1324</v>
      </c>
      <c r="L111" s="61"/>
      <c r="M111" s="211" t="s">
        <v>22</v>
      </c>
      <c r="N111" s="212" t="s">
        <v>48</v>
      </c>
      <c r="O111" s="42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AR111" s="24" t="s">
        <v>190</v>
      </c>
      <c r="AT111" s="24" t="s">
        <v>185</v>
      </c>
      <c r="AU111" s="24" t="s">
        <v>85</v>
      </c>
      <c r="AY111" s="24" t="s">
        <v>183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24" t="s">
        <v>24</v>
      </c>
      <c r="BK111" s="215">
        <f>ROUND(I111*H111,2)</f>
        <v>0</v>
      </c>
      <c r="BL111" s="24" t="s">
        <v>190</v>
      </c>
      <c r="BM111" s="24" t="s">
        <v>1555</v>
      </c>
    </row>
    <row r="112" spans="2:47" s="1" customFormat="1" ht="13.5">
      <c r="B112" s="41"/>
      <c r="C112" s="63"/>
      <c r="D112" s="216" t="s">
        <v>192</v>
      </c>
      <c r="E112" s="63"/>
      <c r="F112" s="217" t="s">
        <v>226</v>
      </c>
      <c r="G112" s="63"/>
      <c r="H112" s="63"/>
      <c r="I112" s="172"/>
      <c r="J112" s="63"/>
      <c r="K112" s="63"/>
      <c r="L112" s="61"/>
      <c r="M112" s="218"/>
      <c r="N112" s="42"/>
      <c r="O112" s="42"/>
      <c r="P112" s="42"/>
      <c r="Q112" s="42"/>
      <c r="R112" s="42"/>
      <c r="S112" s="42"/>
      <c r="T112" s="78"/>
      <c r="AT112" s="24" t="s">
        <v>192</v>
      </c>
      <c r="AU112" s="24" t="s">
        <v>85</v>
      </c>
    </row>
    <row r="113" spans="2:51" s="12" customFormat="1" ht="13.5">
      <c r="B113" s="219"/>
      <c r="C113" s="220"/>
      <c r="D113" s="232" t="s">
        <v>194</v>
      </c>
      <c r="E113" s="243" t="s">
        <v>22</v>
      </c>
      <c r="F113" s="244" t="s">
        <v>1556</v>
      </c>
      <c r="G113" s="220"/>
      <c r="H113" s="245">
        <v>6.615</v>
      </c>
      <c r="I113" s="224"/>
      <c r="J113" s="220"/>
      <c r="K113" s="220"/>
      <c r="L113" s="225"/>
      <c r="M113" s="226"/>
      <c r="N113" s="227"/>
      <c r="O113" s="227"/>
      <c r="P113" s="227"/>
      <c r="Q113" s="227"/>
      <c r="R113" s="227"/>
      <c r="S113" s="227"/>
      <c r="T113" s="228"/>
      <c r="AT113" s="229" t="s">
        <v>194</v>
      </c>
      <c r="AU113" s="229" t="s">
        <v>85</v>
      </c>
      <c r="AV113" s="12" t="s">
        <v>85</v>
      </c>
      <c r="AW113" s="12" t="s">
        <v>41</v>
      </c>
      <c r="AX113" s="12" t="s">
        <v>24</v>
      </c>
      <c r="AY113" s="229" t="s">
        <v>183</v>
      </c>
    </row>
    <row r="114" spans="2:65" s="1" customFormat="1" ht="22.5" customHeight="1">
      <c r="B114" s="41"/>
      <c r="C114" s="204" t="s">
        <v>217</v>
      </c>
      <c r="D114" s="204" t="s">
        <v>185</v>
      </c>
      <c r="E114" s="205" t="s">
        <v>229</v>
      </c>
      <c r="F114" s="206" t="s">
        <v>230</v>
      </c>
      <c r="G114" s="207" t="s">
        <v>188</v>
      </c>
      <c r="H114" s="208">
        <v>7.35</v>
      </c>
      <c r="I114" s="209"/>
      <c r="J114" s="210">
        <f>ROUND(I114*H114,2)</f>
        <v>0</v>
      </c>
      <c r="K114" s="206" t="s">
        <v>1324</v>
      </c>
      <c r="L114" s="61"/>
      <c r="M114" s="211" t="s">
        <v>22</v>
      </c>
      <c r="N114" s="212" t="s">
        <v>48</v>
      </c>
      <c r="O114" s="42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AR114" s="24" t="s">
        <v>190</v>
      </c>
      <c r="AT114" s="24" t="s">
        <v>185</v>
      </c>
      <c r="AU114" s="24" t="s">
        <v>85</v>
      </c>
      <c r="AY114" s="24" t="s">
        <v>183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24" t="s">
        <v>24</v>
      </c>
      <c r="BK114" s="215">
        <f>ROUND(I114*H114,2)</f>
        <v>0</v>
      </c>
      <c r="BL114" s="24" t="s">
        <v>190</v>
      </c>
      <c r="BM114" s="24" t="s">
        <v>1557</v>
      </c>
    </row>
    <row r="115" spans="2:47" s="1" customFormat="1" ht="27">
      <c r="B115" s="41"/>
      <c r="C115" s="63"/>
      <c r="D115" s="216" t="s">
        <v>192</v>
      </c>
      <c r="E115" s="63"/>
      <c r="F115" s="217" t="s">
        <v>232</v>
      </c>
      <c r="G115" s="63"/>
      <c r="H115" s="63"/>
      <c r="I115" s="172"/>
      <c r="J115" s="63"/>
      <c r="K115" s="63"/>
      <c r="L115" s="61"/>
      <c r="M115" s="218"/>
      <c r="N115" s="42"/>
      <c r="O115" s="42"/>
      <c r="P115" s="42"/>
      <c r="Q115" s="42"/>
      <c r="R115" s="42"/>
      <c r="S115" s="42"/>
      <c r="T115" s="78"/>
      <c r="AT115" s="24" t="s">
        <v>192</v>
      </c>
      <c r="AU115" s="24" t="s">
        <v>85</v>
      </c>
    </row>
    <row r="116" spans="2:51" s="12" customFormat="1" ht="13.5">
      <c r="B116" s="219"/>
      <c r="C116" s="220"/>
      <c r="D116" s="232" t="s">
        <v>194</v>
      </c>
      <c r="E116" s="243" t="s">
        <v>22</v>
      </c>
      <c r="F116" s="244" t="s">
        <v>1558</v>
      </c>
      <c r="G116" s="220"/>
      <c r="H116" s="245">
        <v>7.35</v>
      </c>
      <c r="I116" s="224"/>
      <c r="J116" s="220"/>
      <c r="K116" s="220"/>
      <c r="L116" s="225"/>
      <c r="M116" s="226"/>
      <c r="N116" s="227"/>
      <c r="O116" s="227"/>
      <c r="P116" s="227"/>
      <c r="Q116" s="227"/>
      <c r="R116" s="227"/>
      <c r="S116" s="227"/>
      <c r="T116" s="228"/>
      <c r="AT116" s="229" t="s">
        <v>194</v>
      </c>
      <c r="AU116" s="229" t="s">
        <v>85</v>
      </c>
      <c r="AV116" s="12" t="s">
        <v>85</v>
      </c>
      <c r="AW116" s="12" t="s">
        <v>41</v>
      </c>
      <c r="AX116" s="12" t="s">
        <v>24</v>
      </c>
      <c r="AY116" s="229" t="s">
        <v>183</v>
      </c>
    </row>
    <row r="117" spans="2:65" s="1" customFormat="1" ht="22.5" customHeight="1">
      <c r="B117" s="41"/>
      <c r="C117" s="204" t="s">
        <v>221</v>
      </c>
      <c r="D117" s="204" t="s">
        <v>185</v>
      </c>
      <c r="E117" s="205" t="s">
        <v>1352</v>
      </c>
      <c r="F117" s="206" t="s">
        <v>1353</v>
      </c>
      <c r="G117" s="207" t="s">
        <v>188</v>
      </c>
      <c r="H117" s="208">
        <v>2.1</v>
      </c>
      <c r="I117" s="209"/>
      <c r="J117" s="210">
        <f>ROUND(I117*H117,2)</f>
        <v>0</v>
      </c>
      <c r="K117" s="206" t="s">
        <v>1324</v>
      </c>
      <c r="L117" s="61"/>
      <c r="M117" s="211" t="s">
        <v>22</v>
      </c>
      <c r="N117" s="212" t="s">
        <v>48</v>
      </c>
      <c r="O117" s="42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AR117" s="24" t="s">
        <v>190</v>
      </c>
      <c r="AT117" s="24" t="s">
        <v>185</v>
      </c>
      <c r="AU117" s="24" t="s">
        <v>85</v>
      </c>
      <c r="AY117" s="24" t="s">
        <v>183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24" t="s">
        <v>24</v>
      </c>
      <c r="BK117" s="215">
        <f>ROUND(I117*H117,2)</f>
        <v>0</v>
      </c>
      <c r="BL117" s="24" t="s">
        <v>190</v>
      </c>
      <c r="BM117" s="24" t="s">
        <v>1559</v>
      </c>
    </row>
    <row r="118" spans="2:47" s="1" customFormat="1" ht="40.5">
      <c r="B118" s="41"/>
      <c r="C118" s="63"/>
      <c r="D118" s="216" t="s">
        <v>192</v>
      </c>
      <c r="E118" s="63"/>
      <c r="F118" s="217" t="s">
        <v>1355</v>
      </c>
      <c r="G118" s="63"/>
      <c r="H118" s="63"/>
      <c r="I118" s="172"/>
      <c r="J118" s="63"/>
      <c r="K118" s="63"/>
      <c r="L118" s="61"/>
      <c r="M118" s="218"/>
      <c r="N118" s="42"/>
      <c r="O118" s="42"/>
      <c r="P118" s="42"/>
      <c r="Q118" s="42"/>
      <c r="R118" s="42"/>
      <c r="S118" s="42"/>
      <c r="T118" s="78"/>
      <c r="AT118" s="24" t="s">
        <v>192</v>
      </c>
      <c r="AU118" s="24" t="s">
        <v>85</v>
      </c>
    </row>
    <row r="119" spans="2:51" s="12" customFormat="1" ht="13.5">
      <c r="B119" s="219"/>
      <c r="C119" s="220"/>
      <c r="D119" s="216" t="s">
        <v>194</v>
      </c>
      <c r="E119" s="221" t="s">
        <v>22</v>
      </c>
      <c r="F119" s="222" t="s">
        <v>1560</v>
      </c>
      <c r="G119" s="220"/>
      <c r="H119" s="223">
        <v>2.1</v>
      </c>
      <c r="I119" s="224"/>
      <c r="J119" s="220"/>
      <c r="K119" s="220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194</v>
      </c>
      <c r="AU119" s="229" t="s">
        <v>85</v>
      </c>
      <c r="AV119" s="12" t="s">
        <v>85</v>
      </c>
      <c r="AW119" s="12" t="s">
        <v>41</v>
      </c>
      <c r="AX119" s="12" t="s">
        <v>77</v>
      </c>
      <c r="AY119" s="229" t="s">
        <v>183</v>
      </c>
    </row>
    <row r="120" spans="2:51" s="13" customFormat="1" ht="13.5">
      <c r="B120" s="230"/>
      <c r="C120" s="231"/>
      <c r="D120" s="232" t="s">
        <v>194</v>
      </c>
      <c r="E120" s="233" t="s">
        <v>22</v>
      </c>
      <c r="F120" s="234" t="s">
        <v>196</v>
      </c>
      <c r="G120" s="231"/>
      <c r="H120" s="235">
        <v>2.1</v>
      </c>
      <c r="I120" s="236"/>
      <c r="J120" s="231"/>
      <c r="K120" s="231"/>
      <c r="L120" s="237"/>
      <c r="M120" s="238"/>
      <c r="N120" s="239"/>
      <c r="O120" s="239"/>
      <c r="P120" s="239"/>
      <c r="Q120" s="239"/>
      <c r="R120" s="239"/>
      <c r="S120" s="239"/>
      <c r="T120" s="240"/>
      <c r="AT120" s="241" t="s">
        <v>194</v>
      </c>
      <c r="AU120" s="241" t="s">
        <v>85</v>
      </c>
      <c r="AV120" s="13" t="s">
        <v>190</v>
      </c>
      <c r="AW120" s="13" t="s">
        <v>41</v>
      </c>
      <c r="AX120" s="13" t="s">
        <v>24</v>
      </c>
      <c r="AY120" s="241" t="s">
        <v>183</v>
      </c>
    </row>
    <row r="121" spans="2:65" s="1" customFormat="1" ht="22.5" customHeight="1">
      <c r="B121" s="41"/>
      <c r="C121" s="257" t="s">
        <v>228</v>
      </c>
      <c r="D121" s="257" t="s">
        <v>330</v>
      </c>
      <c r="E121" s="258" t="s">
        <v>1357</v>
      </c>
      <c r="F121" s="259" t="s">
        <v>1358</v>
      </c>
      <c r="G121" s="260" t="s">
        <v>224</v>
      </c>
      <c r="H121" s="261">
        <v>4.2</v>
      </c>
      <c r="I121" s="262"/>
      <c r="J121" s="263">
        <f>ROUND(I121*H121,2)</f>
        <v>0</v>
      </c>
      <c r="K121" s="259" t="s">
        <v>1324</v>
      </c>
      <c r="L121" s="264"/>
      <c r="M121" s="265" t="s">
        <v>22</v>
      </c>
      <c r="N121" s="266" t="s">
        <v>48</v>
      </c>
      <c r="O121" s="42"/>
      <c r="P121" s="213">
        <f>O121*H121</f>
        <v>0</v>
      </c>
      <c r="Q121" s="213">
        <v>1</v>
      </c>
      <c r="R121" s="213">
        <f>Q121*H121</f>
        <v>4.2</v>
      </c>
      <c r="S121" s="213">
        <v>0</v>
      </c>
      <c r="T121" s="214">
        <f>S121*H121</f>
        <v>0</v>
      </c>
      <c r="AR121" s="24" t="s">
        <v>228</v>
      </c>
      <c r="AT121" s="24" t="s">
        <v>330</v>
      </c>
      <c r="AU121" s="24" t="s">
        <v>85</v>
      </c>
      <c r="AY121" s="24" t="s">
        <v>183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24" t="s">
        <v>24</v>
      </c>
      <c r="BK121" s="215">
        <f>ROUND(I121*H121,2)</f>
        <v>0</v>
      </c>
      <c r="BL121" s="24" t="s">
        <v>190</v>
      </c>
      <c r="BM121" s="24" t="s">
        <v>1561</v>
      </c>
    </row>
    <row r="122" spans="2:47" s="1" customFormat="1" ht="27">
      <c r="B122" s="41"/>
      <c r="C122" s="63"/>
      <c r="D122" s="216" t="s">
        <v>192</v>
      </c>
      <c r="E122" s="63"/>
      <c r="F122" s="217" t="s">
        <v>1360</v>
      </c>
      <c r="G122" s="63"/>
      <c r="H122" s="63"/>
      <c r="I122" s="172"/>
      <c r="J122" s="63"/>
      <c r="K122" s="63"/>
      <c r="L122" s="61"/>
      <c r="M122" s="218"/>
      <c r="N122" s="42"/>
      <c r="O122" s="42"/>
      <c r="P122" s="42"/>
      <c r="Q122" s="42"/>
      <c r="R122" s="42"/>
      <c r="S122" s="42"/>
      <c r="T122" s="78"/>
      <c r="AT122" s="24" t="s">
        <v>192</v>
      </c>
      <c r="AU122" s="24" t="s">
        <v>85</v>
      </c>
    </row>
    <row r="123" spans="2:51" s="12" customFormat="1" ht="13.5">
      <c r="B123" s="219"/>
      <c r="C123" s="220"/>
      <c r="D123" s="216" t="s">
        <v>194</v>
      </c>
      <c r="E123" s="221" t="s">
        <v>22</v>
      </c>
      <c r="F123" s="222" t="s">
        <v>1562</v>
      </c>
      <c r="G123" s="220"/>
      <c r="H123" s="223">
        <v>2.1</v>
      </c>
      <c r="I123" s="224"/>
      <c r="J123" s="220"/>
      <c r="K123" s="220"/>
      <c r="L123" s="225"/>
      <c r="M123" s="226"/>
      <c r="N123" s="227"/>
      <c r="O123" s="227"/>
      <c r="P123" s="227"/>
      <c r="Q123" s="227"/>
      <c r="R123" s="227"/>
      <c r="S123" s="227"/>
      <c r="T123" s="228"/>
      <c r="AT123" s="229" t="s">
        <v>194</v>
      </c>
      <c r="AU123" s="229" t="s">
        <v>85</v>
      </c>
      <c r="AV123" s="12" t="s">
        <v>85</v>
      </c>
      <c r="AW123" s="12" t="s">
        <v>41</v>
      </c>
      <c r="AX123" s="12" t="s">
        <v>24</v>
      </c>
      <c r="AY123" s="229" t="s">
        <v>183</v>
      </c>
    </row>
    <row r="124" spans="2:51" s="12" customFormat="1" ht="13.5">
      <c r="B124" s="219"/>
      <c r="C124" s="220"/>
      <c r="D124" s="232" t="s">
        <v>194</v>
      </c>
      <c r="E124" s="220"/>
      <c r="F124" s="244" t="s">
        <v>1563</v>
      </c>
      <c r="G124" s="220"/>
      <c r="H124" s="245">
        <v>4.2</v>
      </c>
      <c r="I124" s="224"/>
      <c r="J124" s="220"/>
      <c r="K124" s="220"/>
      <c r="L124" s="225"/>
      <c r="M124" s="226"/>
      <c r="N124" s="227"/>
      <c r="O124" s="227"/>
      <c r="P124" s="227"/>
      <c r="Q124" s="227"/>
      <c r="R124" s="227"/>
      <c r="S124" s="227"/>
      <c r="T124" s="228"/>
      <c r="AT124" s="229" t="s">
        <v>194</v>
      </c>
      <c r="AU124" s="229" t="s">
        <v>85</v>
      </c>
      <c r="AV124" s="12" t="s">
        <v>85</v>
      </c>
      <c r="AW124" s="12" t="s">
        <v>6</v>
      </c>
      <c r="AX124" s="12" t="s">
        <v>24</v>
      </c>
      <c r="AY124" s="229" t="s">
        <v>183</v>
      </c>
    </row>
    <row r="125" spans="2:65" s="1" customFormat="1" ht="22.5" customHeight="1">
      <c r="B125" s="41"/>
      <c r="C125" s="204" t="s">
        <v>235</v>
      </c>
      <c r="D125" s="204" t="s">
        <v>185</v>
      </c>
      <c r="E125" s="205" t="s">
        <v>1363</v>
      </c>
      <c r="F125" s="206" t="s">
        <v>1364</v>
      </c>
      <c r="G125" s="207" t="s">
        <v>188</v>
      </c>
      <c r="H125" s="208">
        <v>1.05</v>
      </c>
      <c r="I125" s="209"/>
      <c r="J125" s="210">
        <f>ROUND(I125*H125,2)</f>
        <v>0</v>
      </c>
      <c r="K125" s="206" t="s">
        <v>1324</v>
      </c>
      <c r="L125" s="61"/>
      <c r="M125" s="211" t="s">
        <v>22</v>
      </c>
      <c r="N125" s="212" t="s">
        <v>48</v>
      </c>
      <c r="O125" s="42"/>
      <c r="P125" s="213">
        <f>O125*H125</f>
        <v>0</v>
      </c>
      <c r="Q125" s="213">
        <v>1.89077</v>
      </c>
      <c r="R125" s="213">
        <f>Q125*H125</f>
        <v>1.9853085000000001</v>
      </c>
      <c r="S125" s="213">
        <v>0</v>
      </c>
      <c r="T125" s="214">
        <f>S125*H125</f>
        <v>0</v>
      </c>
      <c r="AR125" s="24" t="s">
        <v>190</v>
      </c>
      <c r="AT125" s="24" t="s">
        <v>185</v>
      </c>
      <c r="AU125" s="24" t="s">
        <v>85</v>
      </c>
      <c r="AY125" s="24" t="s">
        <v>183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24" t="s">
        <v>24</v>
      </c>
      <c r="BK125" s="215">
        <f>ROUND(I125*H125,2)</f>
        <v>0</v>
      </c>
      <c r="BL125" s="24" t="s">
        <v>190</v>
      </c>
      <c r="BM125" s="24" t="s">
        <v>1564</v>
      </c>
    </row>
    <row r="126" spans="2:47" s="1" customFormat="1" ht="27">
      <c r="B126" s="41"/>
      <c r="C126" s="63"/>
      <c r="D126" s="216" t="s">
        <v>192</v>
      </c>
      <c r="E126" s="63"/>
      <c r="F126" s="217" t="s">
        <v>1366</v>
      </c>
      <c r="G126" s="63"/>
      <c r="H126" s="63"/>
      <c r="I126" s="172"/>
      <c r="J126" s="63"/>
      <c r="K126" s="63"/>
      <c r="L126" s="61"/>
      <c r="M126" s="218"/>
      <c r="N126" s="42"/>
      <c r="O126" s="42"/>
      <c r="P126" s="42"/>
      <c r="Q126" s="42"/>
      <c r="R126" s="42"/>
      <c r="S126" s="42"/>
      <c r="T126" s="78"/>
      <c r="AT126" s="24" t="s">
        <v>192</v>
      </c>
      <c r="AU126" s="24" t="s">
        <v>85</v>
      </c>
    </row>
    <row r="127" spans="2:51" s="12" customFormat="1" ht="13.5">
      <c r="B127" s="219"/>
      <c r="C127" s="220"/>
      <c r="D127" s="216" t="s">
        <v>194</v>
      </c>
      <c r="E127" s="221" t="s">
        <v>22</v>
      </c>
      <c r="F127" s="222" t="s">
        <v>1565</v>
      </c>
      <c r="G127" s="220"/>
      <c r="H127" s="223">
        <v>1.05</v>
      </c>
      <c r="I127" s="224"/>
      <c r="J127" s="220"/>
      <c r="K127" s="220"/>
      <c r="L127" s="225"/>
      <c r="M127" s="226"/>
      <c r="N127" s="227"/>
      <c r="O127" s="227"/>
      <c r="P127" s="227"/>
      <c r="Q127" s="227"/>
      <c r="R127" s="227"/>
      <c r="S127" s="227"/>
      <c r="T127" s="228"/>
      <c r="AT127" s="229" t="s">
        <v>194</v>
      </c>
      <c r="AU127" s="229" t="s">
        <v>85</v>
      </c>
      <c r="AV127" s="12" t="s">
        <v>85</v>
      </c>
      <c r="AW127" s="12" t="s">
        <v>41</v>
      </c>
      <c r="AX127" s="12" t="s">
        <v>77</v>
      </c>
      <c r="AY127" s="229" t="s">
        <v>183</v>
      </c>
    </row>
    <row r="128" spans="2:51" s="13" customFormat="1" ht="13.5">
      <c r="B128" s="230"/>
      <c r="C128" s="231"/>
      <c r="D128" s="216" t="s">
        <v>194</v>
      </c>
      <c r="E128" s="267" t="s">
        <v>22</v>
      </c>
      <c r="F128" s="268" t="s">
        <v>196</v>
      </c>
      <c r="G128" s="231"/>
      <c r="H128" s="269">
        <v>1.05</v>
      </c>
      <c r="I128" s="236"/>
      <c r="J128" s="231"/>
      <c r="K128" s="231"/>
      <c r="L128" s="237"/>
      <c r="M128" s="238"/>
      <c r="N128" s="239"/>
      <c r="O128" s="239"/>
      <c r="P128" s="239"/>
      <c r="Q128" s="239"/>
      <c r="R128" s="239"/>
      <c r="S128" s="239"/>
      <c r="T128" s="240"/>
      <c r="AT128" s="241" t="s">
        <v>194</v>
      </c>
      <c r="AU128" s="241" t="s">
        <v>85</v>
      </c>
      <c r="AV128" s="13" t="s">
        <v>190</v>
      </c>
      <c r="AW128" s="13" t="s">
        <v>41</v>
      </c>
      <c r="AX128" s="13" t="s">
        <v>24</v>
      </c>
      <c r="AY128" s="241" t="s">
        <v>183</v>
      </c>
    </row>
    <row r="129" spans="2:63" s="11" customFormat="1" ht="29.85" customHeight="1">
      <c r="B129" s="187"/>
      <c r="C129" s="188"/>
      <c r="D129" s="201" t="s">
        <v>76</v>
      </c>
      <c r="E129" s="202" t="s">
        <v>202</v>
      </c>
      <c r="F129" s="202" t="s">
        <v>270</v>
      </c>
      <c r="G129" s="188"/>
      <c r="H129" s="188"/>
      <c r="I129" s="191"/>
      <c r="J129" s="203">
        <f>BK129</f>
        <v>0</v>
      </c>
      <c r="K129" s="188"/>
      <c r="L129" s="193"/>
      <c r="M129" s="194"/>
      <c r="N129" s="195"/>
      <c r="O129" s="195"/>
      <c r="P129" s="196">
        <f>SUM(P130:P132)</f>
        <v>0</v>
      </c>
      <c r="Q129" s="195"/>
      <c r="R129" s="196">
        <f>SUM(R130:R132)</f>
        <v>0.21659050000000002</v>
      </c>
      <c r="S129" s="195"/>
      <c r="T129" s="197">
        <f>SUM(T130:T132)</f>
        <v>0</v>
      </c>
      <c r="AR129" s="198" t="s">
        <v>24</v>
      </c>
      <c r="AT129" s="199" t="s">
        <v>76</v>
      </c>
      <c r="AU129" s="199" t="s">
        <v>24</v>
      </c>
      <c r="AY129" s="198" t="s">
        <v>183</v>
      </c>
      <c r="BK129" s="200">
        <f>SUM(BK130:BK132)</f>
        <v>0</v>
      </c>
    </row>
    <row r="130" spans="2:65" s="1" customFormat="1" ht="22.5" customHeight="1">
      <c r="B130" s="41"/>
      <c r="C130" s="204" t="s">
        <v>29</v>
      </c>
      <c r="D130" s="204" t="s">
        <v>185</v>
      </c>
      <c r="E130" s="205" t="s">
        <v>1566</v>
      </c>
      <c r="F130" s="206" t="s">
        <v>1567</v>
      </c>
      <c r="G130" s="207" t="s">
        <v>188</v>
      </c>
      <c r="H130" s="208">
        <v>0.133</v>
      </c>
      <c r="I130" s="209"/>
      <c r="J130" s="210">
        <f>ROUND(I130*H130,2)</f>
        <v>0</v>
      </c>
      <c r="K130" s="206" t="s">
        <v>199</v>
      </c>
      <c r="L130" s="61"/>
      <c r="M130" s="211" t="s">
        <v>22</v>
      </c>
      <c r="N130" s="212" t="s">
        <v>48</v>
      </c>
      <c r="O130" s="42"/>
      <c r="P130" s="213">
        <f>O130*H130</f>
        <v>0</v>
      </c>
      <c r="Q130" s="213">
        <v>1.6285</v>
      </c>
      <c r="R130" s="213">
        <f>Q130*H130</f>
        <v>0.21659050000000002</v>
      </c>
      <c r="S130" s="213">
        <v>0</v>
      </c>
      <c r="T130" s="214">
        <f>S130*H130</f>
        <v>0</v>
      </c>
      <c r="AR130" s="24" t="s">
        <v>190</v>
      </c>
      <c r="AT130" s="24" t="s">
        <v>185</v>
      </c>
      <c r="AU130" s="24" t="s">
        <v>85</v>
      </c>
      <c r="AY130" s="24" t="s">
        <v>183</v>
      </c>
      <c r="BE130" s="215">
        <f>IF(N130="základní",J130,0)</f>
        <v>0</v>
      </c>
      <c r="BF130" s="215">
        <f>IF(N130="snížená",J130,0)</f>
        <v>0</v>
      </c>
      <c r="BG130" s="215">
        <f>IF(N130="zákl. přenesená",J130,0)</f>
        <v>0</v>
      </c>
      <c r="BH130" s="215">
        <f>IF(N130="sníž. přenesená",J130,0)</f>
        <v>0</v>
      </c>
      <c r="BI130" s="215">
        <f>IF(N130="nulová",J130,0)</f>
        <v>0</v>
      </c>
      <c r="BJ130" s="24" t="s">
        <v>24</v>
      </c>
      <c r="BK130" s="215">
        <f>ROUND(I130*H130,2)</f>
        <v>0</v>
      </c>
      <c r="BL130" s="24" t="s">
        <v>190</v>
      </c>
      <c r="BM130" s="24" t="s">
        <v>1568</v>
      </c>
    </row>
    <row r="131" spans="2:47" s="1" customFormat="1" ht="13.5">
      <c r="B131" s="41"/>
      <c r="C131" s="63"/>
      <c r="D131" s="216" t="s">
        <v>192</v>
      </c>
      <c r="E131" s="63"/>
      <c r="F131" s="217" t="s">
        <v>1569</v>
      </c>
      <c r="G131" s="63"/>
      <c r="H131" s="63"/>
      <c r="I131" s="172"/>
      <c r="J131" s="63"/>
      <c r="K131" s="63"/>
      <c r="L131" s="61"/>
      <c r="M131" s="218"/>
      <c r="N131" s="42"/>
      <c r="O131" s="42"/>
      <c r="P131" s="42"/>
      <c r="Q131" s="42"/>
      <c r="R131" s="42"/>
      <c r="S131" s="42"/>
      <c r="T131" s="78"/>
      <c r="AT131" s="24" t="s">
        <v>192</v>
      </c>
      <c r="AU131" s="24" t="s">
        <v>85</v>
      </c>
    </row>
    <row r="132" spans="2:51" s="12" customFormat="1" ht="13.5">
      <c r="B132" s="219"/>
      <c r="C132" s="220"/>
      <c r="D132" s="216" t="s">
        <v>194</v>
      </c>
      <c r="E132" s="221" t="s">
        <v>22</v>
      </c>
      <c r="F132" s="222" t="s">
        <v>1570</v>
      </c>
      <c r="G132" s="220"/>
      <c r="H132" s="223">
        <v>0.133</v>
      </c>
      <c r="I132" s="224"/>
      <c r="J132" s="220"/>
      <c r="K132" s="220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194</v>
      </c>
      <c r="AU132" s="229" t="s">
        <v>85</v>
      </c>
      <c r="AV132" s="12" t="s">
        <v>85</v>
      </c>
      <c r="AW132" s="12" t="s">
        <v>41</v>
      </c>
      <c r="AX132" s="12" t="s">
        <v>24</v>
      </c>
      <c r="AY132" s="229" t="s">
        <v>183</v>
      </c>
    </row>
    <row r="133" spans="2:63" s="11" customFormat="1" ht="29.85" customHeight="1">
      <c r="B133" s="187"/>
      <c r="C133" s="188"/>
      <c r="D133" s="201" t="s">
        <v>76</v>
      </c>
      <c r="E133" s="202" t="s">
        <v>228</v>
      </c>
      <c r="F133" s="202" t="s">
        <v>600</v>
      </c>
      <c r="G133" s="188"/>
      <c r="H133" s="188"/>
      <c r="I133" s="191"/>
      <c r="J133" s="203">
        <f>BK133</f>
        <v>0</v>
      </c>
      <c r="K133" s="188"/>
      <c r="L133" s="193"/>
      <c r="M133" s="194"/>
      <c r="N133" s="195"/>
      <c r="O133" s="195"/>
      <c r="P133" s="196">
        <f>SUM(P134:P139)</f>
        <v>0</v>
      </c>
      <c r="Q133" s="195"/>
      <c r="R133" s="196">
        <f>SUM(R134:R139)</f>
        <v>0.035629999999999995</v>
      </c>
      <c r="S133" s="195"/>
      <c r="T133" s="197">
        <f>SUM(T134:T139)</f>
        <v>0</v>
      </c>
      <c r="AR133" s="198" t="s">
        <v>24</v>
      </c>
      <c r="AT133" s="199" t="s">
        <v>76</v>
      </c>
      <c r="AU133" s="199" t="s">
        <v>24</v>
      </c>
      <c r="AY133" s="198" t="s">
        <v>183</v>
      </c>
      <c r="BK133" s="200">
        <f>SUM(BK134:BK139)</f>
        <v>0</v>
      </c>
    </row>
    <row r="134" spans="2:65" s="1" customFormat="1" ht="22.5" customHeight="1">
      <c r="B134" s="41"/>
      <c r="C134" s="204" t="s">
        <v>252</v>
      </c>
      <c r="D134" s="204" t="s">
        <v>185</v>
      </c>
      <c r="E134" s="205" t="s">
        <v>1571</v>
      </c>
      <c r="F134" s="206" t="s">
        <v>1572</v>
      </c>
      <c r="G134" s="207" t="s">
        <v>238</v>
      </c>
      <c r="H134" s="208">
        <v>7</v>
      </c>
      <c r="I134" s="209"/>
      <c r="J134" s="210">
        <f>ROUND(I134*H134,2)</f>
        <v>0</v>
      </c>
      <c r="K134" s="206" t="s">
        <v>199</v>
      </c>
      <c r="L134" s="61"/>
      <c r="M134" s="211" t="s">
        <v>22</v>
      </c>
      <c r="N134" s="212" t="s">
        <v>48</v>
      </c>
      <c r="O134" s="42"/>
      <c r="P134" s="213">
        <f>O134*H134</f>
        <v>0</v>
      </c>
      <c r="Q134" s="213">
        <v>0.00041</v>
      </c>
      <c r="R134" s="213">
        <f>Q134*H134</f>
        <v>0.00287</v>
      </c>
      <c r="S134" s="213">
        <v>0</v>
      </c>
      <c r="T134" s="214">
        <f>S134*H134</f>
        <v>0</v>
      </c>
      <c r="AR134" s="24" t="s">
        <v>190</v>
      </c>
      <c r="AT134" s="24" t="s">
        <v>185</v>
      </c>
      <c r="AU134" s="24" t="s">
        <v>85</v>
      </c>
      <c r="AY134" s="24" t="s">
        <v>183</v>
      </c>
      <c r="BE134" s="215">
        <f>IF(N134="základní",J134,0)</f>
        <v>0</v>
      </c>
      <c r="BF134" s="215">
        <f>IF(N134="snížená",J134,0)</f>
        <v>0</v>
      </c>
      <c r="BG134" s="215">
        <f>IF(N134="zákl. přenesená",J134,0)</f>
        <v>0</v>
      </c>
      <c r="BH134" s="215">
        <f>IF(N134="sníž. přenesená",J134,0)</f>
        <v>0</v>
      </c>
      <c r="BI134" s="215">
        <f>IF(N134="nulová",J134,0)</f>
        <v>0</v>
      </c>
      <c r="BJ134" s="24" t="s">
        <v>24</v>
      </c>
      <c r="BK134" s="215">
        <f>ROUND(I134*H134,2)</f>
        <v>0</v>
      </c>
      <c r="BL134" s="24" t="s">
        <v>190</v>
      </c>
      <c r="BM134" s="24" t="s">
        <v>1573</v>
      </c>
    </row>
    <row r="135" spans="2:47" s="1" customFormat="1" ht="13.5">
      <c r="B135" s="41"/>
      <c r="C135" s="63"/>
      <c r="D135" s="232" t="s">
        <v>192</v>
      </c>
      <c r="E135" s="63"/>
      <c r="F135" s="242" t="s">
        <v>1574</v>
      </c>
      <c r="G135" s="63"/>
      <c r="H135" s="63"/>
      <c r="I135" s="172"/>
      <c r="J135" s="63"/>
      <c r="K135" s="63"/>
      <c r="L135" s="61"/>
      <c r="M135" s="218"/>
      <c r="N135" s="42"/>
      <c r="O135" s="42"/>
      <c r="P135" s="42"/>
      <c r="Q135" s="42"/>
      <c r="R135" s="42"/>
      <c r="S135" s="42"/>
      <c r="T135" s="78"/>
      <c r="AT135" s="24" t="s">
        <v>192</v>
      </c>
      <c r="AU135" s="24" t="s">
        <v>85</v>
      </c>
    </row>
    <row r="136" spans="2:65" s="1" customFormat="1" ht="22.5" customHeight="1">
      <c r="B136" s="41"/>
      <c r="C136" s="257" t="s">
        <v>259</v>
      </c>
      <c r="D136" s="257" t="s">
        <v>330</v>
      </c>
      <c r="E136" s="258" t="s">
        <v>1575</v>
      </c>
      <c r="F136" s="259" t="s">
        <v>1576</v>
      </c>
      <c r="G136" s="260" t="s">
        <v>238</v>
      </c>
      <c r="H136" s="261">
        <v>7</v>
      </c>
      <c r="I136" s="262"/>
      <c r="J136" s="263">
        <f>ROUND(I136*H136,2)</f>
        <v>0</v>
      </c>
      <c r="K136" s="259" t="s">
        <v>199</v>
      </c>
      <c r="L136" s="264"/>
      <c r="M136" s="265" t="s">
        <v>22</v>
      </c>
      <c r="N136" s="266" t="s">
        <v>48</v>
      </c>
      <c r="O136" s="42"/>
      <c r="P136" s="213">
        <f>O136*H136</f>
        <v>0</v>
      </c>
      <c r="Q136" s="213">
        <v>0.00449</v>
      </c>
      <c r="R136" s="213">
        <f>Q136*H136</f>
        <v>0.03143</v>
      </c>
      <c r="S136" s="213">
        <v>0</v>
      </c>
      <c r="T136" s="214">
        <f>S136*H136</f>
        <v>0</v>
      </c>
      <c r="AR136" s="24" t="s">
        <v>228</v>
      </c>
      <c r="AT136" s="24" t="s">
        <v>330</v>
      </c>
      <c r="AU136" s="24" t="s">
        <v>85</v>
      </c>
      <c r="AY136" s="24" t="s">
        <v>183</v>
      </c>
      <c r="BE136" s="215">
        <f>IF(N136="základní",J136,0)</f>
        <v>0</v>
      </c>
      <c r="BF136" s="215">
        <f>IF(N136="snížená",J136,0)</f>
        <v>0</v>
      </c>
      <c r="BG136" s="215">
        <f>IF(N136="zákl. přenesená",J136,0)</f>
        <v>0</v>
      </c>
      <c r="BH136" s="215">
        <f>IF(N136="sníž. přenesená",J136,0)</f>
        <v>0</v>
      </c>
      <c r="BI136" s="215">
        <f>IF(N136="nulová",J136,0)</f>
        <v>0</v>
      </c>
      <c r="BJ136" s="24" t="s">
        <v>24</v>
      </c>
      <c r="BK136" s="215">
        <f>ROUND(I136*H136,2)</f>
        <v>0</v>
      </c>
      <c r="BL136" s="24" t="s">
        <v>190</v>
      </c>
      <c r="BM136" s="24" t="s">
        <v>1577</v>
      </c>
    </row>
    <row r="137" spans="2:47" s="1" customFormat="1" ht="27">
      <c r="B137" s="41"/>
      <c r="C137" s="63"/>
      <c r="D137" s="232" t="s">
        <v>192</v>
      </c>
      <c r="E137" s="63"/>
      <c r="F137" s="242" t="s">
        <v>1578</v>
      </c>
      <c r="G137" s="63"/>
      <c r="H137" s="63"/>
      <c r="I137" s="172"/>
      <c r="J137" s="63"/>
      <c r="K137" s="63"/>
      <c r="L137" s="61"/>
      <c r="M137" s="218"/>
      <c r="N137" s="42"/>
      <c r="O137" s="42"/>
      <c r="P137" s="42"/>
      <c r="Q137" s="42"/>
      <c r="R137" s="42"/>
      <c r="S137" s="42"/>
      <c r="T137" s="78"/>
      <c r="AT137" s="24" t="s">
        <v>192</v>
      </c>
      <c r="AU137" s="24" t="s">
        <v>85</v>
      </c>
    </row>
    <row r="138" spans="2:65" s="1" customFormat="1" ht="22.5" customHeight="1">
      <c r="B138" s="41"/>
      <c r="C138" s="204" t="s">
        <v>265</v>
      </c>
      <c r="D138" s="204" t="s">
        <v>185</v>
      </c>
      <c r="E138" s="205" t="s">
        <v>1579</v>
      </c>
      <c r="F138" s="206" t="s">
        <v>1580</v>
      </c>
      <c r="G138" s="207" t="s">
        <v>238</v>
      </c>
      <c r="H138" s="208">
        <v>7</v>
      </c>
      <c r="I138" s="209"/>
      <c r="J138" s="210">
        <f>ROUND(I138*H138,2)</f>
        <v>0</v>
      </c>
      <c r="K138" s="206" t="s">
        <v>199</v>
      </c>
      <c r="L138" s="61"/>
      <c r="M138" s="211" t="s">
        <v>22</v>
      </c>
      <c r="N138" s="212" t="s">
        <v>48</v>
      </c>
      <c r="O138" s="42"/>
      <c r="P138" s="213">
        <f>O138*H138</f>
        <v>0</v>
      </c>
      <c r="Q138" s="213">
        <v>0.00019</v>
      </c>
      <c r="R138" s="213">
        <f>Q138*H138</f>
        <v>0.00133</v>
      </c>
      <c r="S138" s="213">
        <v>0</v>
      </c>
      <c r="T138" s="214">
        <f>S138*H138</f>
        <v>0</v>
      </c>
      <c r="AR138" s="24" t="s">
        <v>190</v>
      </c>
      <c r="AT138" s="24" t="s">
        <v>185</v>
      </c>
      <c r="AU138" s="24" t="s">
        <v>85</v>
      </c>
      <c r="AY138" s="24" t="s">
        <v>183</v>
      </c>
      <c r="BE138" s="215">
        <f>IF(N138="základní",J138,0)</f>
        <v>0</v>
      </c>
      <c r="BF138" s="215">
        <f>IF(N138="snížená",J138,0)</f>
        <v>0</v>
      </c>
      <c r="BG138" s="215">
        <f>IF(N138="zákl. přenesená",J138,0)</f>
        <v>0</v>
      </c>
      <c r="BH138" s="215">
        <f>IF(N138="sníž. přenesená",J138,0)</f>
        <v>0</v>
      </c>
      <c r="BI138" s="215">
        <f>IF(N138="nulová",J138,0)</f>
        <v>0</v>
      </c>
      <c r="BJ138" s="24" t="s">
        <v>24</v>
      </c>
      <c r="BK138" s="215">
        <f>ROUND(I138*H138,2)</f>
        <v>0</v>
      </c>
      <c r="BL138" s="24" t="s">
        <v>190</v>
      </c>
      <c r="BM138" s="24" t="s">
        <v>1581</v>
      </c>
    </row>
    <row r="139" spans="2:47" s="1" customFormat="1" ht="13.5">
      <c r="B139" s="41"/>
      <c r="C139" s="63"/>
      <c r="D139" s="216" t="s">
        <v>192</v>
      </c>
      <c r="E139" s="63"/>
      <c r="F139" s="217" t="s">
        <v>1582</v>
      </c>
      <c r="G139" s="63"/>
      <c r="H139" s="63"/>
      <c r="I139" s="172"/>
      <c r="J139" s="63"/>
      <c r="K139" s="63"/>
      <c r="L139" s="61"/>
      <c r="M139" s="218"/>
      <c r="N139" s="42"/>
      <c r="O139" s="42"/>
      <c r="P139" s="42"/>
      <c r="Q139" s="42"/>
      <c r="R139" s="42"/>
      <c r="S139" s="42"/>
      <c r="T139" s="78"/>
      <c r="AT139" s="24" t="s">
        <v>192</v>
      </c>
      <c r="AU139" s="24" t="s">
        <v>85</v>
      </c>
    </row>
    <row r="140" spans="2:63" s="11" customFormat="1" ht="29.85" customHeight="1">
      <c r="B140" s="187"/>
      <c r="C140" s="188"/>
      <c r="D140" s="201" t="s">
        <v>76</v>
      </c>
      <c r="E140" s="202" t="s">
        <v>235</v>
      </c>
      <c r="F140" s="202" t="s">
        <v>605</v>
      </c>
      <c r="G140" s="188"/>
      <c r="H140" s="188"/>
      <c r="I140" s="191"/>
      <c r="J140" s="203">
        <f>BK140</f>
        <v>0</v>
      </c>
      <c r="K140" s="188"/>
      <c r="L140" s="193"/>
      <c r="M140" s="194"/>
      <c r="N140" s="195"/>
      <c r="O140" s="195"/>
      <c r="P140" s="196">
        <f>SUM(P141:P148)</f>
        <v>0</v>
      </c>
      <c r="Q140" s="195"/>
      <c r="R140" s="196">
        <f>SUM(R141:R148)</f>
        <v>0.03272</v>
      </c>
      <c r="S140" s="195"/>
      <c r="T140" s="197">
        <f>SUM(T141:T148)</f>
        <v>0.306</v>
      </c>
      <c r="AR140" s="198" t="s">
        <v>24</v>
      </c>
      <c r="AT140" s="199" t="s">
        <v>76</v>
      </c>
      <c r="AU140" s="199" t="s">
        <v>24</v>
      </c>
      <c r="AY140" s="198" t="s">
        <v>183</v>
      </c>
      <c r="BK140" s="200">
        <f>SUM(BK141:BK148)</f>
        <v>0</v>
      </c>
    </row>
    <row r="141" spans="2:65" s="1" customFormat="1" ht="31.5" customHeight="1">
      <c r="B141" s="41"/>
      <c r="C141" s="204" t="s">
        <v>271</v>
      </c>
      <c r="D141" s="204" t="s">
        <v>185</v>
      </c>
      <c r="E141" s="205" t="s">
        <v>638</v>
      </c>
      <c r="F141" s="206" t="s">
        <v>639</v>
      </c>
      <c r="G141" s="207" t="s">
        <v>274</v>
      </c>
      <c r="H141" s="208">
        <v>150</v>
      </c>
      <c r="I141" s="209"/>
      <c r="J141" s="210">
        <f>ROUND(I141*H141,2)</f>
        <v>0</v>
      </c>
      <c r="K141" s="206" t="s">
        <v>199</v>
      </c>
      <c r="L141" s="61"/>
      <c r="M141" s="211" t="s">
        <v>22</v>
      </c>
      <c r="N141" s="212" t="s">
        <v>48</v>
      </c>
      <c r="O141" s="42"/>
      <c r="P141" s="213">
        <f>O141*H141</f>
        <v>0</v>
      </c>
      <c r="Q141" s="213">
        <v>0.00021</v>
      </c>
      <c r="R141" s="213">
        <f>Q141*H141</f>
        <v>0.0315</v>
      </c>
      <c r="S141" s="213">
        <v>0</v>
      </c>
      <c r="T141" s="214">
        <f>S141*H141</f>
        <v>0</v>
      </c>
      <c r="AR141" s="24" t="s">
        <v>190</v>
      </c>
      <c r="AT141" s="24" t="s">
        <v>185</v>
      </c>
      <c r="AU141" s="24" t="s">
        <v>85</v>
      </c>
      <c r="AY141" s="24" t="s">
        <v>183</v>
      </c>
      <c r="BE141" s="215">
        <f>IF(N141="základní",J141,0)</f>
        <v>0</v>
      </c>
      <c r="BF141" s="215">
        <f>IF(N141="snížená",J141,0)</f>
        <v>0</v>
      </c>
      <c r="BG141" s="215">
        <f>IF(N141="zákl. přenesená",J141,0)</f>
        <v>0</v>
      </c>
      <c r="BH141" s="215">
        <f>IF(N141="sníž. přenesená",J141,0)</f>
        <v>0</v>
      </c>
      <c r="BI141" s="215">
        <f>IF(N141="nulová",J141,0)</f>
        <v>0</v>
      </c>
      <c r="BJ141" s="24" t="s">
        <v>24</v>
      </c>
      <c r="BK141" s="215">
        <f>ROUND(I141*H141,2)</f>
        <v>0</v>
      </c>
      <c r="BL141" s="24" t="s">
        <v>190</v>
      </c>
      <c r="BM141" s="24" t="s">
        <v>1583</v>
      </c>
    </row>
    <row r="142" spans="2:47" s="1" customFormat="1" ht="27">
      <c r="B142" s="41"/>
      <c r="C142" s="63"/>
      <c r="D142" s="232" t="s">
        <v>192</v>
      </c>
      <c r="E142" s="63"/>
      <c r="F142" s="242" t="s">
        <v>641</v>
      </c>
      <c r="G142" s="63"/>
      <c r="H142" s="63"/>
      <c r="I142" s="172"/>
      <c r="J142" s="63"/>
      <c r="K142" s="63"/>
      <c r="L142" s="61"/>
      <c r="M142" s="218"/>
      <c r="N142" s="42"/>
      <c r="O142" s="42"/>
      <c r="P142" s="42"/>
      <c r="Q142" s="42"/>
      <c r="R142" s="42"/>
      <c r="S142" s="42"/>
      <c r="T142" s="78"/>
      <c r="AT142" s="24" t="s">
        <v>192</v>
      </c>
      <c r="AU142" s="24" t="s">
        <v>85</v>
      </c>
    </row>
    <row r="143" spans="2:65" s="1" customFormat="1" ht="22.5" customHeight="1">
      <c r="B143" s="41"/>
      <c r="C143" s="204" t="s">
        <v>10</v>
      </c>
      <c r="D143" s="204" t="s">
        <v>185</v>
      </c>
      <c r="E143" s="205" t="s">
        <v>1584</v>
      </c>
      <c r="F143" s="206" t="s">
        <v>1585</v>
      </c>
      <c r="G143" s="207" t="s">
        <v>305</v>
      </c>
      <c r="H143" s="208">
        <v>4</v>
      </c>
      <c r="I143" s="209"/>
      <c r="J143" s="210">
        <f>ROUND(I143*H143,2)</f>
        <v>0</v>
      </c>
      <c r="K143" s="206" t="s">
        <v>199</v>
      </c>
      <c r="L143" s="61"/>
      <c r="M143" s="211" t="s">
        <v>22</v>
      </c>
      <c r="N143" s="212" t="s">
        <v>48</v>
      </c>
      <c r="O143" s="42"/>
      <c r="P143" s="213">
        <f>O143*H143</f>
        <v>0</v>
      </c>
      <c r="Q143" s="213">
        <v>0</v>
      </c>
      <c r="R143" s="213">
        <f>Q143*H143</f>
        <v>0</v>
      </c>
      <c r="S143" s="213">
        <v>0.059</v>
      </c>
      <c r="T143" s="214">
        <f>S143*H143</f>
        <v>0.236</v>
      </c>
      <c r="AR143" s="24" t="s">
        <v>190</v>
      </c>
      <c r="AT143" s="24" t="s">
        <v>185</v>
      </c>
      <c r="AU143" s="24" t="s">
        <v>85</v>
      </c>
      <c r="AY143" s="24" t="s">
        <v>183</v>
      </c>
      <c r="BE143" s="215">
        <f>IF(N143="základní",J143,0)</f>
        <v>0</v>
      </c>
      <c r="BF143" s="215">
        <f>IF(N143="snížená",J143,0)</f>
        <v>0</v>
      </c>
      <c r="BG143" s="215">
        <f>IF(N143="zákl. přenesená",J143,0)</f>
        <v>0</v>
      </c>
      <c r="BH143" s="215">
        <f>IF(N143="sníž. přenesená",J143,0)</f>
        <v>0</v>
      </c>
      <c r="BI143" s="215">
        <f>IF(N143="nulová",J143,0)</f>
        <v>0</v>
      </c>
      <c r="BJ143" s="24" t="s">
        <v>24</v>
      </c>
      <c r="BK143" s="215">
        <f>ROUND(I143*H143,2)</f>
        <v>0</v>
      </c>
      <c r="BL143" s="24" t="s">
        <v>190</v>
      </c>
      <c r="BM143" s="24" t="s">
        <v>1586</v>
      </c>
    </row>
    <row r="144" spans="2:47" s="1" customFormat="1" ht="27">
      <c r="B144" s="41"/>
      <c r="C144" s="63"/>
      <c r="D144" s="232" t="s">
        <v>192</v>
      </c>
      <c r="E144" s="63"/>
      <c r="F144" s="242" t="s">
        <v>1587</v>
      </c>
      <c r="G144" s="63"/>
      <c r="H144" s="63"/>
      <c r="I144" s="172"/>
      <c r="J144" s="63"/>
      <c r="K144" s="63"/>
      <c r="L144" s="61"/>
      <c r="M144" s="218"/>
      <c r="N144" s="42"/>
      <c r="O144" s="42"/>
      <c r="P144" s="42"/>
      <c r="Q144" s="42"/>
      <c r="R144" s="42"/>
      <c r="S144" s="42"/>
      <c r="T144" s="78"/>
      <c r="AT144" s="24" t="s">
        <v>192</v>
      </c>
      <c r="AU144" s="24" t="s">
        <v>85</v>
      </c>
    </row>
    <row r="145" spans="2:65" s="1" customFormat="1" ht="22.5" customHeight="1">
      <c r="B145" s="41"/>
      <c r="C145" s="204" t="s">
        <v>284</v>
      </c>
      <c r="D145" s="204" t="s">
        <v>185</v>
      </c>
      <c r="E145" s="205" t="s">
        <v>682</v>
      </c>
      <c r="F145" s="206" t="s">
        <v>683</v>
      </c>
      <c r="G145" s="207" t="s">
        <v>238</v>
      </c>
      <c r="H145" s="208">
        <v>1</v>
      </c>
      <c r="I145" s="209"/>
      <c r="J145" s="210">
        <f>ROUND(I145*H145,2)</f>
        <v>0</v>
      </c>
      <c r="K145" s="206" t="s">
        <v>199</v>
      </c>
      <c r="L145" s="61"/>
      <c r="M145" s="211" t="s">
        <v>22</v>
      </c>
      <c r="N145" s="212" t="s">
        <v>48</v>
      </c>
      <c r="O145" s="42"/>
      <c r="P145" s="213">
        <f>O145*H145</f>
        <v>0</v>
      </c>
      <c r="Q145" s="213">
        <v>0.00122</v>
      </c>
      <c r="R145" s="213">
        <f>Q145*H145</f>
        <v>0.00122</v>
      </c>
      <c r="S145" s="213">
        <v>0.07</v>
      </c>
      <c r="T145" s="214">
        <f>S145*H145</f>
        <v>0.07</v>
      </c>
      <c r="AR145" s="24" t="s">
        <v>190</v>
      </c>
      <c r="AT145" s="24" t="s">
        <v>185</v>
      </c>
      <c r="AU145" s="24" t="s">
        <v>85</v>
      </c>
      <c r="AY145" s="24" t="s">
        <v>183</v>
      </c>
      <c r="BE145" s="215">
        <f>IF(N145="základní",J145,0)</f>
        <v>0</v>
      </c>
      <c r="BF145" s="215">
        <f>IF(N145="snížená",J145,0)</f>
        <v>0</v>
      </c>
      <c r="BG145" s="215">
        <f>IF(N145="zákl. přenesená",J145,0)</f>
        <v>0</v>
      </c>
      <c r="BH145" s="215">
        <f>IF(N145="sníž. přenesená",J145,0)</f>
        <v>0</v>
      </c>
      <c r="BI145" s="215">
        <f>IF(N145="nulová",J145,0)</f>
        <v>0</v>
      </c>
      <c r="BJ145" s="24" t="s">
        <v>24</v>
      </c>
      <c r="BK145" s="215">
        <f>ROUND(I145*H145,2)</f>
        <v>0</v>
      </c>
      <c r="BL145" s="24" t="s">
        <v>190</v>
      </c>
      <c r="BM145" s="24" t="s">
        <v>1588</v>
      </c>
    </row>
    <row r="146" spans="2:47" s="1" customFormat="1" ht="27">
      <c r="B146" s="41"/>
      <c r="C146" s="63"/>
      <c r="D146" s="232" t="s">
        <v>192</v>
      </c>
      <c r="E146" s="63"/>
      <c r="F146" s="242" t="s">
        <v>685</v>
      </c>
      <c r="G146" s="63"/>
      <c r="H146" s="63"/>
      <c r="I146" s="172"/>
      <c r="J146" s="63"/>
      <c r="K146" s="63"/>
      <c r="L146" s="61"/>
      <c r="M146" s="218"/>
      <c r="N146" s="42"/>
      <c r="O146" s="42"/>
      <c r="P146" s="42"/>
      <c r="Q146" s="42"/>
      <c r="R146" s="42"/>
      <c r="S146" s="42"/>
      <c r="T146" s="78"/>
      <c r="AT146" s="24" t="s">
        <v>192</v>
      </c>
      <c r="AU146" s="24" t="s">
        <v>85</v>
      </c>
    </row>
    <row r="147" spans="2:65" s="1" customFormat="1" ht="22.5" customHeight="1">
      <c r="B147" s="41"/>
      <c r="C147" s="204" t="s">
        <v>290</v>
      </c>
      <c r="D147" s="204" t="s">
        <v>185</v>
      </c>
      <c r="E147" s="205" t="s">
        <v>1377</v>
      </c>
      <c r="F147" s="206" t="s">
        <v>1378</v>
      </c>
      <c r="G147" s="207" t="s">
        <v>268</v>
      </c>
      <c r="H147" s="208">
        <v>1</v>
      </c>
      <c r="I147" s="209"/>
      <c r="J147" s="210">
        <f>ROUND(I147*H147,2)</f>
        <v>0</v>
      </c>
      <c r="K147" s="206" t="s">
        <v>22</v>
      </c>
      <c r="L147" s="61"/>
      <c r="M147" s="211" t="s">
        <v>22</v>
      </c>
      <c r="N147" s="212" t="s">
        <v>48</v>
      </c>
      <c r="O147" s="42"/>
      <c r="P147" s="213">
        <f>O147*H147</f>
        <v>0</v>
      </c>
      <c r="Q147" s="213">
        <v>0</v>
      </c>
      <c r="R147" s="213">
        <f>Q147*H147</f>
        <v>0</v>
      </c>
      <c r="S147" s="213">
        <v>0</v>
      </c>
      <c r="T147" s="214">
        <f>S147*H147</f>
        <v>0</v>
      </c>
      <c r="AR147" s="24" t="s">
        <v>190</v>
      </c>
      <c r="AT147" s="24" t="s">
        <v>185</v>
      </c>
      <c r="AU147" s="24" t="s">
        <v>85</v>
      </c>
      <c r="AY147" s="24" t="s">
        <v>183</v>
      </c>
      <c r="BE147" s="215">
        <f>IF(N147="základní",J147,0)</f>
        <v>0</v>
      </c>
      <c r="BF147" s="215">
        <f>IF(N147="snížená",J147,0)</f>
        <v>0</v>
      </c>
      <c r="BG147" s="215">
        <f>IF(N147="zákl. přenesená",J147,0)</f>
        <v>0</v>
      </c>
      <c r="BH147" s="215">
        <f>IF(N147="sníž. přenesená",J147,0)</f>
        <v>0</v>
      </c>
      <c r="BI147" s="215">
        <f>IF(N147="nulová",J147,0)</f>
        <v>0</v>
      </c>
      <c r="BJ147" s="24" t="s">
        <v>24</v>
      </c>
      <c r="BK147" s="215">
        <f>ROUND(I147*H147,2)</f>
        <v>0</v>
      </c>
      <c r="BL147" s="24" t="s">
        <v>190</v>
      </c>
      <c r="BM147" s="24" t="s">
        <v>1589</v>
      </c>
    </row>
    <row r="148" spans="2:47" s="1" customFormat="1" ht="13.5">
      <c r="B148" s="41"/>
      <c r="C148" s="63"/>
      <c r="D148" s="216" t="s">
        <v>192</v>
      </c>
      <c r="E148" s="63"/>
      <c r="F148" s="217" t="s">
        <v>1378</v>
      </c>
      <c r="G148" s="63"/>
      <c r="H148" s="63"/>
      <c r="I148" s="172"/>
      <c r="J148" s="63"/>
      <c r="K148" s="63"/>
      <c r="L148" s="61"/>
      <c r="M148" s="218"/>
      <c r="N148" s="42"/>
      <c r="O148" s="42"/>
      <c r="P148" s="42"/>
      <c r="Q148" s="42"/>
      <c r="R148" s="42"/>
      <c r="S148" s="42"/>
      <c r="T148" s="78"/>
      <c r="AT148" s="24" t="s">
        <v>192</v>
      </c>
      <c r="AU148" s="24" t="s">
        <v>85</v>
      </c>
    </row>
    <row r="149" spans="2:63" s="11" customFormat="1" ht="29.85" customHeight="1">
      <c r="B149" s="187"/>
      <c r="C149" s="188"/>
      <c r="D149" s="201" t="s">
        <v>76</v>
      </c>
      <c r="E149" s="202" t="s">
        <v>722</v>
      </c>
      <c r="F149" s="202" t="s">
        <v>723</v>
      </c>
      <c r="G149" s="188"/>
      <c r="H149" s="188"/>
      <c r="I149" s="191"/>
      <c r="J149" s="203">
        <f>BK149</f>
        <v>0</v>
      </c>
      <c r="K149" s="188"/>
      <c r="L149" s="193"/>
      <c r="M149" s="194"/>
      <c r="N149" s="195"/>
      <c r="O149" s="195"/>
      <c r="P149" s="196">
        <f>SUM(P150:P151)</f>
        <v>0</v>
      </c>
      <c r="Q149" s="195"/>
      <c r="R149" s="196">
        <f>SUM(R150:R151)</f>
        <v>0</v>
      </c>
      <c r="S149" s="195"/>
      <c r="T149" s="197">
        <f>SUM(T150:T151)</f>
        <v>0</v>
      </c>
      <c r="AR149" s="198" t="s">
        <v>24</v>
      </c>
      <c r="AT149" s="199" t="s">
        <v>76</v>
      </c>
      <c r="AU149" s="199" t="s">
        <v>24</v>
      </c>
      <c r="AY149" s="198" t="s">
        <v>183</v>
      </c>
      <c r="BK149" s="200">
        <f>SUM(BK150:BK151)</f>
        <v>0</v>
      </c>
    </row>
    <row r="150" spans="2:65" s="1" customFormat="1" ht="22.5" customHeight="1">
      <c r="B150" s="41"/>
      <c r="C150" s="204" t="s">
        <v>296</v>
      </c>
      <c r="D150" s="204" t="s">
        <v>185</v>
      </c>
      <c r="E150" s="205" t="s">
        <v>725</v>
      </c>
      <c r="F150" s="206" t="s">
        <v>726</v>
      </c>
      <c r="G150" s="207" t="s">
        <v>224</v>
      </c>
      <c r="H150" s="208">
        <v>6.47</v>
      </c>
      <c r="I150" s="209"/>
      <c r="J150" s="210">
        <f>ROUND(I150*H150,2)</f>
        <v>0</v>
      </c>
      <c r="K150" s="206" t="s">
        <v>199</v>
      </c>
      <c r="L150" s="61"/>
      <c r="M150" s="211" t="s">
        <v>22</v>
      </c>
      <c r="N150" s="212" t="s">
        <v>48</v>
      </c>
      <c r="O150" s="42"/>
      <c r="P150" s="213">
        <f>O150*H150</f>
        <v>0</v>
      </c>
      <c r="Q150" s="213">
        <v>0</v>
      </c>
      <c r="R150" s="213">
        <f>Q150*H150</f>
        <v>0</v>
      </c>
      <c r="S150" s="213">
        <v>0</v>
      </c>
      <c r="T150" s="214">
        <f>S150*H150</f>
        <v>0</v>
      </c>
      <c r="AR150" s="24" t="s">
        <v>190</v>
      </c>
      <c r="AT150" s="24" t="s">
        <v>185</v>
      </c>
      <c r="AU150" s="24" t="s">
        <v>85</v>
      </c>
      <c r="AY150" s="24" t="s">
        <v>183</v>
      </c>
      <c r="BE150" s="215">
        <f>IF(N150="základní",J150,0)</f>
        <v>0</v>
      </c>
      <c r="BF150" s="215">
        <f>IF(N150="snížená",J150,0)</f>
        <v>0</v>
      </c>
      <c r="BG150" s="215">
        <f>IF(N150="zákl. přenesená",J150,0)</f>
        <v>0</v>
      </c>
      <c r="BH150" s="215">
        <f>IF(N150="sníž. přenesená",J150,0)</f>
        <v>0</v>
      </c>
      <c r="BI150" s="215">
        <f>IF(N150="nulová",J150,0)</f>
        <v>0</v>
      </c>
      <c r="BJ150" s="24" t="s">
        <v>24</v>
      </c>
      <c r="BK150" s="215">
        <f>ROUND(I150*H150,2)</f>
        <v>0</v>
      </c>
      <c r="BL150" s="24" t="s">
        <v>190</v>
      </c>
      <c r="BM150" s="24" t="s">
        <v>1590</v>
      </c>
    </row>
    <row r="151" spans="2:47" s="1" customFormat="1" ht="40.5">
      <c r="B151" s="41"/>
      <c r="C151" s="63"/>
      <c r="D151" s="216" t="s">
        <v>192</v>
      </c>
      <c r="E151" s="63"/>
      <c r="F151" s="217" t="s">
        <v>728</v>
      </c>
      <c r="G151" s="63"/>
      <c r="H151" s="63"/>
      <c r="I151" s="172"/>
      <c r="J151" s="63"/>
      <c r="K151" s="63"/>
      <c r="L151" s="61"/>
      <c r="M151" s="218"/>
      <c r="N151" s="42"/>
      <c r="O151" s="42"/>
      <c r="P151" s="42"/>
      <c r="Q151" s="42"/>
      <c r="R151" s="42"/>
      <c r="S151" s="42"/>
      <c r="T151" s="78"/>
      <c r="AT151" s="24" t="s">
        <v>192</v>
      </c>
      <c r="AU151" s="24" t="s">
        <v>85</v>
      </c>
    </row>
    <row r="152" spans="2:63" s="11" customFormat="1" ht="37.35" customHeight="1">
      <c r="B152" s="187"/>
      <c r="C152" s="188"/>
      <c r="D152" s="189" t="s">
        <v>76</v>
      </c>
      <c r="E152" s="190" t="s">
        <v>729</v>
      </c>
      <c r="F152" s="190" t="s">
        <v>730</v>
      </c>
      <c r="G152" s="188"/>
      <c r="H152" s="188"/>
      <c r="I152" s="191"/>
      <c r="J152" s="192">
        <f>BK152</f>
        <v>0</v>
      </c>
      <c r="K152" s="188"/>
      <c r="L152" s="193"/>
      <c r="M152" s="194"/>
      <c r="N152" s="195"/>
      <c r="O152" s="195"/>
      <c r="P152" s="196">
        <f>P153+P160+P164+P184+P223</f>
        <v>0</v>
      </c>
      <c r="Q152" s="195"/>
      <c r="R152" s="196">
        <f>R153+R160+R164+R184+R223</f>
        <v>0.44951209999999997</v>
      </c>
      <c r="S152" s="195"/>
      <c r="T152" s="197">
        <f>T153+T160+T164+T184+T223</f>
        <v>6.558</v>
      </c>
      <c r="AR152" s="198" t="s">
        <v>85</v>
      </c>
      <c r="AT152" s="199" t="s">
        <v>76</v>
      </c>
      <c r="AU152" s="199" t="s">
        <v>77</v>
      </c>
      <c r="AY152" s="198" t="s">
        <v>183</v>
      </c>
      <c r="BK152" s="200">
        <f>BK153+BK160+BK164+BK184+BK223</f>
        <v>0</v>
      </c>
    </row>
    <row r="153" spans="2:63" s="11" customFormat="1" ht="19.9" customHeight="1">
      <c r="B153" s="187"/>
      <c r="C153" s="188"/>
      <c r="D153" s="201" t="s">
        <v>76</v>
      </c>
      <c r="E153" s="202" t="s">
        <v>815</v>
      </c>
      <c r="F153" s="202" t="s">
        <v>816</v>
      </c>
      <c r="G153" s="188"/>
      <c r="H153" s="188"/>
      <c r="I153" s="191"/>
      <c r="J153" s="203">
        <f>BK153</f>
        <v>0</v>
      </c>
      <c r="K153" s="188"/>
      <c r="L153" s="193"/>
      <c r="M153" s="194"/>
      <c r="N153" s="195"/>
      <c r="O153" s="195"/>
      <c r="P153" s="196">
        <f>SUM(P154:P159)</f>
        <v>0</v>
      </c>
      <c r="Q153" s="195"/>
      <c r="R153" s="196">
        <f>SUM(R154:R159)</f>
        <v>0.17554009999999998</v>
      </c>
      <c r="S153" s="195"/>
      <c r="T153" s="197">
        <f>SUM(T154:T159)</f>
        <v>0</v>
      </c>
      <c r="AR153" s="198" t="s">
        <v>85</v>
      </c>
      <c r="AT153" s="199" t="s">
        <v>76</v>
      </c>
      <c r="AU153" s="199" t="s">
        <v>24</v>
      </c>
      <c r="AY153" s="198" t="s">
        <v>183</v>
      </c>
      <c r="BK153" s="200">
        <f>SUM(BK154:BK159)</f>
        <v>0</v>
      </c>
    </row>
    <row r="154" spans="2:65" s="1" customFormat="1" ht="22.5" customHeight="1">
      <c r="B154" s="41"/>
      <c r="C154" s="204" t="s">
        <v>302</v>
      </c>
      <c r="D154" s="204" t="s">
        <v>185</v>
      </c>
      <c r="E154" s="205" t="s">
        <v>1591</v>
      </c>
      <c r="F154" s="206" t="s">
        <v>1592</v>
      </c>
      <c r="G154" s="207" t="s">
        <v>274</v>
      </c>
      <c r="H154" s="208">
        <v>39.986</v>
      </c>
      <c r="I154" s="209"/>
      <c r="J154" s="210">
        <f>ROUND(I154*H154,2)</f>
        <v>0</v>
      </c>
      <c r="K154" s="206" t="s">
        <v>199</v>
      </c>
      <c r="L154" s="61"/>
      <c r="M154" s="211" t="s">
        <v>22</v>
      </c>
      <c r="N154" s="212" t="s">
        <v>48</v>
      </c>
      <c r="O154" s="42"/>
      <c r="P154" s="213">
        <f>O154*H154</f>
        <v>0</v>
      </c>
      <c r="Q154" s="213">
        <v>0.0001</v>
      </c>
      <c r="R154" s="213">
        <f>Q154*H154</f>
        <v>0.0039986</v>
      </c>
      <c r="S154" s="213">
        <v>0</v>
      </c>
      <c r="T154" s="214">
        <f>S154*H154</f>
        <v>0</v>
      </c>
      <c r="AR154" s="24" t="s">
        <v>284</v>
      </c>
      <c r="AT154" s="24" t="s">
        <v>185</v>
      </c>
      <c r="AU154" s="24" t="s">
        <v>85</v>
      </c>
      <c r="AY154" s="24" t="s">
        <v>183</v>
      </c>
      <c r="BE154" s="215">
        <f>IF(N154="základní",J154,0)</f>
        <v>0</v>
      </c>
      <c r="BF154" s="215">
        <f>IF(N154="snížená",J154,0)</f>
        <v>0</v>
      </c>
      <c r="BG154" s="215">
        <f>IF(N154="zákl. přenesená",J154,0)</f>
        <v>0</v>
      </c>
      <c r="BH154" s="215">
        <f>IF(N154="sníž. přenesená",J154,0)</f>
        <v>0</v>
      </c>
      <c r="BI154" s="215">
        <f>IF(N154="nulová",J154,0)</f>
        <v>0</v>
      </c>
      <c r="BJ154" s="24" t="s">
        <v>24</v>
      </c>
      <c r="BK154" s="215">
        <f>ROUND(I154*H154,2)</f>
        <v>0</v>
      </c>
      <c r="BL154" s="24" t="s">
        <v>284</v>
      </c>
      <c r="BM154" s="24" t="s">
        <v>1593</v>
      </c>
    </row>
    <row r="155" spans="2:47" s="1" customFormat="1" ht="40.5">
      <c r="B155" s="41"/>
      <c r="C155" s="63"/>
      <c r="D155" s="216" t="s">
        <v>192</v>
      </c>
      <c r="E155" s="63"/>
      <c r="F155" s="217" t="s">
        <v>1594</v>
      </c>
      <c r="G155" s="63"/>
      <c r="H155" s="63"/>
      <c r="I155" s="172"/>
      <c r="J155" s="63"/>
      <c r="K155" s="63"/>
      <c r="L155" s="61"/>
      <c r="M155" s="218"/>
      <c r="N155" s="42"/>
      <c r="O155" s="42"/>
      <c r="P155" s="42"/>
      <c r="Q155" s="42"/>
      <c r="R155" s="42"/>
      <c r="S155" s="42"/>
      <c r="T155" s="78"/>
      <c r="AT155" s="24" t="s">
        <v>192</v>
      </c>
      <c r="AU155" s="24" t="s">
        <v>85</v>
      </c>
    </row>
    <row r="156" spans="2:51" s="12" customFormat="1" ht="13.5">
      <c r="B156" s="219"/>
      <c r="C156" s="220"/>
      <c r="D156" s="232" t="s">
        <v>194</v>
      </c>
      <c r="E156" s="243" t="s">
        <v>22</v>
      </c>
      <c r="F156" s="244" t="s">
        <v>1595</v>
      </c>
      <c r="G156" s="220"/>
      <c r="H156" s="245">
        <v>39.986</v>
      </c>
      <c r="I156" s="224"/>
      <c r="J156" s="220"/>
      <c r="K156" s="220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194</v>
      </c>
      <c r="AU156" s="229" t="s">
        <v>85</v>
      </c>
      <c r="AV156" s="12" t="s">
        <v>85</v>
      </c>
      <c r="AW156" s="12" t="s">
        <v>41</v>
      </c>
      <c r="AX156" s="12" t="s">
        <v>24</v>
      </c>
      <c r="AY156" s="229" t="s">
        <v>183</v>
      </c>
    </row>
    <row r="157" spans="2:65" s="1" customFormat="1" ht="22.5" customHeight="1">
      <c r="B157" s="41"/>
      <c r="C157" s="257" t="s">
        <v>309</v>
      </c>
      <c r="D157" s="257" t="s">
        <v>330</v>
      </c>
      <c r="E157" s="258" t="s">
        <v>1596</v>
      </c>
      <c r="F157" s="259" t="s">
        <v>1597</v>
      </c>
      <c r="G157" s="260" t="s">
        <v>274</v>
      </c>
      <c r="H157" s="261">
        <v>43.985</v>
      </c>
      <c r="I157" s="262"/>
      <c r="J157" s="263">
        <f>ROUND(I157*H157,2)</f>
        <v>0</v>
      </c>
      <c r="K157" s="259" t="s">
        <v>199</v>
      </c>
      <c r="L157" s="264"/>
      <c r="M157" s="265" t="s">
        <v>22</v>
      </c>
      <c r="N157" s="266" t="s">
        <v>48</v>
      </c>
      <c r="O157" s="42"/>
      <c r="P157" s="213">
        <f>O157*H157</f>
        <v>0</v>
      </c>
      <c r="Q157" s="213">
        <v>0.0039</v>
      </c>
      <c r="R157" s="213">
        <f>Q157*H157</f>
        <v>0.17154149999999999</v>
      </c>
      <c r="S157" s="213">
        <v>0</v>
      </c>
      <c r="T157" s="214">
        <f>S157*H157</f>
        <v>0</v>
      </c>
      <c r="AR157" s="24" t="s">
        <v>384</v>
      </c>
      <c r="AT157" s="24" t="s">
        <v>330</v>
      </c>
      <c r="AU157" s="24" t="s">
        <v>85</v>
      </c>
      <c r="AY157" s="24" t="s">
        <v>183</v>
      </c>
      <c r="BE157" s="215">
        <f>IF(N157="základní",J157,0)</f>
        <v>0</v>
      </c>
      <c r="BF157" s="215">
        <f>IF(N157="snížená",J157,0)</f>
        <v>0</v>
      </c>
      <c r="BG157" s="215">
        <f>IF(N157="zákl. přenesená",J157,0)</f>
        <v>0</v>
      </c>
      <c r="BH157" s="215">
        <f>IF(N157="sníž. přenesená",J157,0)</f>
        <v>0</v>
      </c>
      <c r="BI157" s="215">
        <f>IF(N157="nulová",J157,0)</f>
        <v>0</v>
      </c>
      <c r="BJ157" s="24" t="s">
        <v>24</v>
      </c>
      <c r="BK157" s="215">
        <f>ROUND(I157*H157,2)</f>
        <v>0</v>
      </c>
      <c r="BL157" s="24" t="s">
        <v>284</v>
      </c>
      <c r="BM157" s="24" t="s">
        <v>1598</v>
      </c>
    </row>
    <row r="158" spans="2:47" s="1" customFormat="1" ht="40.5">
      <c r="B158" s="41"/>
      <c r="C158" s="63"/>
      <c r="D158" s="216" t="s">
        <v>192</v>
      </c>
      <c r="E158" s="63"/>
      <c r="F158" s="217" t="s">
        <v>1599</v>
      </c>
      <c r="G158" s="63"/>
      <c r="H158" s="63"/>
      <c r="I158" s="172"/>
      <c r="J158" s="63"/>
      <c r="K158" s="63"/>
      <c r="L158" s="61"/>
      <c r="M158" s="218"/>
      <c r="N158" s="42"/>
      <c r="O158" s="42"/>
      <c r="P158" s="42"/>
      <c r="Q158" s="42"/>
      <c r="R158" s="42"/>
      <c r="S158" s="42"/>
      <c r="T158" s="78"/>
      <c r="AT158" s="24" t="s">
        <v>192</v>
      </c>
      <c r="AU158" s="24" t="s">
        <v>85</v>
      </c>
    </row>
    <row r="159" spans="2:51" s="12" customFormat="1" ht="13.5">
      <c r="B159" s="219"/>
      <c r="C159" s="220"/>
      <c r="D159" s="216" t="s">
        <v>194</v>
      </c>
      <c r="E159" s="220"/>
      <c r="F159" s="222" t="s">
        <v>1600</v>
      </c>
      <c r="G159" s="220"/>
      <c r="H159" s="223">
        <v>43.985</v>
      </c>
      <c r="I159" s="224"/>
      <c r="J159" s="220"/>
      <c r="K159" s="220"/>
      <c r="L159" s="225"/>
      <c r="M159" s="226"/>
      <c r="N159" s="227"/>
      <c r="O159" s="227"/>
      <c r="P159" s="227"/>
      <c r="Q159" s="227"/>
      <c r="R159" s="227"/>
      <c r="S159" s="227"/>
      <c r="T159" s="228"/>
      <c r="AT159" s="229" t="s">
        <v>194</v>
      </c>
      <c r="AU159" s="229" t="s">
        <v>85</v>
      </c>
      <c r="AV159" s="12" t="s">
        <v>85</v>
      </c>
      <c r="AW159" s="12" t="s">
        <v>6</v>
      </c>
      <c r="AX159" s="12" t="s">
        <v>24</v>
      </c>
      <c r="AY159" s="229" t="s">
        <v>183</v>
      </c>
    </row>
    <row r="160" spans="2:63" s="11" customFormat="1" ht="29.85" customHeight="1">
      <c r="B160" s="187"/>
      <c r="C160" s="188"/>
      <c r="D160" s="201" t="s">
        <v>76</v>
      </c>
      <c r="E160" s="202" t="s">
        <v>1601</v>
      </c>
      <c r="F160" s="202" t="s">
        <v>1602</v>
      </c>
      <c r="G160" s="188"/>
      <c r="H160" s="188"/>
      <c r="I160" s="191"/>
      <c r="J160" s="203">
        <f>BK160</f>
        <v>0</v>
      </c>
      <c r="K160" s="188"/>
      <c r="L160" s="193"/>
      <c r="M160" s="194"/>
      <c r="N160" s="195"/>
      <c r="O160" s="195"/>
      <c r="P160" s="196">
        <f>SUM(P161:P163)</f>
        <v>0</v>
      </c>
      <c r="Q160" s="195"/>
      <c r="R160" s="196">
        <f>SUM(R161:R163)</f>
        <v>0</v>
      </c>
      <c r="S160" s="195"/>
      <c r="T160" s="197">
        <f>SUM(T161:T163)</f>
        <v>0</v>
      </c>
      <c r="AR160" s="198" t="s">
        <v>85</v>
      </c>
      <c r="AT160" s="199" t="s">
        <v>76</v>
      </c>
      <c r="AU160" s="199" t="s">
        <v>24</v>
      </c>
      <c r="AY160" s="198" t="s">
        <v>183</v>
      </c>
      <c r="BK160" s="200">
        <f>SUM(BK161:BK163)</f>
        <v>0</v>
      </c>
    </row>
    <row r="161" spans="2:65" s="1" customFormat="1" ht="22.5" customHeight="1">
      <c r="B161" s="41"/>
      <c r="C161" s="204" t="s">
        <v>9</v>
      </c>
      <c r="D161" s="204" t="s">
        <v>185</v>
      </c>
      <c r="E161" s="205" t="s">
        <v>1603</v>
      </c>
      <c r="F161" s="206" t="s">
        <v>1604</v>
      </c>
      <c r="G161" s="207" t="s">
        <v>224</v>
      </c>
      <c r="H161" s="208">
        <v>0.85</v>
      </c>
      <c r="I161" s="209"/>
      <c r="J161" s="210">
        <f>ROUND(I161*H161,2)</f>
        <v>0</v>
      </c>
      <c r="K161" s="206" t="s">
        <v>199</v>
      </c>
      <c r="L161" s="61"/>
      <c r="M161" s="211" t="s">
        <v>22</v>
      </c>
      <c r="N161" s="212" t="s">
        <v>48</v>
      </c>
      <c r="O161" s="42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AR161" s="24" t="s">
        <v>284</v>
      </c>
      <c r="AT161" s="24" t="s">
        <v>185</v>
      </c>
      <c r="AU161" s="24" t="s">
        <v>85</v>
      </c>
      <c r="AY161" s="24" t="s">
        <v>183</v>
      </c>
      <c r="BE161" s="215">
        <f>IF(N161="základní",J161,0)</f>
        <v>0</v>
      </c>
      <c r="BF161" s="215">
        <f>IF(N161="snížená",J161,0)</f>
        <v>0</v>
      </c>
      <c r="BG161" s="215">
        <f>IF(N161="zákl. přenesená",J161,0)</f>
        <v>0</v>
      </c>
      <c r="BH161" s="215">
        <f>IF(N161="sníž. přenesená",J161,0)</f>
        <v>0</v>
      </c>
      <c r="BI161" s="215">
        <f>IF(N161="nulová",J161,0)</f>
        <v>0</v>
      </c>
      <c r="BJ161" s="24" t="s">
        <v>24</v>
      </c>
      <c r="BK161" s="215">
        <f>ROUND(I161*H161,2)</f>
        <v>0</v>
      </c>
      <c r="BL161" s="24" t="s">
        <v>284</v>
      </c>
      <c r="BM161" s="24" t="s">
        <v>1605</v>
      </c>
    </row>
    <row r="162" spans="2:47" s="1" customFormat="1" ht="27">
      <c r="B162" s="41"/>
      <c r="C162" s="63"/>
      <c r="D162" s="232" t="s">
        <v>192</v>
      </c>
      <c r="E162" s="63"/>
      <c r="F162" s="242" t="s">
        <v>1606</v>
      </c>
      <c r="G162" s="63"/>
      <c r="H162" s="63"/>
      <c r="I162" s="172"/>
      <c r="J162" s="63"/>
      <c r="K162" s="63"/>
      <c r="L162" s="61"/>
      <c r="M162" s="218"/>
      <c r="N162" s="42"/>
      <c r="O162" s="42"/>
      <c r="P162" s="42"/>
      <c r="Q162" s="42"/>
      <c r="R162" s="42"/>
      <c r="S162" s="42"/>
      <c r="T162" s="78"/>
      <c r="AT162" s="24" t="s">
        <v>192</v>
      </c>
      <c r="AU162" s="24" t="s">
        <v>85</v>
      </c>
    </row>
    <row r="163" spans="2:65" s="1" customFormat="1" ht="22.5" customHeight="1">
      <c r="B163" s="41"/>
      <c r="C163" s="204" t="s">
        <v>318</v>
      </c>
      <c r="D163" s="204" t="s">
        <v>185</v>
      </c>
      <c r="E163" s="205" t="s">
        <v>1607</v>
      </c>
      <c r="F163" s="206" t="s">
        <v>1608</v>
      </c>
      <c r="G163" s="207" t="s">
        <v>305</v>
      </c>
      <c r="H163" s="208">
        <v>1</v>
      </c>
      <c r="I163" s="209"/>
      <c r="J163" s="210">
        <f>ROUND(I163*H163,2)</f>
        <v>0</v>
      </c>
      <c r="K163" s="206" t="s">
        <v>22</v>
      </c>
      <c r="L163" s="61"/>
      <c r="M163" s="211" t="s">
        <v>22</v>
      </c>
      <c r="N163" s="212" t="s">
        <v>48</v>
      </c>
      <c r="O163" s="42"/>
      <c r="P163" s="213">
        <f>O163*H163</f>
        <v>0</v>
      </c>
      <c r="Q163" s="213">
        <v>0</v>
      </c>
      <c r="R163" s="213">
        <f>Q163*H163</f>
        <v>0</v>
      </c>
      <c r="S163" s="213">
        <v>0</v>
      </c>
      <c r="T163" s="214">
        <f>S163*H163</f>
        <v>0</v>
      </c>
      <c r="AR163" s="24" t="s">
        <v>284</v>
      </c>
      <c r="AT163" s="24" t="s">
        <v>185</v>
      </c>
      <c r="AU163" s="24" t="s">
        <v>85</v>
      </c>
      <c r="AY163" s="24" t="s">
        <v>183</v>
      </c>
      <c r="BE163" s="215">
        <f>IF(N163="základní",J163,0)</f>
        <v>0</v>
      </c>
      <c r="BF163" s="215">
        <f>IF(N163="snížená",J163,0)</f>
        <v>0</v>
      </c>
      <c r="BG163" s="215">
        <f>IF(N163="zákl. přenesená",J163,0)</f>
        <v>0</v>
      </c>
      <c r="BH163" s="215">
        <f>IF(N163="sníž. přenesená",J163,0)</f>
        <v>0</v>
      </c>
      <c r="BI163" s="215">
        <f>IF(N163="nulová",J163,0)</f>
        <v>0</v>
      </c>
      <c r="BJ163" s="24" t="s">
        <v>24</v>
      </c>
      <c r="BK163" s="215">
        <f>ROUND(I163*H163,2)</f>
        <v>0</v>
      </c>
      <c r="BL163" s="24" t="s">
        <v>284</v>
      </c>
      <c r="BM163" s="24" t="s">
        <v>1609</v>
      </c>
    </row>
    <row r="164" spans="2:63" s="11" customFormat="1" ht="29.85" customHeight="1">
      <c r="B164" s="187"/>
      <c r="C164" s="188"/>
      <c r="D164" s="201" t="s">
        <v>76</v>
      </c>
      <c r="E164" s="202" t="s">
        <v>1610</v>
      </c>
      <c r="F164" s="202" t="s">
        <v>1611</v>
      </c>
      <c r="G164" s="188"/>
      <c r="H164" s="188"/>
      <c r="I164" s="191"/>
      <c r="J164" s="203">
        <f>BK164</f>
        <v>0</v>
      </c>
      <c r="K164" s="188"/>
      <c r="L164" s="193"/>
      <c r="M164" s="194"/>
      <c r="N164" s="195"/>
      <c r="O164" s="195"/>
      <c r="P164" s="196">
        <f>SUM(P165:P183)</f>
        <v>0</v>
      </c>
      <c r="Q164" s="195"/>
      <c r="R164" s="196">
        <f>SUM(R165:R183)</f>
        <v>0.271972</v>
      </c>
      <c r="S164" s="195"/>
      <c r="T164" s="197">
        <f>SUM(T165:T183)</f>
        <v>0.16</v>
      </c>
      <c r="AR164" s="198" t="s">
        <v>85</v>
      </c>
      <c r="AT164" s="199" t="s">
        <v>76</v>
      </c>
      <c r="AU164" s="199" t="s">
        <v>24</v>
      </c>
      <c r="AY164" s="198" t="s">
        <v>183</v>
      </c>
      <c r="BK164" s="200">
        <f>SUM(BK165:BK183)</f>
        <v>0</v>
      </c>
    </row>
    <row r="165" spans="2:65" s="1" customFormat="1" ht="22.5" customHeight="1">
      <c r="B165" s="41"/>
      <c r="C165" s="204" t="s">
        <v>329</v>
      </c>
      <c r="D165" s="204" t="s">
        <v>185</v>
      </c>
      <c r="E165" s="205" t="s">
        <v>1612</v>
      </c>
      <c r="F165" s="206" t="s">
        <v>1613</v>
      </c>
      <c r="G165" s="207" t="s">
        <v>238</v>
      </c>
      <c r="H165" s="208">
        <v>50</v>
      </c>
      <c r="I165" s="209"/>
      <c r="J165" s="210">
        <f>ROUND(I165*H165,2)</f>
        <v>0</v>
      </c>
      <c r="K165" s="206" t="s">
        <v>199</v>
      </c>
      <c r="L165" s="61"/>
      <c r="M165" s="211" t="s">
        <v>22</v>
      </c>
      <c r="N165" s="212" t="s">
        <v>48</v>
      </c>
      <c r="O165" s="42"/>
      <c r="P165" s="213">
        <f>O165*H165</f>
        <v>0</v>
      </c>
      <c r="Q165" s="213">
        <v>2E-05</v>
      </c>
      <c r="R165" s="213">
        <f>Q165*H165</f>
        <v>0.001</v>
      </c>
      <c r="S165" s="213">
        <v>0.0032</v>
      </c>
      <c r="T165" s="214">
        <f>S165*H165</f>
        <v>0.16</v>
      </c>
      <c r="AR165" s="24" t="s">
        <v>284</v>
      </c>
      <c r="AT165" s="24" t="s">
        <v>185</v>
      </c>
      <c r="AU165" s="24" t="s">
        <v>85</v>
      </c>
      <c r="AY165" s="24" t="s">
        <v>183</v>
      </c>
      <c r="BE165" s="215">
        <f>IF(N165="základní",J165,0)</f>
        <v>0</v>
      </c>
      <c r="BF165" s="215">
        <f>IF(N165="snížená",J165,0)</f>
        <v>0</v>
      </c>
      <c r="BG165" s="215">
        <f>IF(N165="zákl. přenesená",J165,0)</f>
        <v>0</v>
      </c>
      <c r="BH165" s="215">
        <f>IF(N165="sníž. přenesená",J165,0)</f>
        <v>0</v>
      </c>
      <c r="BI165" s="215">
        <f>IF(N165="nulová",J165,0)</f>
        <v>0</v>
      </c>
      <c r="BJ165" s="24" t="s">
        <v>24</v>
      </c>
      <c r="BK165" s="215">
        <f>ROUND(I165*H165,2)</f>
        <v>0</v>
      </c>
      <c r="BL165" s="24" t="s">
        <v>284</v>
      </c>
      <c r="BM165" s="24" t="s">
        <v>1614</v>
      </c>
    </row>
    <row r="166" spans="2:47" s="1" customFormat="1" ht="13.5">
      <c r="B166" s="41"/>
      <c r="C166" s="63"/>
      <c r="D166" s="232" t="s">
        <v>192</v>
      </c>
      <c r="E166" s="63"/>
      <c r="F166" s="242" t="s">
        <v>1615</v>
      </c>
      <c r="G166" s="63"/>
      <c r="H166" s="63"/>
      <c r="I166" s="172"/>
      <c r="J166" s="63"/>
      <c r="K166" s="63"/>
      <c r="L166" s="61"/>
      <c r="M166" s="218"/>
      <c r="N166" s="42"/>
      <c r="O166" s="42"/>
      <c r="P166" s="42"/>
      <c r="Q166" s="42"/>
      <c r="R166" s="42"/>
      <c r="S166" s="42"/>
      <c r="T166" s="78"/>
      <c r="AT166" s="24" t="s">
        <v>192</v>
      </c>
      <c r="AU166" s="24" t="s">
        <v>85</v>
      </c>
    </row>
    <row r="167" spans="2:65" s="1" customFormat="1" ht="22.5" customHeight="1">
      <c r="B167" s="41"/>
      <c r="C167" s="204" t="s">
        <v>335</v>
      </c>
      <c r="D167" s="204" t="s">
        <v>185</v>
      </c>
      <c r="E167" s="205" t="s">
        <v>1616</v>
      </c>
      <c r="F167" s="206" t="s">
        <v>1617</v>
      </c>
      <c r="G167" s="207" t="s">
        <v>238</v>
      </c>
      <c r="H167" s="208">
        <v>12.4</v>
      </c>
      <c r="I167" s="209"/>
      <c r="J167" s="210">
        <f>ROUND(I167*H167,2)</f>
        <v>0</v>
      </c>
      <c r="K167" s="206" t="s">
        <v>199</v>
      </c>
      <c r="L167" s="61"/>
      <c r="M167" s="211" t="s">
        <v>22</v>
      </c>
      <c r="N167" s="212" t="s">
        <v>48</v>
      </c>
      <c r="O167" s="42"/>
      <c r="P167" s="213">
        <f>O167*H167</f>
        <v>0</v>
      </c>
      <c r="Q167" s="213">
        <v>0.00037</v>
      </c>
      <c r="R167" s="213">
        <f>Q167*H167</f>
        <v>0.004588</v>
      </c>
      <c r="S167" s="213">
        <v>0</v>
      </c>
      <c r="T167" s="214">
        <f>S167*H167</f>
        <v>0</v>
      </c>
      <c r="AR167" s="24" t="s">
        <v>284</v>
      </c>
      <c r="AT167" s="24" t="s">
        <v>185</v>
      </c>
      <c r="AU167" s="24" t="s">
        <v>85</v>
      </c>
      <c r="AY167" s="24" t="s">
        <v>183</v>
      </c>
      <c r="BE167" s="215">
        <f>IF(N167="základní",J167,0)</f>
        <v>0</v>
      </c>
      <c r="BF167" s="215">
        <f>IF(N167="snížená",J167,0)</f>
        <v>0</v>
      </c>
      <c r="BG167" s="215">
        <f>IF(N167="zákl. přenesená",J167,0)</f>
        <v>0</v>
      </c>
      <c r="BH167" s="215">
        <f>IF(N167="sníž. přenesená",J167,0)</f>
        <v>0</v>
      </c>
      <c r="BI167" s="215">
        <f>IF(N167="nulová",J167,0)</f>
        <v>0</v>
      </c>
      <c r="BJ167" s="24" t="s">
        <v>24</v>
      </c>
      <c r="BK167" s="215">
        <f>ROUND(I167*H167,2)</f>
        <v>0</v>
      </c>
      <c r="BL167" s="24" t="s">
        <v>284</v>
      </c>
      <c r="BM167" s="24" t="s">
        <v>1618</v>
      </c>
    </row>
    <row r="168" spans="2:47" s="1" customFormat="1" ht="13.5">
      <c r="B168" s="41"/>
      <c r="C168" s="63"/>
      <c r="D168" s="232" t="s">
        <v>192</v>
      </c>
      <c r="E168" s="63"/>
      <c r="F168" s="242" t="s">
        <v>1619</v>
      </c>
      <c r="G168" s="63"/>
      <c r="H168" s="63"/>
      <c r="I168" s="172"/>
      <c r="J168" s="63"/>
      <c r="K168" s="63"/>
      <c r="L168" s="61"/>
      <c r="M168" s="218"/>
      <c r="N168" s="42"/>
      <c r="O168" s="42"/>
      <c r="P168" s="42"/>
      <c r="Q168" s="42"/>
      <c r="R168" s="42"/>
      <c r="S168" s="42"/>
      <c r="T168" s="78"/>
      <c r="AT168" s="24" t="s">
        <v>192</v>
      </c>
      <c r="AU168" s="24" t="s">
        <v>85</v>
      </c>
    </row>
    <row r="169" spans="2:65" s="1" customFormat="1" ht="22.5" customHeight="1">
      <c r="B169" s="41"/>
      <c r="C169" s="204" t="s">
        <v>340</v>
      </c>
      <c r="D169" s="204" t="s">
        <v>185</v>
      </c>
      <c r="E169" s="205" t="s">
        <v>1620</v>
      </c>
      <c r="F169" s="206" t="s">
        <v>1621</v>
      </c>
      <c r="G169" s="207" t="s">
        <v>238</v>
      </c>
      <c r="H169" s="208">
        <v>68.6</v>
      </c>
      <c r="I169" s="209"/>
      <c r="J169" s="210">
        <f>ROUND(I169*H169,2)</f>
        <v>0</v>
      </c>
      <c r="K169" s="206" t="s">
        <v>199</v>
      </c>
      <c r="L169" s="61"/>
      <c r="M169" s="211" t="s">
        <v>22</v>
      </c>
      <c r="N169" s="212" t="s">
        <v>48</v>
      </c>
      <c r="O169" s="42"/>
      <c r="P169" s="213">
        <f>O169*H169</f>
        <v>0</v>
      </c>
      <c r="Q169" s="213">
        <v>0.00045</v>
      </c>
      <c r="R169" s="213">
        <f>Q169*H169</f>
        <v>0.030869999999999998</v>
      </c>
      <c r="S169" s="213">
        <v>0</v>
      </c>
      <c r="T169" s="214">
        <f>S169*H169</f>
        <v>0</v>
      </c>
      <c r="AR169" s="24" t="s">
        <v>284</v>
      </c>
      <c r="AT169" s="24" t="s">
        <v>185</v>
      </c>
      <c r="AU169" s="24" t="s">
        <v>85</v>
      </c>
      <c r="AY169" s="24" t="s">
        <v>183</v>
      </c>
      <c r="BE169" s="215">
        <f>IF(N169="základní",J169,0)</f>
        <v>0</v>
      </c>
      <c r="BF169" s="215">
        <f>IF(N169="snížená",J169,0)</f>
        <v>0</v>
      </c>
      <c r="BG169" s="215">
        <f>IF(N169="zákl. přenesená",J169,0)</f>
        <v>0</v>
      </c>
      <c r="BH169" s="215">
        <f>IF(N169="sníž. přenesená",J169,0)</f>
        <v>0</v>
      </c>
      <c r="BI169" s="215">
        <f>IF(N169="nulová",J169,0)</f>
        <v>0</v>
      </c>
      <c r="BJ169" s="24" t="s">
        <v>24</v>
      </c>
      <c r="BK169" s="215">
        <f>ROUND(I169*H169,2)</f>
        <v>0</v>
      </c>
      <c r="BL169" s="24" t="s">
        <v>284</v>
      </c>
      <c r="BM169" s="24" t="s">
        <v>1622</v>
      </c>
    </row>
    <row r="170" spans="2:47" s="1" customFormat="1" ht="13.5">
      <c r="B170" s="41"/>
      <c r="C170" s="63"/>
      <c r="D170" s="232" t="s">
        <v>192</v>
      </c>
      <c r="E170" s="63"/>
      <c r="F170" s="242" t="s">
        <v>1623</v>
      </c>
      <c r="G170" s="63"/>
      <c r="H170" s="63"/>
      <c r="I170" s="172"/>
      <c r="J170" s="63"/>
      <c r="K170" s="63"/>
      <c r="L170" s="61"/>
      <c r="M170" s="218"/>
      <c r="N170" s="42"/>
      <c r="O170" s="42"/>
      <c r="P170" s="42"/>
      <c r="Q170" s="42"/>
      <c r="R170" s="42"/>
      <c r="S170" s="42"/>
      <c r="T170" s="78"/>
      <c r="AT170" s="24" t="s">
        <v>192</v>
      </c>
      <c r="AU170" s="24" t="s">
        <v>85</v>
      </c>
    </row>
    <row r="171" spans="2:65" s="1" customFormat="1" ht="22.5" customHeight="1">
      <c r="B171" s="41"/>
      <c r="C171" s="204" t="s">
        <v>345</v>
      </c>
      <c r="D171" s="204" t="s">
        <v>185</v>
      </c>
      <c r="E171" s="205" t="s">
        <v>1624</v>
      </c>
      <c r="F171" s="206" t="s">
        <v>1625</v>
      </c>
      <c r="G171" s="207" t="s">
        <v>238</v>
      </c>
      <c r="H171" s="208">
        <v>31.8</v>
      </c>
      <c r="I171" s="209"/>
      <c r="J171" s="210">
        <f>ROUND(I171*H171,2)</f>
        <v>0</v>
      </c>
      <c r="K171" s="206" t="s">
        <v>199</v>
      </c>
      <c r="L171" s="61"/>
      <c r="M171" s="211" t="s">
        <v>22</v>
      </c>
      <c r="N171" s="212" t="s">
        <v>48</v>
      </c>
      <c r="O171" s="42"/>
      <c r="P171" s="213">
        <f>O171*H171</f>
        <v>0</v>
      </c>
      <c r="Q171" s="213">
        <v>0.00056</v>
      </c>
      <c r="R171" s="213">
        <f>Q171*H171</f>
        <v>0.017807999999999997</v>
      </c>
      <c r="S171" s="213">
        <v>0</v>
      </c>
      <c r="T171" s="214">
        <f>S171*H171</f>
        <v>0</v>
      </c>
      <c r="AR171" s="24" t="s">
        <v>284</v>
      </c>
      <c r="AT171" s="24" t="s">
        <v>185</v>
      </c>
      <c r="AU171" s="24" t="s">
        <v>85</v>
      </c>
      <c r="AY171" s="24" t="s">
        <v>183</v>
      </c>
      <c r="BE171" s="215">
        <f>IF(N171="základní",J171,0)</f>
        <v>0</v>
      </c>
      <c r="BF171" s="215">
        <f>IF(N171="snížená",J171,0)</f>
        <v>0</v>
      </c>
      <c r="BG171" s="215">
        <f>IF(N171="zákl. přenesená",J171,0)</f>
        <v>0</v>
      </c>
      <c r="BH171" s="215">
        <f>IF(N171="sníž. přenesená",J171,0)</f>
        <v>0</v>
      </c>
      <c r="BI171" s="215">
        <f>IF(N171="nulová",J171,0)</f>
        <v>0</v>
      </c>
      <c r="BJ171" s="24" t="s">
        <v>24</v>
      </c>
      <c r="BK171" s="215">
        <f>ROUND(I171*H171,2)</f>
        <v>0</v>
      </c>
      <c r="BL171" s="24" t="s">
        <v>284</v>
      </c>
      <c r="BM171" s="24" t="s">
        <v>1626</v>
      </c>
    </row>
    <row r="172" spans="2:47" s="1" customFormat="1" ht="13.5">
      <c r="B172" s="41"/>
      <c r="C172" s="63"/>
      <c r="D172" s="232" t="s">
        <v>192</v>
      </c>
      <c r="E172" s="63"/>
      <c r="F172" s="242" t="s">
        <v>1627</v>
      </c>
      <c r="G172" s="63"/>
      <c r="H172" s="63"/>
      <c r="I172" s="172"/>
      <c r="J172" s="63"/>
      <c r="K172" s="63"/>
      <c r="L172" s="61"/>
      <c r="M172" s="218"/>
      <c r="N172" s="42"/>
      <c r="O172" s="42"/>
      <c r="P172" s="42"/>
      <c r="Q172" s="42"/>
      <c r="R172" s="42"/>
      <c r="S172" s="42"/>
      <c r="T172" s="78"/>
      <c r="AT172" s="24" t="s">
        <v>192</v>
      </c>
      <c r="AU172" s="24" t="s">
        <v>85</v>
      </c>
    </row>
    <row r="173" spans="2:65" s="1" customFormat="1" ht="22.5" customHeight="1">
      <c r="B173" s="41"/>
      <c r="C173" s="204" t="s">
        <v>354</v>
      </c>
      <c r="D173" s="204" t="s">
        <v>185</v>
      </c>
      <c r="E173" s="205" t="s">
        <v>1628</v>
      </c>
      <c r="F173" s="206" t="s">
        <v>1629</v>
      </c>
      <c r="G173" s="207" t="s">
        <v>238</v>
      </c>
      <c r="H173" s="208">
        <v>88.6</v>
      </c>
      <c r="I173" s="209"/>
      <c r="J173" s="210">
        <f>ROUND(I173*H173,2)</f>
        <v>0</v>
      </c>
      <c r="K173" s="206" t="s">
        <v>199</v>
      </c>
      <c r="L173" s="61"/>
      <c r="M173" s="211" t="s">
        <v>22</v>
      </c>
      <c r="N173" s="212" t="s">
        <v>48</v>
      </c>
      <c r="O173" s="42"/>
      <c r="P173" s="213">
        <f>O173*H173</f>
        <v>0</v>
      </c>
      <c r="Q173" s="213">
        <v>0.00069</v>
      </c>
      <c r="R173" s="213">
        <f>Q173*H173</f>
        <v>0.061133999999999994</v>
      </c>
      <c r="S173" s="213">
        <v>0</v>
      </c>
      <c r="T173" s="214">
        <f>S173*H173</f>
        <v>0</v>
      </c>
      <c r="AR173" s="24" t="s">
        <v>284</v>
      </c>
      <c r="AT173" s="24" t="s">
        <v>185</v>
      </c>
      <c r="AU173" s="24" t="s">
        <v>85</v>
      </c>
      <c r="AY173" s="24" t="s">
        <v>183</v>
      </c>
      <c r="BE173" s="215">
        <f>IF(N173="základní",J173,0)</f>
        <v>0</v>
      </c>
      <c r="BF173" s="215">
        <f>IF(N173="snížená",J173,0)</f>
        <v>0</v>
      </c>
      <c r="BG173" s="215">
        <f>IF(N173="zákl. přenesená",J173,0)</f>
        <v>0</v>
      </c>
      <c r="BH173" s="215">
        <f>IF(N173="sníž. přenesená",J173,0)</f>
        <v>0</v>
      </c>
      <c r="BI173" s="215">
        <f>IF(N173="nulová",J173,0)</f>
        <v>0</v>
      </c>
      <c r="BJ173" s="24" t="s">
        <v>24</v>
      </c>
      <c r="BK173" s="215">
        <f>ROUND(I173*H173,2)</f>
        <v>0</v>
      </c>
      <c r="BL173" s="24" t="s">
        <v>284</v>
      </c>
      <c r="BM173" s="24" t="s">
        <v>1630</v>
      </c>
    </row>
    <row r="174" spans="2:47" s="1" customFormat="1" ht="13.5">
      <c r="B174" s="41"/>
      <c r="C174" s="63"/>
      <c r="D174" s="232" t="s">
        <v>192</v>
      </c>
      <c r="E174" s="63"/>
      <c r="F174" s="242" t="s">
        <v>1631</v>
      </c>
      <c r="G174" s="63"/>
      <c r="H174" s="63"/>
      <c r="I174" s="172"/>
      <c r="J174" s="63"/>
      <c r="K174" s="63"/>
      <c r="L174" s="61"/>
      <c r="M174" s="218"/>
      <c r="N174" s="42"/>
      <c r="O174" s="42"/>
      <c r="P174" s="42"/>
      <c r="Q174" s="42"/>
      <c r="R174" s="42"/>
      <c r="S174" s="42"/>
      <c r="T174" s="78"/>
      <c r="AT174" s="24" t="s">
        <v>192</v>
      </c>
      <c r="AU174" s="24" t="s">
        <v>85</v>
      </c>
    </row>
    <row r="175" spans="2:65" s="1" customFormat="1" ht="22.5" customHeight="1">
      <c r="B175" s="41"/>
      <c r="C175" s="204" t="s">
        <v>359</v>
      </c>
      <c r="D175" s="204" t="s">
        <v>185</v>
      </c>
      <c r="E175" s="205" t="s">
        <v>1632</v>
      </c>
      <c r="F175" s="206" t="s">
        <v>1633</v>
      </c>
      <c r="G175" s="207" t="s">
        <v>238</v>
      </c>
      <c r="H175" s="208">
        <v>51.8</v>
      </c>
      <c r="I175" s="209"/>
      <c r="J175" s="210">
        <f>ROUND(I175*H175,2)</f>
        <v>0</v>
      </c>
      <c r="K175" s="206" t="s">
        <v>199</v>
      </c>
      <c r="L175" s="61"/>
      <c r="M175" s="211" t="s">
        <v>22</v>
      </c>
      <c r="N175" s="212" t="s">
        <v>48</v>
      </c>
      <c r="O175" s="42"/>
      <c r="P175" s="213">
        <f>O175*H175</f>
        <v>0</v>
      </c>
      <c r="Q175" s="213">
        <v>0.00104</v>
      </c>
      <c r="R175" s="213">
        <f>Q175*H175</f>
        <v>0.05387199999999999</v>
      </c>
      <c r="S175" s="213">
        <v>0</v>
      </c>
      <c r="T175" s="214">
        <f>S175*H175</f>
        <v>0</v>
      </c>
      <c r="AR175" s="24" t="s">
        <v>284</v>
      </c>
      <c r="AT175" s="24" t="s">
        <v>185</v>
      </c>
      <c r="AU175" s="24" t="s">
        <v>85</v>
      </c>
      <c r="AY175" s="24" t="s">
        <v>183</v>
      </c>
      <c r="BE175" s="215">
        <f>IF(N175="základní",J175,0)</f>
        <v>0</v>
      </c>
      <c r="BF175" s="215">
        <f>IF(N175="snížená",J175,0)</f>
        <v>0</v>
      </c>
      <c r="BG175" s="215">
        <f>IF(N175="zákl. přenesená",J175,0)</f>
        <v>0</v>
      </c>
      <c r="BH175" s="215">
        <f>IF(N175="sníž. přenesená",J175,0)</f>
        <v>0</v>
      </c>
      <c r="BI175" s="215">
        <f>IF(N175="nulová",J175,0)</f>
        <v>0</v>
      </c>
      <c r="BJ175" s="24" t="s">
        <v>24</v>
      </c>
      <c r="BK175" s="215">
        <f>ROUND(I175*H175,2)</f>
        <v>0</v>
      </c>
      <c r="BL175" s="24" t="s">
        <v>284</v>
      </c>
      <c r="BM175" s="24" t="s">
        <v>1634</v>
      </c>
    </row>
    <row r="176" spans="2:47" s="1" customFormat="1" ht="13.5">
      <c r="B176" s="41"/>
      <c r="C176" s="63"/>
      <c r="D176" s="232" t="s">
        <v>192</v>
      </c>
      <c r="E176" s="63"/>
      <c r="F176" s="242" t="s">
        <v>1635</v>
      </c>
      <c r="G176" s="63"/>
      <c r="H176" s="63"/>
      <c r="I176" s="172"/>
      <c r="J176" s="63"/>
      <c r="K176" s="63"/>
      <c r="L176" s="61"/>
      <c r="M176" s="218"/>
      <c r="N176" s="42"/>
      <c r="O176" s="42"/>
      <c r="P176" s="42"/>
      <c r="Q176" s="42"/>
      <c r="R176" s="42"/>
      <c r="S176" s="42"/>
      <c r="T176" s="78"/>
      <c r="AT176" s="24" t="s">
        <v>192</v>
      </c>
      <c r="AU176" s="24" t="s">
        <v>85</v>
      </c>
    </row>
    <row r="177" spans="2:65" s="1" customFormat="1" ht="22.5" customHeight="1">
      <c r="B177" s="41"/>
      <c r="C177" s="204" t="s">
        <v>364</v>
      </c>
      <c r="D177" s="204" t="s">
        <v>185</v>
      </c>
      <c r="E177" s="205" t="s">
        <v>1636</v>
      </c>
      <c r="F177" s="206" t="s">
        <v>1637</v>
      </c>
      <c r="G177" s="207" t="s">
        <v>238</v>
      </c>
      <c r="H177" s="208">
        <v>65</v>
      </c>
      <c r="I177" s="209"/>
      <c r="J177" s="210">
        <f>ROUND(I177*H177,2)</f>
        <v>0</v>
      </c>
      <c r="K177" s="206" t="s">
        <v>199</v>
      </c>
      <c r="L177" s="61"/>
      <c r="M177" s="211" t="s">
        <v>22</v>
      </c>
      <c r="N177" s="212" t="s">
        <v>48</v>
      </c>
      <c r="O177" s="42"/>
      <c r="P177" s="213">
        <f>O177*H177</f>
        <v>0</v>
      </c>
      <c r="Q177" s="213">
        <v>0.00158</v>
      </c>
      <c r="R177" s="213">
        <f>Q177*H177</f>
        <v>0.1027</v>
      </c>
      <c r="S177" s="213">
        <v>0</v>
      </c>
      <c r="T177" s="214">
        <f>S177*H177</f>
        <v>0</v>
      </c>
      <c r="AR177" s="24" t="s">
        <v>284</v>
      </c>
      <c r="AT177" s="24" t="s">
        <v>185</v>
      </c>
      <c r="AU177" s="24" t="s">
        <v>85</v>
      </c>
      <c r="AY177" s="24" t="s">
        <v>183</v>
      </c>
      <c r="BE177" s="215">
        <f>IF(N177="základní",J177,0)</f>
        <v>0</v>
      </c>
      <c r="BF177" s="215">
        <f>IF(N177="snížená",J177,0)</f>
        <v>0</v>
      </c>
      <c r="BG177" s="215">
        <f>IF(N177="zákl. přenesená",J177,0)</f>
        <v>0</v>
      </c>
      <c r="BH177" s="215">
        <f>IF(N177="sníž. přenesená",J177,0)</f>
        <v>0</v>
      </c>
      <c r="BI177" s="215">
        <f>IF(N177="nulová",J177,0)</f>
        <v>0</v>
      </c>
      <c r="BJ177" s="24" t="s">
        <v>24</v>
      </c>
      <c r="BK177" s="215">
        <f>ROUND(I177*H177,2)</f>
        <v>0</v>
      </c>
      <c r="BL177" s="24" t="s">
        <v>284</v>
      </c>
      <c r="BM177" s="24" t="s">
        <v>1638</v>
      </c>
    </row>
    <row r="178" spans="2:47" s="1" customFormat="1" ht="13.5">
      <c r="B178" s="41"/>
      <c r="C178" s="63"/>
      <c r="D178" s="232" t="s">
        <v>192</v>
      </c>
      <c r="E178" s="63"/>
      <c r="F178" s="242" t="s">
        <v>1639</v>
      </c>
      <c r="G178" s="63"/>
      <c r="H178" s="63"/>
      <c r="I178" s="172"/>
      <c r="J178" s="63"/>
      <c r="K178" s="63"/>
      <c r="L178" s="61"/>
      <c r="M178" s="218"/>
      <c r="N178" s="42"/>
      <c r="O178" s="42"/>
      <c r="P178" s="42"/>
      <c r="Q178" s="42"/>
      <c r="R178" s="42"/>
      <c r="S178" s="42"/>
      <c r="T178" s="78"/>
      <c r="AT178" s="24" t="s">
        <v>192</v>
      </c>
      <c r="AU178" s="24" t="s">
        <v>85</v>
      </c>
    </row>
    <row r="179" spans="2:65" s="1" customFormat="1" ht="22.5" customHeight="1">
      <c r="B179" s="41"/>
      <c r="C179" s="204" t="s">
        <v>369</v>
      </c>
      <c r="D179" s="204" t="s">
        <v>185</v>
      </c>
      <c r="E179" s="205" t="s">
        <v>1640</v>
      </c>
      <c r="F179" s="206" t="s">
        <v>1641</v>
      </c>
      <c r="G179" s="207" t="s">
        <v>268</v>
      </c>
      <c r="H179" s="208">
        <v>1</v>
      </c>
      <c r="I179" s="209"/>
      <c r="J179" s="210">
        <f>ROUND(I179*H179,2)</f>
        <v>0</v>
      </c>
      <c r="K179" s="206" t="s">
        <v>22</v>
      </c>
      <c r="L179" s="61"/>
      <c r="M179" s="211" t="s">
        <v>22</v>
      </c>
      <c r="N179" s="212" t="s">
        <v>48</v>
      </c>
      <c r="O179" s="42"/>
      <c r="P179" s="213">
        <f>O179*H179</f>
        <v>0</v>
      </c>
      <c r="Q179" s="213">
        <v>0</v>
      </c>
      <c r="R179" s="213">
        <f>Q179*H179</f>
        <v>0</v>
      </c>
      <c r="S179" s="213">
        <v>0</v>
      </c>
      <c r="T179" s="214">
        <f>S179*H179</f>
        <v>0</v>
      </c>
      <c r="AR179" s="24" t="s">
        <v>284</v>
      </c>
      <c r="AT179" s="24" t="s">
        <v>185</v>
      </c>
      <c r="AU179" s="24" t="s">
        <v>85</v>
      </c>
      <c r="AY179" s="24" t="s">
        <v>183</v>
      </c>
      <c r="BE179" s="215">
        <f>IF(N179="základní",J179,0)</f>
        <v>0</v>
      </c>
      <c r="BF179" s="215">
        <f>IF(N179="snížená",J179,0)</f>
        <v>0</v>
      </c>
      <c r="BG179" s="215">
        <f>IF(N179="zákl. přenesená",J179,0)</f>
        <v>0</v>
      </c>
      <c r="BH179" s="215">
        <f>IF(N179="sníž. přenesená",J179,0)</f>
        <v>0</v>
      </c>
      <c r="BI179" s="215">
        <f>IF(N179="nulová",J179,0)</f>
        <v>0</v>
      </c>
      <c r="BJ179" s="24" t="s">
        <v>24</v>
      </c>
      <c r="BK179" s="215">
        <f>ROUND(I179*H179,2)</f>
        <v>0</v>
      </c>
      <c r="BL179" s="24" t="s">
        <v>284</v>
      </c>
      <c r="BM179" s="24" t="s">
        <v>1642</v>
      </c>
    </row>
    <row r="180" spans="2:65" s="1" customFormat="1" ht="22.5" customHeight="1">
      <c r="B180" s="41"/>
      <c r="C180" s="204" t="s">
        <v>377</v>
      </c>
      <c r="D180" s="204" t="s">
        <v>185</v>
      </c>
      <c r="E180" s="205" t="s">
        <v>1643</v>
      </c>
      <c r="F180" s="206" t="s">
        <v>1644</v>
      </c>
      <c r="G180" s="207" t="s">
        <v>238</v>
      </c>
      <c r="H180" s="208">
        <v>318.2</v>
      </c>
      <c r="I180" s="209"/>
      <c r="J180" s="210">
        <f>ROUND(I180*H180,2)</f>
        <v>0</v>
      </c>
      <c r="K180" s="206" t="s">
        <v>199</v>
      </c>
      <c r="L180" s="61"/>
      <c r="M180" s="211" t="s">
        <v>22</v>
      </c>
      <c r="N180" s="212" t="s">
        <v>48</v>
      </c>
      <c r="O180" s="42"/>
      <c r="P180" s="213">
        <f>O180*H180</f>
        <v>0</v>
      </c>
      <c r="Q180" s="213">
        <v>0</v>
      </c>
      <c r="R180" s="213">
        <f>Q180*H180</f>
        <v>0</v>
      </c>
      <c r="S180" s="213">
        <v>0</v>
      </c>
      <c r="T180" s="214">
        <f>S180*H180</f>
        <v>0</v>
      </c>
      <c r="AR180" s="24" t="s">
        <v>284</v>
      </c>
      <c r="AT180" s="24" t="s">
        <v>185</v>
      </c>
      <c r="AU180" s="24" t="s">
        <v>85</v>
      </c>
      <c r="AY180" s="24" t="s">
        <v>183</v>
      </c>
      <c r="BE180" s="215">
        <f>IF(N180="základní",J180,0)</f>
        <v>0</v>
      </c>
      <c r="BF180" s="215">
        <f>IF(N180="snížená",J180,0)</f>
        <v>0</v>
      </c>
      <c r="BG180" s="215">
        <f>IF(N180="zákl. přenesená",J180,0)</f>
        <v>0</v>
      </c>
      <c r="BH180" s="215">
        <f>IF(N180="sníž. přenesená",J180,0)</f>
        <v>0</v>
      </c>
      <c r="BI180" s="215">
        <f>IF(N180="nulová",J180,0)</f>
        <v>0</v>
      </c>
      <c r="BJ180" s="24" t="s">
        <v>24</v>
      </c>
      <c r="BK180" s="215">
        <f>ROUND(I180*H180,2)</f>
        <v>0</v>
      </c>
      <c r="BL180" s="24" t="s">
        <v>284</v>
      </c>
      <c r="BM180" s="24" t="s">
        <v>1645</v>
      </c>
    </row>
    <row r="181" spans="2:47" s="1" customFormat="1" ht="13.5">
      <c r="B181" s="41"/>
      <c r="C181" s="63"/>
      <c r="D181" s="232" t="s">
        <v>192</v>
      </c>
      <c r="E181" s="63"/>
      <c r="F181" s="242" t="s">
        <v>1646</v>
      </c>
      <c r="G181" s="63"/>
      <c r="H181" s="63"/>
      <c r="I181" s="172"/>
      <c r="J181" s="63"/>
      <c r="K181" s="63"/>
      <c r="L181" s="61"/>
      <c r="M181" s="218"/>
      <c r="N181" s="42"/>
      <c r="O181" s="42"/>
      <c r="P181" s="42"/>
      <c r="Q181" s="42"/>
      <c r="R181" s="42"/>
      <c r="S181" s="42"/>
      <c r="T181" s="78"/>
      <c r="AT181" s="24" t="s">
        <v>192</v>
      </c>
      <c r="AU181" s="24" t="s">
        <v>85</v>
      </c>
    </row>
    <row r="182" spans="2:65" s="1" customFormat="1" ht="22.5" customHeight="1">
      <c r="B182" s="41"/>
      <c r="C182" s="204" t="s">
        <v>384</v>
      </c>
      <c r="D182" s="204" t="s">
        <v>185</v>
      </c>
      <c r="E182" s="205" t="s">
        <v>1647</v>
      </c>
      <c r="F182" s="206" t="s">
        <v>1648</v>
      </c>
      <c r="G182" s="207" t="s">
        <v>224</v>
      </c>
      <c r="H182" s="208">
        <v>0.272</v>
      </c>
      <c r="I182" s="209"/>
      <c r="J182" s="210">
        <f>ROUND(I182*H182,2)</f>
        <v>0</v>
      </c>
      <c r="K182" s="206" t="s">
        <v>199</v>
      </c>
      <c r="L182" s="61"/>
      <c r="M182" s="211" t="s">
        <v>22</v>
      </c>
      <c r="N182" s="212" t="s">
        <v>48</v>
      </c>
      <c r="O182" s="42"/>
      <c r="P182" s="213">
        <f>O182*H182</f>
        <v>0</v>
      </c>
      <c r="Q182" s="213">
        <v>0</v>
      </c>
      <c r="R182" s="213">
        <f>Q182*H182</f>
        <v>0</v>
      </c>
      <c r="S182" s="213">
        <v>0</v>
      </c>
      <c r="T182" s="214">
        <f>S182*H182</f>
        <v>0</v>
      </c>
      <c r="AR182" s="24" t="s">
        <v>284</v>
      </c>
      <c r="AT182" s="24" t="s">
        <v>185</v>
      </c>
      <c r="AU182" s="24" t="s">
        <v>85</v>
      </c>
      <c r="AY182" s="24" t="s">
        <v>183</v>
      </c>
      <c r="BE182" s="215">
        <f>IF(N182="základní",J182,0)</f>
        <v>0</v>
      </c>
      <c r="BF182" s="215">
        <f>IF(N182="snížená",J182,0)</f>
        <v>0</v>
      </c>
      <c r="BG182" s="215">
        <f>IF(N182="zákl. přenesená",J182,0)</f>
        <v>0</v>
      </c>
      <c r="BH182" s="215">
        <f>IF(N182="sníž. přenesená",J182,0)</f>
        <v>0</v>
      </c>
      <c r="BI182" s="215">
        <f>IF(N182="nulová",J182,0)</f>
        <v>0</v>
      </c>
      <c r="BJ182" s="24" t="s">
        <v>24</v>
      </c>
      <c r="BK182" s="215">
        <f>ROUND(I182*H182,2)</f>
        <v>0</v>
      </c>
      <c r="BL182" s="24" t="s">
        <v>284</v>
      </c>
      <c r="BM182" s="24" t="s">
        <v>1649</v>
      </c>
    </row>
    <row r="183" spans="2:47" s="1" customFormat="1" ht="27">
      <c r="B183" s="41"/>
      <c r="C183" s="63"/>
      <c r="D183" s="216" t="s">
        <v>192</v>
      </c>
      <c r="E183" s="63"/>
      <c r="F183" s="217" t="s">
        <v>1650</v>
      </c>
      <c r="G183" s="63"/>
      <c r="H183" s="63"/>
      <c r="I183" s="172"/>
      <c r="J183" s="63"/>
      <c r="K183" s="63"/>
      <c r="L183" s="61"/>
      <c r="M183" s="218"/>
      <c r="N183" s="42"/>
      <c r="O183" s="42"/>
      <c r="P183" s="42"/>
      <c r="Q183" s="42"/>
      <c r="R183" s="42"/>
      <c r="S183" s="42"/>
      <c r="T183" s="78"/>
      <c r="AT183" s="24" t="s">
        <v>192</v>
      </c>
      <c r="AU183" s="24" t="s">
        <v>85</v>
      </c>
    </row>
    <row r="184" spans="2:63" s="11" customFormat="1" ht="29.85" customHeight="1">
      <c r="B184" s="187"/>
      <c r="C184" s="188"/>
      <c r="D184" s="201" t="s">
        <v>76</v>
      </c>
      <c r="E184" s="202" t="s">
        <v>1651</v>
      </c>
      <c r="F184" s="202" t="s">
        <v>1652</v>
      </c>
      <c r="G184" s="188"/>
      <c r="H184" s="188"/>
      <c r="I184" s="191"/>
      <c r="J184" s="203">
        <f>BK184</f>
        <v>0</v>
      </c>
      <c r="K184" s="188"/>
      <c r="L184" s="193"/>
      <c r="M184" s="194"/>
      <c r="N184" s="195"/>
      <c r="O184" s="195"/>
      <c r="P184" s="196">
        <f>SUM(P185:P222)</f>
        <v>0</v>
      </c>
      <c r="Q184" s="195"/>
      <c r="R184" s="196">
        <f>SUM(R185:R222)</f>
        <v>0.002</v>
      </c>
      <c r="S184" s="195"/>
      <c r="T184" s="197">
        <f>SUM(T185:T222)</f>
        <v>1.4000000000000001</v>
      </c>
      <c r="AR184" s="198" t="s">
        <v>85</v>
      </c>
      <c r="AT184" s="199" t="s">
        <v>76</v>
      </c>
      <c r="AU184" s="199" t="s">
        <v>24</v>
      </c>
      <c r="AY184" s="198" t="s">
        <v>183</v>
      </c>
      <c r="BK184" s="200">
        <f>SUM(BK185:BK222)</f>
        <v>0</v>
      </c>
    </row>
    <row r="185" spans="2:65" s="1" customFormat="1" ht="22.5" customHeight="1">
      <c r="B185" s="41"/>
      <c r="C185" s="204" t="s">
        <v>406</v>
      </c>
      <c r="D185" s="204" t="s">
        <v>185</v>
      </c>
      <c r="E185" s="205" t="s">
        <v>1653</v>
      </c>
      <c r="F185" s="206" t="s">
        <v>1654</v>
      </c>
      <c r="G185" s="207" t="s">
        <v>305</v>
      </c>
      <c r="H185" s="208">
        <v>100</v>
      </c>
      <c r="I185" s="209"/>
      <c r="J185" s="210">
        <f>ROUND(I185*H185,2)</f>
        <v>0</v>
      </c>
      <c r="K185" s="206" t="s">
        <v>199</v>
      </c>
      <c r="L185" s="61"/>
      <c r="M185" s="211" t="s">
        <v>22</v>
      </c>
      <c r="N185" s="212" t="s">
        <v>48</v>
      </c>
      <c r="O185" s="42"/>
      <c r="P185" s="213">
        <f>O185*H185</f>
        <v>0</v>
      </c>
      <c r="Q185" s="213">
        <v>2E-05</v>
      </c>
      <c r="R185" s="213">
        <f>Q185*H185</f>
        <v>0.002</v>
      </c>
      <c r="S185" s="213">
        <v>0.014</v>
      </c>
      <c r="T185" s="214">
        <f>S185*H185</f>
        <v>1.4000000000000001</v>
      </c>
      <c r="AR185" s="24" t="s">
        <v>284</v>
      </c>
      <c r="AT185" s="24" t="s">
        <v>185</v>
      </c>
      <c r="AU185" s="24" t="s">
        <v>85</v>
      </c>
      <c r="AY185" s="24" t="s">
        <v>183</v>
      </c>
      <c r="BE185" s="215">
        <f>IF(N185="základní",J185,0)</f>
        <v>0</v>
      </c>
      <c r="BF185" s="215">
        <f>IF(N185="snížená",J185,0)</f>
        <v>0</v>
      </c>
      <c r="BG185" s="215">
        <f>IF(N185="zákl. přenesená",J185,0)</f>
        <v>0</v>
      </c>
      <c r="BH185" s="215">
        <f>IF(N185="sníž. přenesená",J185,0)</f>
        <v>0</v>
      </c>
      <c r="BI185" s="215">
        <f>IF(N185="nulová",J185,0)</f>
        <v>0</v>
      </c>
      <c r="BJ185" s="24" t="s">
        <v>24</v>
      </c>
      <c r="BK185" s="215">
        <f>ROUND(I185*H185,2)</f>
        <v>0</v>
      </c>
      <c r="BL185" s="24" t="s">
        <v>284</v>
      </c>
      <c r="BM185" s="24" t="s">
        <v>1655</v>
      </c>
    </row>
    <row r="186" spans="2:47" s="1" customFormat="1" ht="13.5">
      <c r="B186" s="41"/>
      <c r="C186" s="63"/>
      <c r="D186" s="232" t="s">
        <v>192</v>
      </c>
      <c r="E186" s="63"/>
      <c r="F186" s="242" t="s">
        <v>1656</v>
      </c>
      <c r="G186" s="63"/>
      <c r="H186" s="63"/>
      <c r="I186" s="172"/>
      <c r="J186" s="63"/>
      <c r="K186" s="63"/>
      <c r="L186" s="61"/>
      <c r="M186" s="218"/>
      <c r="N186" s="42"/>
      <c r="O186" s="42"/>
      <c r="P186" s="42"/>
      <c r="Q186" s="42"/>
      <c r="R186" s="42"/>
      <c r="S186" s="42"/>
      <c r="T186" s="78"/>
      <c r="AT186" s="24" t="s">
        <v>192</v>
      </c>
      <c r="AU186" s="24" t="s">
        <v>85</v>
      </c>
    </row>
    <row r="187" spans="2:65" s="1" customFormat="1" ht="22.5" customHeight="1">
      <c r="B187" s="41"/>
      <c r="C187" s="204" t="s">
        <v>421</v>
      </c>
      <c r="D187" s="204" t="s">
        <v>185</v>
      </c>
      <c r="E187" s="205" t="s">
        <v>1657</v>
      </c>
      <c r="F187" s="206" t="s">
        <v>1658</v>
      </c>
      <c r="G187" s="207" t="s">
        <v>224</v>
      </c>
      <c r="H187" s="208">
        <v>0.15</v>
      </c>
      <c r="I187" s="209"/>
      <c r="J187" s="210">
        <f>ROUND(I187*H187,2)</f>
        <v>0</v>
      </c>
      <c r="K187" s="206" t="s">
        <v>199</v>
      </c>
      <c r="L187" s="61"/>
      <c r="M187" s="211" t="s">
        <v>22</v>
      </c>
      <c r="N187" s="212" t="s">
        <v>48</v>
      </c>
      <c r="O187" s="42"/>
      <c r="P187" s="213">
        <f>O187*H187</f>
        <v>0</v>
      </c>
      <c r="Q187" s="213">
        <v>0</v>
      </c>
      <c r="R187" s="213">
        <f>Q187*H187</f>
        <v>0</v>
      </c>
      <c r="S187" s="213">
        <v>0</v>
      </c>
      <c r="T187" s="214">
        <f>S187*H187</f>
        <v>0</v>
      </c>
      <c r="AR187" s="24" t="s">
        <v>284</v>
      </c>
      <c r="AT187" s="24" t="s">
        <v>185</v>
      </c>
      <c r="AU187" s="24" t="s">
        <v>85</v>
      </c>
      <c r="AY187" s="24" t="s">
        <v>183</v>
      </c>
      <c r="BE187" s="215">
        <f>IF(N187="základní",J187,0)</f>
        <v>0</v>
      </c>
      <c r="BF187" s="215">
        <f>IF(N187="snížená",J187,0)</f>
        <v>0</v>
      </c>
      <c r="BG187" s="215">
        <f>IF(N187="zákl. přenesená",J187,0)</f>
        <v>0</v>
      </c>
      <c r="BH187" s="215">
        <f>IF(N187="sníž. přenesená",J187,0)</f>
        <v>0</v>
      </c>
      <c r="BI187" s="215">
        <f>IF(N187="nulová",J187,0)</f>
        <v>0</v>
      </c>
      <c r="BJ187" s="24" t="s">
        <v>24</v>
      </c>
      <c r="BK187" s="215">
        <f>ROUND(I187*H187,2)</f>
        <v>0</v>
      </c>
      <c r="BL187" s="24" t="s">
        <v>284</v>
      </c>
      <c r="BM187" s="24" t="s">
        <v>1659</v>
      </c>
    </row>
    <row r="188" spans="2:47" s="1" customFormat="1" ht="27">
      <c r="B188" s="41"/>
      <c r="C188" s="63"/>
      <c r="D188" s="232" t="s">
        <v>192</v>
      </c>
      <c r="E188" s="63"/>
      <c r="F188" s="242" t="s">
        <v>1660</v>
      </c>
      <c r="G188" s="63"/>
      <c r="H188" s="63"/>
      <c r="I188" s="172"/>
      <c r="J188" s="63"/>
      <c r="K188" s="63"/>
      <c r="L188" s="61"/>
      <c r="M188" s="218"/>
      <c r="N188" s="42"/>
      <c r="O188" s="42"/>
      <c r="P188" s="42"/>
      <c r="Q188" s="42"/>
      <c r="R188" s="42"/>
      <c r="S188" s="42"/>
      <c r="T188" s="78"/>
      <c r="AT188" s="24" t="s">
        <v>192</v>
      </c>
      <c r="AU188" s="24" t="s">
        <v>85</v>
      </c>
    </row>
    <row r="189" spans="2:65" s="1" customFormat="1" ht="22.5" customHeight="1">
      <c r="B189" s="41"/>
      <c r="C189" s="204" t="s">
        <v>427</v>
      </c>
      <c r="D189" s="204" t="s">
        <v>185</v>
      </c>
      <c r="E189" s="205" t="s">
        <v>1661</v>
      </c>
      <c r="F189" s="206" t="s">
        <v>1662</v>
      </c>
      <c r="G189" s="207" t="s">
        <v>305</v>
      </c>
      <c r="H189" s="208">
        <v>1</v>
      </c>
      <c r="I189" s="209"/>
      <c r="J189" s="210">
        <f>ROUND(I189*H189,2)</f>
        <v>0</v>
      </c>
      <c r="K189" s="206" t="s">
        <v>22</v>
      </c>
      <c r="L189" s="61"/>
      <c r="M189" s="211" t="s">
        <v>22</v>
      </c>
      <c r="N189" s="212" t="s">
        <v>48</v>
      </c>
      <c r="O189" s="42"/>
      <c r="P189" s="213">
        <f>O189*H189</f>
        <v>0</v>
      </c>
      <c r="Q189" s="213">
        <v>0</v>
      </c>
      <c r="R189" s="213">
        <f>Q189*H189</f>
        <v>0</v>
      </c>
      <c r="S189" s="213">
        <v>0</v>
      </c>
      <c r="T189" s="214">
        <f>S189*H189</f>
        <v>0</v>
      </c>
      <c r="AR189" s="24" t="s">
        <v>284</v>
      </c>
      <c r="AT189" s="24" t="s">
        <v>185</v>
      </c>
      <c r="AU189" s="24" t="s">
        <v>85</v>
      </c>
      <c r="AY189" s="24" t="s">
        <v>183</v>
      </c>
      <c r="BE189" s="215">
        <f>IF(N189="základní",J189,0)</f>
        <v>0</v>
      </c>
      <c r="BF189" s="215">
        <f>IF(N189="snížená",J189,0)</f>
        <v>0</v>
      </c>
      <c r="BG189" s="215">
        <f>IF(N189="zákl. přenesená",J189,0)</f>
        <v>0</v>
      </c>
      <c r="BH189" s="215">
        <f>IF(N189="sníž. přenesená",J189,0)</f>
        <v>0</v>
      </c>
      <c r="BI189" s="215">
        <f>IF(N189="nulová",J189,0)</f>
        <v>0</v>
      </c>
      <c r="BJ189" s="24" t="s">
        <v>24</v>
      </c>
      <c r="BK189" s="215">
        <f>ROUND(I189*H189,2)</f>
        <v>0</v>
      </c>
      <c r="BL189" s="24" t="s">
        <v>284</v>
      </c>
      <c r="BM189" s="24" t="s">
        <v>1663</v>
      </c>
    </row>
    <row r="190" spans="2:47" s="1" customFormat="1" ht="13.5">
      <c r="B190" s="41"/>
      <c r="C190" s="63"/>
      <c r="D190" s="232" t="s">
        <v>192</v>
      </c>
      <c r="E190" s="63"/>
      <c r="F190" s="242" t="s">
        <v>1662</v>
      </c>
      <c r="G190" s="63"/>
      <c r="H190" s="63"/>
      <c r="I190" s="172"/>
      <c r="J190" s="63"/>
      <c r="K190" s="63"/>
      <c r="L190" s="61"/>
      <c r="M190" s="218"/>
      <c r="N190" s="42"/>
      <c r="O190" s="42"/>
      <c r="P190" s="42"/>
      <c r="Q190" s="42"/>
      <c r="R190" s="42"/>
      <c r="S190" s="42"/>
      <c r="T190" s="78"/>
      <c r="AT190" s="24" t="s">
        <v>192</v>
      </c>
      <c r="AU190" s="24" t="s">
        <v>85</v>
      </c>
    </row>
    <row r="191" spans="2:65" s="1" customFormat="1" ht="22.5" customHeight="1">
      <c r="B191" s="41"/>
      <c r="C191" s="204" t="s">
        <v>432</v>
      </c>
      <c r="D191" s="204" t="s">
        <v>185</v>
      </c>
      <c r="E191" s="205" t="s">
        <v>1664</v>
      </c>
      <c r="F191" s="206" t="s">
        <v>1665</v>
      </c>
      <c r="G191" s="207" t="s">
        <v>305</v>
      </c>
      <c r="H191" s="208">
        <v>1</v>
      </c>
      <c r="I191" s="209"/>
      <c r="J191" s="210">
        <f>ROUND(I191*H191,2)</f>
        <v>0</v>
      </c>
      <c r="K191" s="206" t="s">
        <v>22</v>
      </c>
      <c r="L191" s="61"/>
      <c r="M191" s="211" t="s">
        <v>22</v>
      </c>
      <c r="N191" s="212" t="s">
        <v>48</v>
      </c>
      <c r="O191" s="42"/>
      <c r="P191" s="213">
        <f>O191*H191</f>
        <v>0</v>
      </c>
      <c r="Q191" s="213">
        <v>0</v>
      </c>
      <c r="R191" s="213">
        <f>Q191*H191</f>
        <v>0</v>
      </c>
      <c r="S191" s="213">
        <v>0</v>
      </c>
      <c r="T191" s="214">
        <f>S191*H191</f>
        <v>0</v>
      </c>
      <c r="AR191" s="24" t="s">
        <v>284</v>
      </c>
      <c r="AT191" s="24" t="s">
        <v>185</v>
      </c>
      <c r="AU191" s="24" t="s">
        <v>85</v>
      </c>
      <c r="AY191" s="24" t="s">
        <v>183</v>
      </c>
      <c r="BE191" s="215">
        <f>IF(N191="základní",J191,0)</f>
        <v>0</v>
      </c>
      <c r="BF191" s="215">
        <f>IF(N191="snížená",J191,0)</f>
        <v>0</v>
      </c>
      <c r="BG191" s="215">
        <f>IF(N191="zákl. přenesená",J191,0)</f>
        <v>0</v>
      </c>
      <c r="BH191" s="215">
        <f>IF(N191="sníž. přenesená",J191,0)</f>
        <v>0</v>
      </c>
      <c r="BI191" s="215">
        <f>IF(N191="nulová",J191,0)</f>
        <v>0</v>
      </c>
      <c r="BJ191" s="24" t="s">
        <v>24</v>
      </c>
      <c r="BK191" s="215">
        <f>ROUND(I191*H191,2)</f>
        <v>0</v>
      </c>
      <c r="BL191" s="24" t="s">
        <v>284</v>
      </c>
      <c r="BM191" s="24" t="s">
        <v>1666</v>
      </c>
    </row>
    <row r="192" spans="2:47" s="1" customFormat="1" ht="13.5">
      <c r="B192" s="41"/>
      <c r="C192" s="63"/>
      <c r="D192" s="232" t="s">
        <v>192</v>
      </c>
      <c r="E192" s="63"/>
      <c r="F192" s="242" t="s">
        <v>1665</v>
      </c>
      <c r="G192" s="63"/>
      <c r="H192" s="63"/>
      <c r="I192" s="172"/>
      <c r="J192" s="63"/>
      <c r="K192" s="63"/>
      <c r="L192" s="61"/>
      <c r="M192" s="218"/>
      <c r="N192" s="42"/>
      <c r="O192" s="42"/>
      <c r="P192" s="42"/>
      <c r="Q192" s="42"/>
      <c r="R192" s="42"/>
      <c r="S192" s="42"/>
      <c r="T192" s="78"/>
      <c r="AT192" s="24" t="s">
        <v>192</v>
      </c>
      <c r="AU192" s="24" t="s">
        <v>85</v>
      </c>
    </row>
    <row r="193" spans="2:65" s="1" customFormat="1" ht="22.5" customHeight="1">
      <c r="B193" s="41"/>
      <c r="C193" s="204" t="s">
        <v>439</v>
      </c>
      <c r="D193" s="204" t="s">
        <v>185</v>
      </c>
      <c r="E193" s="205" t="s">
        <v>1667</v>
      </c>
      <c r="F193" s="206" t="s">
        <v>1668</v>
      </c>
      <c r="G193" s="207" t="s">
        <v>305</v>
      </c>
      <c r="H193" s="208">
        <v>1</v>
      </c>
      <c r="I193" s="209"/>
      <c r="J193" s="210">
        <f>ROUND(I193*H193,2)</f>
        <v>0</v>
      </c>
      <c r="K193" s="206" t="s">
        <v>22</v>
      </c>
      <c r="L193" s="61"/>
      <c r="M193" s="211" t="s">
        <v>22</v>
      </c>
      <c r="N193" s="212" t="s">
        <v>48</v>
      </c>
      <c r="O193" s="42"/>
      <c r="P193" s="213">
        <f>O193*H193</f>
        <v>0</v>
      </c>
      <c r="Q193" s="213">
        <v>0</v>
      </c>
      <c r="R193" s="213">
        <f>Q193*H193</f>
        <v>0</v>
      </c>
      <c r="S193" s="213">
        <v>0</v>
      </c>
      <c r="T193" s="214">
        <f>S193*H193</f>
        <v>0</v>
      </c>
      <c r="AR193" s="24" t="s">
        <v>284</v>
      </c>
      <c r="AT193" s="24" t="s">
        <v>185</v>
      </c>
      <c r="AU193" s="24" t="s">
        <v>85</v>
      </c>
      <c r="AY193" s="24" t="s">
        <v>183</v>
      </c>
      <c r="BE193" s="215">
        <f>IF(N193="základní",J193,0)</f>
        <v>0</v>
      </c>
      <c r="BF193" s="215">
        <f>IF(N193="snížená",J193,0)</f>
        <v>0</v>
      </c>
      <c r="BG193" s="215">
        <f>IF(N193="zákl. přenesená",J193,0)</f>
        <v>0</v>
      </c>
      <c r="BH193" s="215">
        <f>IF(N193="sníž. přenesená",J193,0)</f>
        <v>0</v>
      </c>
      <c r="BI193" s="215">
        <f>IF(N193="nulová",J193,0)</f>
        <v>0</v>
      </c>
      <c r="BJ193" s="24" t="s">
        <v>24</v>
      </c>
      <c r="BK193" s="215">
        <f>ROUND(I193*H193,2)</f>
        <v>0</v>
      </c>
      <c r="BL193" s="24" t="s">
        <v>284</v>
      </c>
      <c r="BM193" s="24" t="s">
        <v>1669</v>
      </c>
    </row>
    <row r="194" spans="2:47" s="1" customFormat="1" ht="13.5">
      <c r="B194" s="41"/>
      <c r="C194" s="63"/>
      <c r="D194" s="232" t="s">
        <v>192</v>
      </c>
      <c r="E194" s="63"/>
      <c r="F194" s="242" t="s">
        <v>1668</v>
      </c>
      <c r="G194" s="63"/>
      <c r="H194" s="63"/>
      <c r="I194" s="172"/>
      <c r="J194" s="63"/>
      <c r="K194" s="63"/>
      <c r="L194" s="61"/>
      <c r="M194" s="218"/>
      <c r="N194" s="42"/>
      <c r="O194" s="42"/>
      <c r="P194" s="42"/>
      <c r="Q194" s="42"/>
      <c r="R194" s="42"/>
      <c r="S194" s="42"/>
      <c r="T194" s="78"/>
      <c r="AT194" s="24" t="s">
        <v>192</v>
      </c>
      <c r="AU194" s="24" t="s">
        <v>85</v>
      </c>
    </row>
    <row r="195" spans="2:65" s="1" customFormat="1" ht="22.5" customHeight="1">
      <c r="B195" s="41"/>
      <c r="C195" s="204" t="s">
        <v>445</v>
      </c>
      <c r="D195" s="204" t="s">
        <v>185</v>
      </c>
      <c r="E195" s="205" t="s">
        <v>1670</v>
      </c>
      <c r="F195" s="206" t="s">
        <v>1671</v>
      </c>
      <c r="G195" s="207" t="s">
        <v>305</v>
      </c>
      <c r="H195" s="208">
        <v>1</v>
      </c>
      <c r="I195" s="209"/>
      <c r="J195" s="210">
        <f>ROUND(I195*H195,2)</f>
        <v>0</v>
      </c>
      <c r="K195" s="206" t="s">
        <v>22</v>
      </c>
      <c r="L195" s="61"/>
      <c r="M195" s="211" t="s">
        <v>22</v>
      </c>
      <c r="N195" s="212" t="s">
        <v>48</v>
      </c>
      <c r="O195" s="42"/>
      <c r="P195" s="213">
        <f>O195*H195</f>
        <v>0</v>
      </c>
      <c r="Q195" s="213">
        <v>0</v>
      </c>
      <c r="R195" s="213">
        <f>Q195*H195</f>
        <v>0</v>
      </c>
      <c r="S195" s="213">
        <v>0</v>
      </c>
      <c r="T195" s="214">
        <f>S195*H195</f>
        <v>0</v>
      </c>
      <c r="AR195" s="24" t="s">
        <v>284</v>
      </c>
      <c r="AT195" s="24" t="s">
        <v>185</v>
      </c>
      <c r="AU195" s="24" t="s">
        <v>85</v>
      </c>
      <c r="AY195" s="24" t="s">
        <v>183</v>
      </c>
      <c r="BE195" s="215">
        <f>IF(N195="základní",J195,0)</f>
        <v>0</v>
      </c>
      <c r="BF195" s="215">
        <f>IF(N195="snížená",J195,0)</f>
        <v>0</v>
      </c>
      <c r="BG195" s="215">
        <f>IF(N195="zákl. přenesená",J195,0)</f>
        <v>0</v>
      </c>
      <c r="BH195" s="215">
        <f>IF(N195="sníž. přenesená",J195,0)</f>
        <v>0</v>
      </c>
      <c r="BI195" s="215">
        <f>IF(N195="nulová",J195,0)</f>
        <v>0</v>
      </c>
      <c r="BJ195" s="24" t="s">
        <v>24</v>
      </c>
      <c r="BK195" s="215">
        <f>ROUND(I195*H195,2)</f>
        <v>0</v>
      </c>
      <c r="BL195" s="24" t="s">
        <v>284</v>
      </c>
      <c r="BM195" s="24" t="s">
        <v>1672</v>
      </c>
    </row>
    <row r="196" spans="2:47" s="1" customFormat="1" ht="13.5">
      <c r="B196" s="41"/>
      <c r="C196" s="63"/>
      <c r="D196" s="232" t="s">
        <v>192</v>
      </c>
      <c r="E196" s="63"/>
      <c r="F196" s="242" t="s">
        <v>1671</v>
      </c>
      <c r="G196" s="63"/>
      <c r="H196" s="63"/>
      <c r="I196" s="172"/>
      <c r="J196" s="63"/>
      <c r="K196" s="63"/>
      <c r="L196" s="61"/>
      <c r="M196" s="218"/>
      <c r="N196" s="42"/>
      <c r="O196" s="42"/>
      <c r="P196" s="42"/>
      <c r="Q196" s="42"/>
      <c r="R196" s="42"/>
      <c r="S196" s="42"/>
      <c r="T196" s="78"/>
      <c r="AT196" s="24" t="s">
        <v>192</v>
      </c>
      <c r="AU196" s="24" t="s">
        <v>85</v>
      </c>
    </row>
    <row r="197" spans="2:65" s="1" customFormat="1" ht="22.5" customHeight="1">
      <c r="B197" s="41"/>
      <c r="C197" s="204" t="s">
        <v>451</v>
      </c>
      <c r="D197" s="204" t="s">
        <v>185</v>
      </c>
      <c r="E197" s="205" t="s">
        <v>1673</v>
      </c>
      <c r="F197" s="206" t="s">
        <v>1674</v>
      </c>
      <c r="G197" s="207" t="s">
        <v>305</v>
      </c>
      <c r="H197" s="208">
        <v>1</v>
      </c>
      <c r="I197" s="209"/>
      <c r="J197" s="210">
        <f>ROUND(I197*H197,2)</f>
        <v>0</v>
      </c>
      <c r="K197" s="206" t="s">
        <v>22</v>
      </c>
      <c r="L197" s="61"/>
      <c r="M197" s="211" t="s">
        <v>22</v>
      </c>
      <c r="N197" s="212" t="s">
        <v>48</v>
      </c>
      <c r="O197" s="42"/>
      <c r="P197" s="213">
        <f>O197*H197</f>
        <v>0</v>
      </c>
      <c r="Q197" s="213">
        <v>0</v>
      </c>
      <c r="R197" s="213">
        <f>Q197*H197</f>
        <v>0</v>
      </c>
      <c r="S197" s="213">
        <v>0</v>
      </c>
      <c r="T197" s="214">
        <f>S197*H197</f>
        <v>0</v>
      </c>
      <c r="AR197" s="24" t="s">
        <v>284</v>
      </c>
      <c r="AT197" s="24" t="s">
        <v>185</v>
      </c>
      <c r="AU197" s="24" t="s">
        <v>85</v>
      </c>
      <c r="AY197" s="24" t="s">
        <v>183</v>
      </c>
      <c r="BE197" s="215">
        <f>IF(N197="základní",J197,0)</f>
        <v>0</v>
      </c>
      <c r="BF197" s="215">
        <f>IF(N197="snížená",J197,0)</f>
        <v>0</v>
      </c>
      <c r="BG197" s="215">
        <f>IF(N197="zákl. přenesená",J197,0)</f>
        <v>0</v>
      </c>
      <c r="BH197" s="215">
        <f>IF(N197="sníž. přenesená",J197,0)</f>
        <v>0</v>
      </c>
      <c r="BI197" s="215">
        <f>IF(N197="nulová",J197,0)</f>
        <v>0</v>
      </c>
      <c r="BJ197" s="24" t="s">
        <v>24</v>
      </c>
      <c r="BK197" s="215">
        <f>ROUND(I197*H197,2)</f>
        <v>0</v>
      </c>
      <c r="BL197" s="24" t="s">
        <v>284</v>
      </c>
      <c r="BM197" s="24" t="s">
        <v>1675</v>
      </c>
    </row>
    <row r="198" spans="2:47" s="1" customFormat="1" ht="13.5">
      <c r="B198" s="41"/>
      <c r="C198" s="63"/>
      <c r="D198" s="232" t="s">
        <v>192</v>
      </c>
      <c r="E198" s="63"/>
      <c r="F198" s="242" t="s">
        <v>1674</v>
      </c>
      <c r="G198" s="63"/>
      <c r="H198" s="63"/>
      <c r="I198" s="172"/>
      <c r="J198" s="63"/>
      <c r="K198" s="63"/>
      <c r="L198" s="61"/>
      <c r="M198" s="218"/>
      <c r="N198" s="42"/>
      <c r="O198" s="42"/>
      <c r="P198" s="42"/>
      <c r="Q198" s="42"/>
      <c r="R198" s="42"/>
      <c r="S198" s="42"/>
      <c r="T198" s="78"/>
      <c r="AT198" s="24" t="s">
        <v>192</v>
      </c>
      <c r="AU198" s="24" t="s">
        <v>85</v>
      </c>
    </row>
    <row r="199" spans="2:65" s="1" customFormat="1" ht="22.5" customHeight="1">
      <c r="B199" s="41"/>
      <c r="C199" s="204" t="s">
        <v>458</v>
      </c>
      <c r="D199" s="204" t="s">
        <v>185</v>
      </c>
      <c r="E199" s="205" t="s">
        <v>1676</v>
      </c>
      <c r="F199" s="206" t="s">
        <v>1677</v>
      </c>
      <c r="G199" s="207" t="s">
        <v>305</v>
      </c>
      <c r="H199" s="208">
        <v>1</v>
      </c>
      <c r="I199" s="209"/>
      <c r="J199" s="210">
        <f>ROUND(I199*H199,2)</f>
        <v>0</v>
      </c>
      <c r="K199" s="206" t="s">
        <v>22</v>
      </c>
      <c r="L199" s="61"/>
      <c r="M199" s="211" t="s">
        <v>22</v>
      </c>
      <c r="N199" s="212" t="s">
        <v>48</v>
      </c>
      <c r="O199" s="42"/>
      <c r="P199" s="213">
        <f>O199*H199</f>
        <v>0</v>
      </c>
      <c r="Q199" s="213">
        <v>0</v>
      </c>
      <c r="R199" s="213">
        <f>Q199*H199</f>
        <v>0</v>
      </c>
      <c r="S199" s="213">
        <v>0</v>
      </c>
      <c r="T199" s="214">
        <f>S199*H199</f>
        <v>0</v>
      </c>
      <c r="AR199" s="24" t="s">
        <v>284</v>
      </c>
      <c r="AT199" s="24" t="s">
        <v>185</v>
      </c>
      <c r="AU199" s="24" t="s">
        <v>85</v>
      </c>
      <c r="AY199" s="24" t="s">
        <v>183</v>
      </c>
      <c r="BE199" s="215">
        <f>IF(N199="základní",J199,0)</f>
        <v>0</v>
      </c>
      <c r="BF199" s="215">
        <f>IF(N199="snížená",J199,0)</f>
        <v>0</v>
      </c>
      <c r="BG199" s="215">
        <f>IF(N199="zákl. přenesená",J199,0)</f>
        <v>0</v>
      </c>
      <c r="BH199" s="215">
        <f>IF(N199="sníž. přenesená",J199,0)</f>
        <v>0</v>
      </c>
      <c r="BI199" s="215">
        <f>IF(N199="nulová",J199,0)</f>
        <v>0</v>
      </c>
      <c r="BJ199" s="24" t="s">
        <v>24</v>
      </c>
      <c r="BK199" s="215">
        <f>ROUND(I199*H199,2)</f>
        <v>0</v>
      </c>
      <c r="BL199" s="24" t="s">
        <v>284</v>
      </c>
      <c r="BM199" s="24" t="s">
        <v>1678</v>
      </c>
    </row>
    <row r="200" spans="2:47" s="1" customFormat="1" ht="13.5">
      <c r="B200" s="41"/>
      <c r="C200" s="63"/>
      <c r="D200" s="232" t="s">
        <v>192</v>
      </c>
      <c r="E200" s="63"/>
      <c r="F200" s="242" t="s">
        <v>1677</v>
      </c>
      <c r="G200" s="63"/>
      <c r="H200" s="63"/>
      <c r="I200" s="172"/>
      <c r="J200" s="63"/>
      <c r="K200" s="63"/>
      <c r="L200" s="61"/>
      <c r="M200" s="218"/>
      <c r="N200" s="42"/>
      <c r="O200" s="42"/>
      <c r="P200" s="42"/>
      <c r="Q200" s="42"/>
      <c r="R200" s="42"/>
      <c r="S200" s="42"/>
      <c r="T200" s="78"/>
      <c r="AT200" s="24" t="s">
        <v>192</v>
      </c>
      <c r="AU200" s="24" t="s">
        <v>85</v>
      </c>
    </row>
    <row r="201" spans="2:65" s="1" customFormat="1" ht="22.5" customHeight="1">
      <c r="B201" s="41"/>
      <c r="C201" s="204" t="s">
        <v>464</v>
      </c>
      <c r="D201" s="204" t="s">
        <v>185</v>
      </c>
      <c r="E201" s="205" t="s">
        <v>1679</v>
      </c>
      <c r="F201" s="206" t="s">
        <v>1680</v>
      </c>
      <c r="G201" s="207" t="s">
        <v>305</v>
      </c>
      <c r="H201" s="208">
        <v>1</v>
      </c>
      <c r="I201" s="209"/>
      <c r="J201" s="210">
        <f>ROUND(I201*H201,2)</f>
        <v>0</v>
      </c>
      <c r="K201" s="206" t="s">
        <v>22</v>
      </c>
      <c r="L201" s="61"/>
      <c r="M201" s="211" t="s">
        <v>22</v>
      </c>
      <c r="N201" s="212" t="s">
        <v>48</v>
      </c>
      <c r="O201" s="42"/>
      <c r="P201" s="213">
        <f>O201*H201</f>
        <v>0</v>
      </c>
      <c r="Q201" s="213">
        <v>0</v>
      </c>
      <c r="R201" s="213">
        <f>Q201*H201</f>
        <v>0</v>
      </c>
      <c r="S201" s="213">
        <v>0</v>
      </c>
      <c r="T201" s="214">
        <f>S201*H201</f>
        <v>0</v>
      </c>
      <c r="AR201" s="24" t="s">
        <v>284</v>
      </c>
      <c r="AT201" s="24" t="s">
        <v>185</v>
      </c>
      <c r="AU201" s="24" t="s">
        <v>85</v>
      </c>
      <c r="AY201" s="24" t="s">
        <v>183</v>
      </c>
      <c r="BE201" s="215">
        <f>IF(N201="základní",J201,0)</f>
        <v>0</v>
      </c>
      <c r="BF201" s="215">
        <f>IF(N201="snížená",J201,0)</f>
        <v>0</v>
      </c>
      <c r="BG201" s="215">
        <f>IF(N201="zákl. přenesená",J201,0)</f>
        <v>0</v>
      </c>
      <c r="BH201" s="215">
        <f>IF(N201="sníž. přenesená",J201,0)</f>
        <v>0</v>
      </c>
      <c r="BI201" s="215">
        <f>IF(N201="nulová",J201,0)</f>
        <v>0</v>
      </c>
      <c r="BJ201" s="24" t="s">
        <v>24</v>
      </c>
      <c r="BK201" s="215">
        <f>ROUND(I201*H201,2)</f>
        <v>0</v>
      </c>
      <c r="BL201" s="24" t="s">
        <v>284</v>
      </c>
      <c r="BM201" s="24" t="s">
        <v>1681</v>
      </c>
    </row>
    <row r="202" spans="2:47" s="1" customFormat="1" ht="13.5">
      <c r="B202" s="41"/>
      <c r="C202" s="63"/>
      <c r="D202" s="232" t="s">
        <v>192</v>
      </c>
      <c r="E202" s="63"/>
      <c r="F202" s="242" t="s">
        <v>1680</v>
      </c>
      <c r="G202" s="63"/>
      <c r="H202" s="63"/>
      <c r="I202" s="172"/>
      <c r="J202" s="63"/>
      <c r="K202" s="63"/>
      <c r="L202" s="61"/>
      <c r="M202" s="218"/>
      <c r="N202" s="42"/>
      <c r="O202" s="42"/>
      <c r="P202" s="42"/>
      <c r="Q202" s="42"/>
      <c r="R202" s="42"/>
      <c r="S202" s="42"/>
      <c r="T202" s="78"/>
      <c r="AT202" s="24" t="s">
        <v>192</v>
      </c>
      <c r="AU202" s="24" t="s">
        <v>85</v>
      </c>
    </row>
    <row r="203" spans="2:65" s="1" customFormat="1" ht="22.5" customHeight="1">
      <c r="B203" s="41"/>
      <c r="C203" s="204" t="s">
        <v>471</v>
      </c>
      <c r="D203" s="204" t="s">
        <v>185</v>
      </c>
      <c r="E203" s="205" t="s">
        <v>1682</v>
      </c>
      <c r="F203" s="206" t="s">
        <v>1683</v>
      </c>
      <c r="G203" s="207" t="s">
        <v>305</v>
      </c>
      <c r="H203" s="208">
        <v>1</v>
      </c>
      <c r="I203" s="209"/>
      <c r="J203" s="210">
        <f>ROUND(I203*H203,2)</f>
        <v>0</v>
      </c>
      <c r="K203" s="206" t="s">
        <v>22</v>
      </c>
      <c r="L203" s="61"/>
      <c r="M203" s="211" t="s">
        <v>22</v>
      </c>
      <c r="N203" s="212" t="s">
        <v>48</v>
      </c>
      <c r="O203" s="42"/>
      <c r="P203" s="213">
        <f>O203*H203</f>
        <v>0</v>
      </c>
      <c r="Q203" s="213">
        <v>0</v>
      </c>
      <c r="R203" s="213">
        <f>Q203*H203</f>
        <v>0</v>
      </c>
      <c r="S203" s="213">
        <v>0</v>
      </c>
      <c r="T203" s="214">
        <f>S203*H203</f>
        <v>0</v>
      </c>
      <c r="AR203" s="24" t="s">
        <v>284</v>
      </c>
      <c r="AT203" s="24" t="s">
        <v>185</v>
      </c>
      <c r="AU203" s="24" t="s">
        <v>85</v>
      </c>
      <c r="AY203" s="24" t="s">
        <v>183</v>
      </c>
      <c r="BE203" s="215">
        <f>IF(N203="základní",J203,0)</f>
        <v>0</v>
      </c>
      <c r="BF203" s="215">
        <f>IF(N203="snížená",J203,0)</f>
        <v>0</v>
      </c>
      <c r="BG203" s="215">
        <f>IF(N203="zákl. přenesená",J203,0)</f>
        <v>0</v>
      </c>
      <c r="BH203" s="215">
        <f>IF(N203="sníž. přenesená",J203,0)</f>
        <v>0</v>
      </c>
      <c r="BI203" s="215">
        <f>IF(N203="nulová",J203,0)</f>
        <v>0</v>
      </c>
      <c r="BJ203" s="24" t="s">
        <v>24</v>
      </c>
      <c r="BK203" s="215">
        <f>ROUND(I203*H203,2)</f>
        <v>0</v>
      </c>
      <c r="BL203" s="24" t="s">
        <v>284</v>
      </c>
      <c r="BM203" s="24" t="s">
        <v>1684</v>
      </c>
    </row>
    <row r="204" spans="2:47" s="1" customFormat="1" ht="13.5">
      <c r="B204" s="41"/>
      <c r="C204" s="63"/>
      <c r="D204" s="232" t="s">
        <v>192</v>
      </c>
      <c r="E204" s="63"/>
      <c r="F204" s="242" t="s">
        <v>1683</v>
      </c>
      <c r="G204" s="63"/>
      <c r="H204" s="63"/>
      <c r="I204" s="172"/>
      <c r="J204" s="63"/>
      <c r="K204" s="63"/>
      <c r="L204" s="61"/>
      <c r="M204" s="218"/>
      <c r="N204" s="42"/>
      <c r="O204" s="42"/>
      <c r="P204" s="42"/>
      <c r="Q204" s="42"/>
      <c r="R204" s="42"/>
      <c r="S204" s="42"/>
      <c r="T204" s="78"/>
      <c r="AT204" s="24" t="s">
        <v>192</v>
      </c>
      <c r="AU204" s="24" t="s">
        <v>85</v>
      </c>
    </row>
    <row r="205" spans="2:65" s="1" customFormat="1" ht="22.5" customHeight="1">
      <c r="B205" s="41"/>
      <c r="C205" s="204" t="s">
        <v>477</v>
      </c>
      <c r="D205" s="204" t="s">
        <v>185</v>
      </c>
      <c r="E205" s="205" t="s">
        <v>1685</v>
      </c>
      <c r="F205" s="206" t="s">
        <v>1686</v>
      </c>
      <c r="G205" s="207" t="s">
        <v>305</v>
      </c>
      <c r="H205" s="208">
        <v>1</v>
      </c>
      <c r="I205" s="209"/>
      <c r="J205" s="210">
        <f>ROUND(I205*H205,2)</f>
        <v>0</v>
      </c>
      <c r="K205" s="206" t="s">
        <v>22</v>
      </c>
      <c r="L205" s="61"/>
      <c r="M205" s="211" t="s">
        <v>22</v>
      </c>
      <c r="N205" s="212" t="s">
        <v>48</v>
      </c>
      <c r="O205" s="42"/>
      <c r="P205" s="213">
        <f>O205*H205</f>
        <v>0</v>
      </c>
      <c r="Q205" s="213">
        <v>0</v>
      </c>
      <c r="R205" s="213">
        <f>Q205*H205</f>
        <v>0</v>
      </c>
      <c r="S205" s="213">
        <v>0</v>
      </c>
      <c r="T205" s="214">
        <f>S205*H205</f>
        <v>0</v>
      </c>
      <c r="AR205" s="24" t="s">
        <v>284</v>
      </c>
      <c r="AT205" s="24" t="s">
        <v>185</v>
      </c>
      <c r="AU205" s="24" t="s">
        <v>85</v>
      </c>
      <c r="AY205" s="24" t="s">
        <v>183</v>
      </c>
      <c r="BE205" s="215">
        <f>IF(N205="základní",J205,0)</f>
        <v>0</v>
      </c>
      <c r="BF205" s="215">
        <f>IF(N205="snížená",J205,0)</f>
        <v>0</v>
      </c>
      <c r="BG205" s="215">
        <f>IF(N205="zákl. přenesená",J205,0)</f>
        <v>0</v>
      </c>
      <c r="BH205" s="215">
        <f>IF(N205="sníž. přenesená",J205,0)</f>
        <v>0</v>
      </c>
      <c r="BI205" s="215">
        <f>IF(N205="nulová",J205,0)</f>
        <v>0</v>
      </c>
      <c r="BJ205" s="24" t="s">
        <v>24</v>
      </c>
      <c r="BK205" s="215">
        <f>ROUND(I205*H205,2)</f>
        <v>0</v>
      </c>
      <c r="BL205" s="24" t="s">
        <v>284</v>
      </c>
      <c r="BM205" s="24" t="s">
        <v>1687</v>
      </c>
    </row>
    <row r="206" spans="2:47" s="1" customFormat="1" ht="13.5">
      <c r="B206" s="41"/>
      <c r="C206" s="63"/>
      <c r="D206" s="232" t="s">
        <v>192</v>
      </c>
      <c r="E206" s="63"/>
      <c r="F206" s="242" t="s">
        <v>1686</v>
      </c>
      <c r="G206" s="63"/>
      <c r="H206" s="63"/>
      <c r="I206" s="172"/>
      <c r="J206" s="63"/>
      <c r="K206" s="63"/>
      <c r="L206" s="61"/>
      <c r="M206" s="218"/>
      <c r="N206" s="42"/>
      <c r="O206" s="42"/>
      <c r="P206" s="42"/>
      <c r="Q206" s="42"/>
      <c r="R206" s="42"/>
      <c r="S206" s="42"/>
      <c r="T206" s="78"/>
      <c r="AT206" s="24" t="s">
        <v>192</v>
      </c>
      <c r="AU206" s="24" t="s">
        <v>85</v>
      </c>
    </row>
    <row r="207" spans="2:65" s="1" customFormat="1" ht="22.5" customHeight="1">
      <c r="B207" s="41"/>
      <c r="C207" s="204" t="s">
        <v>483</v>
      </c>
      <c r="D207" s="204" t="s">
        <v>185</v>
      </c>
      <c r="E207" s="205" t="s">
        <v>1688</v>
      </c>
      <c r="F207" s="206" t="s">
        <v>1689</v>
      </c>
      <c r="G207" s="207" t="s">
        <v>305</v>
      </c>
      <c r="H207" s="208">
        <v>1</v>
      </c>
      <c r="I207" s="209"/>
      <c r="J207" s="210">
        <f>ROUND(I207*H207,2)</f>
        <v>0</v>
      </c>
      <c r="K207" s="206" t="s">
        <v>22</v>
      </c>
      <c r="L207" s="61"/>
      <c r="M207" s="211" t="s">
        <v>22</v>
      </c>
      <c r="N207" s="212" t="s">
        <v>48</v>
      </c>
      <c r="O207" s="42"/>
      <c r="P207" s="213">
        <f>O207*H207</f>
        <v>0</v>
      </c>
      <c r="Q207" s="213">
        <v>0</v>
      </c>
      <c r="R207" s="213">
        <f>Q207*H207</f>
        <v>0</v>
      </c>
      <c r="S207" s="213">
        <v>0</v>
      </c>
      <c r="T207" s="214">
        <f>S207*H207</f>
        <v>0</v>
      </c>
      <c r="AR207" s="24" t="s">
        <v>284</v>
      </c>
      <c r="AT207" s="24" t="s">
        <v>185</v>
      </c>
      <c r="AU207" s="24" t="s">
        <v>85</v>
      </c>
      <c r="AY207" s="24" t="s">
        <v>183</v>
      </c>
      <c r="BE207" s="215">
        <f>IF(N207="základní",J207,0)</f>
        <v>0</v>
      </c>
      <c r="BF207" s="215">
        <f>IF(N207="snížená",J207,0)</f>
        <v>0</v>
      </c>
      <c r="BG207" s="215">
        <f>IF(N207="zákl. přenesená",J207,0)</f>
        <v>0</v>
      </c>
      <c r="BH207" s="215">
        <f>IF(N207="sníž. přenesená",J207,0)</f>
        <v>0</v>
      </c>
      <c r="BI207" s="215">
        <f>IF(N207="nulová",J207,0)</f>
        <v>0</v>
      </c>
      <c r="BJ207" s="24" t="s">
        <v>24</v>
      </c>
      <c r="BK207" s="215">
        <f>ROUND(I207*H207,2)</f>
        <v>0</v>
      </c>
      <c r="BL207" s="24" t="s">
        <v>284</v>
      </c>
      <c r="BM207" s="24" t="s">
        <v>1690</v>
      </c>
    </row>
    <row r="208" spans="2:47" s="1" customFormat="1" ht="13.5">
      <c r="B208" s="41"/>
      <c r="C208" s="63"/>
      <c r="D208" s="232" t="s">
        <v>192</v>
      </c>
      <c r="E208" s="63"/>
      <c r="F208" s="242" t="s">
        <v>1689</v>
      </c>
      <c r="G208" s="63"/>
      <c r="H208" s="63"/>
      <c r="I208" s="172"/>
      <c r="J208" s="63"/>
      <c r="K208" s="63"/>
      <c r="L208" s="61"/>
      <c r="M208" s="218"/>
      <c r="N208" s="42"/>
      <c r="O208" s="42"/>
      <c r="P208" s="42"/>
      <c r="Q208" s="42"/>
      <c r="R208" s="42"/>
      <c r="S208" s="42"/>
      <c r="T208" s="78"/>
      <c r="AT208" s="24" t="s">
        <v>192</v>
      </c>
      <c r="AU208" s="24" t="s">
        <v>85</v>
      </c>
    </row>
    <row r="209" spans="2:65" s="1" customFormat="1" ht="22.5" customHeight="1">
      <c r="B209" s="41"/>
      <c r="C209" s="204" t="s">
        <v>489</v>
      </c>
      <c r="D209" s="204" t="s">
        <v>185</v>
      </c>
      <c r="E209" s="205" t="s">
        <v>1691</v>
      </c>
      <c r="F209" s="206" t="s">
        <v>1692</v>
      </c>
      <c r="G209" s="207" t="s">
        <v>305</v>
      </c>
      <c r="H209" s="208">
        <v>7</v>
      </c>
      <c r="I209" s="209"/>
      <c r="J209" s="210">
        <f>ROUND(I209*H209,2)</f>
        <v>0</v>
      </c>
      <c r="K209" s="206" t="s">
        <v>22</v>
      </c>
      <c r="L209" s="61"/>
      <c r="M209" s="211" t="s">
        <v>22</v>
      </c>
      <c r="N209" s="212" t="s">
        <v>48</v>
      </c>
      <c r="O209" s="42"/>
      <c r="P209" s="213">
        <f>O209*H209</f>
        <v>0</v>
      </c>
      <c r="Q209" s="213">
        <v>0</v>
      </c>
      <c r="R209" s="213">
        <f>Q209*H209</f>
        <v>0</v>
      </c>
      <c r="S209" s="213">
        <v>0</v>
      </c>
      <c r="T209" s="214">
        <f>S209*H209</f>
        <v>0</v>
      </c>
      <c r="AR209" s="24" t="s">
        <v>284</v>
      </c>
      <c r="AT209" s="24" t="s">
        <v>185</v>
      </c>
      <c r="AU209" s="24" t="s">
        <v>85</v>
      </c>
      <c r="AY209" s="24" t="s">
        <v>183</v>
      </c>
      <c r="BE209" s="215">
        <f>IF(N209="základní",J209,0)</f>
        <v>0</v>
      </c>
      <c r="BF209" s="215">
        <f>IF(N209="snížená",J209,0)</f>
        <v>0</v>
      </c>
      <c r="BG209" s="215">
        <f>IF(N209="zákl. přenesená",J209,0)</f>
        <v>0</v>
      </c>
      <c r="BH209" s="215">
        <f>IF(N209="sníž. přenesená",J209,0)</f>
        <v>0</v>
      </c>
      <c r="BI209" s="215">
        <f>IF(N209="nulová",J209,0)</f>
        <v>0</v>
      </c>
      <c r="BJ209" s="24" t="s">
        <v>24</v>
      </c>
      <c r="BK209" s="215">
        <f>ROUND(I209*H209,2)</f>
        <v>0</v>
      </c>
      <c r="BL209" s="24" t="s">
        <v>284</v>
      </c>
      <c r="BM209" s="24" t="s">
        <v>1693</v>
      </c>
    </row>
    <row r="210" spans="2:47" s="1" customFormat="1" ht="13.5">
      <c r="B210" s="41"/>
      <c r="C210" s="63"/>
      <c r="D210" s="232" t="s">
        <v>192</v>
      </c>
      <c r="E210" s="63"/>
      <c r="F210" s="242" t="s">
        <v>1692</v>
      </c>
      <c r="G210" s="63"/>
      <c r="H210" s="63"/>
      <c r="I210" s="172"/>
      <c r="J210" s="63"/>
      <c r="K210" s="63"/>
      <c r="L210" s="61"/>
      <c r="M210" s="218"/>
      <c r="N210" s="42"/>
      <c r="O210" s="42"/>
      <c r="P210" s="42"/>
      <c r="Q210" s="42"/>
      <c r="R210" s="42"/>
      <c r="S210" s="42"/>
      <c r="T210" s="78"/>
      <c r="AT210" s="24" t="s">
        <v>192</v>
      </c>
      <c r="AU210" s="24" t="s">
        <v>85</v>
      </c>
    </row>
    <row r="211" spans="2:65" s="1" customFormat="1" ht="22.5" customHeight="1">
      <c r="B211" s="41"/>
      <c r="C211" s="204" t="s">
        <v>494</v>
      </c>
      <c r="D211" s="204" t="s">
        <v>185</v>
      </c>
      <c r="E211" s="205" t="s">
        <v>1694</v>
      </c>
      <c r="F211" s="206" t="s">
        <v>1695</v>
      </c>
      <c r="G211" s="207" t="s">
        <v>305</v>
      </c>
      <c r="H211" s="208">
        <v>2</v>
      </c>
      <c r="I211" s="209"/>
      <c r="J211" s="210">
        <f>ROUND(I211*H211,2)</f>
        <v>0</v>
      </c>
      <c r="K211" s="206" t="s">
        <v>22</v>
      </c>
      <c r="L211" s="61"/>
      <c r="M211" s="211" t="s">
        <v>22</v>
      </c>
      <c r="N211" s="212" t="s">
        <v>48</v>
      </c>
      <c r="O211" s="42"/>
      <c r="P211" s="213">
        <f>O211*H211</f>
        <v>0</v>
      </c>
      <c r="Q211" s="213">
        <v>0</v>
      </c>
      <c r="R211" s="213">
        <f>Q211*H211</f>
        <v>0</v>
      </c>
      <c r="S211" s="213">
        <v>0</v>
      </c>
      <c r="T211" s="214">
        <f>S211*H211</f>
        <v>0</v>
      </c>
      <c r="AR211" s="24" t="s">
        <v>284</v>
      </c>
      <c r="AT211" s="24" t="s">
        <v>185</v>
      </c>
      <c r="AU211" s="24" t="s">
        <v>85</v>
      </c>
      <c r="AY211" s="24" t="s">
        <v>183</v>
      </c>
      <c r="BE211" s="215">
        <f>IF(N211="základní",J211,0)</f>
        <v>0</v>
      </c>
      <c r="BF211" s="215">
        <f>IF(N211="snížená",J211,0)</f>
        <v>0</v>
      </c>
      <c r="BG211" s="215">
        <f>IF(N211="zákl. přenesená",J211,0)</f>
        <v>0</v>
      </c>
      <c r="BH211" s="215">
        <f>IF(N211="sníž. přenesená",J211,0)</f>
        <v>0</v>
      </c>
      <c r="BI211" s="215">
        <f>IF(N211="nulová",J211,0)</f>
        <v>0</v>
      </c>
      <c r="BJ211" s="24" t="s">
        <v>24</v>
      </c>
      <c r="BK211" s="215">
        <f>ROUND(I211*H211,2)</f>
        <v>0</v>
      </c>
      <c r="BL211" s="24" t="s">
        <v>284</v>
      </c>
      <c r="BM211" s="24" t="s">
        <v>1696</v>
      </c>
    </row>
    <row r="212" spans="2:47" s="1" customFormat="1" ht="13.5">
      <c r="B212" s="41"/>
      <c r="C212" s="63"/>
      <c r="D212" s="232" t="s">
        <v>192</v>
      </c>
      <c r="E212" s="63"/>
      <c r="F212" s="242" t="s">
        <v>1695</v>
      </c>
      <c r="G212" s="63"/>
      <c r="H212" s="63"/>
      <c r="I212" s="172"/>
      <c r="J212" s="63"/>
      <c r="K212" s="63"/>
      <c r="L212" s="61"/>
      <c r="M212" s="218"/>
      <c r="N212" s="42"/>
      <c r="O212" s="42"/>
      <c r="P212" s="42"/>
      <c r="Q212" s="42"/>
      <c r="R212" s="42"/>
      <c r="S212" s="42"/>
      <c r="T212" s="78"/>
      <c r="AT212" s="24" t="s">
        <v>192</v>
      </c>
      <c r="AU212" s="24" t="s">
        <v>85</v>
      </c>
    </row>
    <row r="213" spans="2:65" s="1" customFormat="1" ht="22.5" customHeight="1">
      <c r="B213" s="41"/>
      <c r="C213" s="204" t="s">
        <v>499</v>
      </c>
      <c r="D213" s="204" t="s">
        <v>185</v>
      </c>
      <c r="E213" s="205" t="s">
        <v>1697</v>
      </c>
      <c r="F213" s="206" t="s">
        <v>1698</v>
      </c>
      <c r="G213" s="207" t="s">
        <v>305</v>
      </c>
      <c r="H213" s="208">
        <v>3</v>
      </c>
      <c r="I213" s="209"/>
      <c r="J213" s="210">
        <f>ROUND(I213*H213,2)</f>
        <v>0</v>
      </c>
      <c r="K213" s="206" t="s">
        <v>22</v>
      </c>
      <c r="L213" s="61"/>
      <c r="M213" s="211" t="s">
        <v>22</v>
      </c>
      <c r="N213" s="212" t="s">
        <v>48</v>
      </c>
      <c r="O213" s="42"/>
      <c r="P213" s="213">
        <f>O213*H213</f>
        <v>0</v>
      </c>
      <c r="Q213" s="213">
        <v>0</v>
      </c>
      <c r="R213" s="213">
        <f>Q213*H213</f>
        <v>0</v>
      </c>
      <c r="S213" s="213">
        <v>0</v>
      </c>
      <c r="T213" s="214">
        <f>S213*H213</f>
        <v>0</v>
      </c>
      <c r="AR213" s="24" t="s">
        <v>284</v>
      </c>
      <c r="AT213" s="24" t="s">
        <v>185</v>
      </c>
      <c r="AU213" s="24" t="s">
        <v>85</v>
      </c>
      <c r="AY213" s="24" t="s">
        <v>183</v>
      </c>
      <c r="BE213" s="215">
        <f>IF(N213="základní",J213,0)</f>
        <v>0</v>
      </c>
      <c r="BF213" s="215">
        <f>IF(N213="snížená",J213,0)</f>
        <v>0</v>
      </c>
      <c r="BG213" s="215">
        <f>IF(N213="zákl. přenesená",J213,0)</f>
        <v>0</v>
      </c>
      <c r="BH213" s="215">
        <f>IF(N213="sníž. přenesená",J213,0)</f>
        <v>0</v>
      </c>
      <c r="BI213" s="215">
        <f>IF(N213="nulová",J213,0)</f>
        <v>0</v>
      </c>
      <c r="BJ213" s="24" t="s">
        <v>24</v>
      </c>
      <c r="BK213" s="215">
        <f>ROUND(I213*H213,2)</f>
        <v>0</v>
      </c>
      <c r="BL213" s="24" t="s">
        <v>284</v>
      </c>
      <c r="BM213" s="24" t="s">
        <v>1699</v>
      </c>
    </row>
    <row r="214" spans="2:47" s="1" customFormat="1" ht="13.5">
      <c r="B214" s="41"/>
      <c r="C214" s="63"/>
      <c r="D214" s="232" t="s">
        <v>192</v>
      </c>
      <c r="E214" s="63"/>
      <c r="F214" s="242" t="s">
        <v>1698</v>
      </c>
      <c r="G214" s="63"/>
      <c r="H214" s="63"/>
      <c r="I214" s="172"/>
      <c r="J214" s="63"/>
      <c r="K214" s="63"/>
      <c r="L214" s="61"/>
      <c r="M214" s="218"/>
      <c r="N214" s="42"/>
      <c r="O214" s="42"/>
      <c r="P214" s="42"/>
      <c r="Q214" s="42"/>
      <c r="R214" s="42"/>
      <c r="S214" s="42"/>
      <c r="T214" s="78"/>
      <c r="AT214" s="24" t="s">
        <v>192</v>
      </c>
      <c r="AU214" s="24" t="s">
        <v>85</v>
      </c>
    </row>
    <row r="215" spans="2:65" s="1" customFormat="1" ht="22.5" customHeight="1">
      <c r="B215" s="41"/>
      <c r="C215" s="204" t="s">
        <v>508</v>
      </c>
      <c r="D215" s="204" t="s">
        <v>185</v>
      </c>
      <c r="E215" s="205" t="s">
        <v>1700</v>
      </c>
      <c r="F215" s="206" t="s">
        <v>1701</v>
      </c>
      <c r="G215" s="207" t="s">
        <v>305</v>
      </c>
      <c r="H215" s="208">
        <v>4</v>
      </c>
      <c r="I215" s="209"/>
      <c r="J215" s="210">
        <f>ROUND(I215*H215,2)</f>
        <v>0</v>
      </c>
      <c r="K215" s="206" t="s">
        <v>22</v>
      </c>
      <c r="L215" s="61"/>
      <c r="M215" s="211" t="s">
        <v>22</v>
      </c>
      <c r="N215" s="212" t="s">
        <v>48</v>
      </c>
      <c r="O215" s="42"/>
      <c r="P215" s="213">
        <f>O215*H215</f>
        <v>0</v>
      </c>
      <c r="Q215" s="213">
        <v>0</v>
      </c>
      <c r="R215" s="213">
        <f>Q215*H215</f>
        <v>0</v>
      </c>
      <c r="S215" s="213">
        <v>0</v>
      </c>
      <c r="T215" s="214">
        <f>S215*H215</f>
        <v>0</v>
      </c>
      <c r="AR215" s="24" t="s">
        <v>284</v>
      </c>
      <c r="AT215" s="24" t="s">
        <v>185</v>
      </c>
      <c r="AU215" s="24" t="s">
        <v>85</v>
      </c>
      <c r="AY215" s="24" t="s">
        <v>183</v>
      </c>
      <c r="BE215" s="215">
        <f>IF(N215="základní",J215,0)</f>
        <v>0</v>
      </c>
      <c r="BF215" s="215">
        <f>IF(N215="snížená",J215,0)</f>
        <v>0</v>
      </c>
      <c r="BG215" s="215">
        <f>IF(N215="zákl. přenesená",J215,0)</f>
        <v>0</v>
      </c>
      <c r="BH215" s="215">
        <f>IF(N215="sníž. přenesená",J215,0)</f>
        <v>0</v>
      </c>
      <c r="BI215" s="215">
        <f>IF(N215="nulová",J215,0)</f>
        <v>0</v>
      </c>
      <c r="BJ215" s="24" t="s">
        <v>24</v>
      </c>
      <c r="BK215" s="215">
        <f>ROUND(I215*H215,2)</f>
        <v>0</v>
      </c>
      <c r="BL215" s="24" t="s">
        <v>284</v>
      </c>
      <c r="BM215" s="24" t="s">
        <v>1702</v>
      </c>
    </row>
    <row r="216" spans="2:47" s="1" customFormat="1" ht="13.5">
      <c r="B216" s="41"/>
      <c r="C216" s="63"/>
      <c r="D216" s="232" t="s">
        <v>192</v>
      </c>
      <c r="E216" s="63"/>
      <c r="F216" s="242" t="s">
        <v>1701</v>
      </c>
      <c r="G216" s="63"/>
      <c r="H216" s="63"/>
      <c r="I216" s="172"/>
      <c r="J216" s="63"/>
      <c r="K216" s="63"/>
      <c r="L216" s="61"/>
      <c r="M216" s="218"/>
      <c r="N216" s="42"/>
      <c r="O216" s="42"/>
      <c r="P216" s="42"/>
      <c r="Q216" s="42"/>
      <c r="R216" s="42"/>
      <c r="S216" s="42"/>
      <c r="T216" s="78"/>
      <c r="AT216" s="24" t="s">
        <v>192</v>
      </c>
      <c r="AU216" s="24" t="s">
        <v>85</v>
      </c>
    </row>
    <row r="217" spans="2:65" s="1" customFormat="1" ht="22.5" customHeight="1">
      <c r="B217" s="41"/>
      <c r="C217" s="204" t="s">
        <v>513</v>
      </c>
      <c r="D217" s="204" t="s">
        <v>185</v>
      </c>
      <c r="E217" s="205" t="s">
        <v>1703</v>
      </c>
      <c r="F217" s="206" t="s">
        <v>1704</v>
      </c>
      <c r="G217" s="207" t="s">
        <v>305</v>
      </c>
      <c r="H217" s="208">
        <v>12</v>
      </c>
      <c r="I217" s="209"/>
      <c r="J217" s="210">
        <f>ROUND(I217*H217,2)</f>
        <v>0</v>
      </c>
      <c r="K217" s="206" t="s">
        <v>22</v>
      </c>
      <c r="L217" s="61"/>
      <c r="M217" s="211" t="s">
        <v>22</v>
      </c>
      <c r="N217" s="212" t="s">
        <v>48</v>
      </c>
      <c r="O217" s="42"/>
      <c r="P217" s="213">
        <f>O217*H217</f>
        <v>0</v>
      </c>
      <c r="Q217" s="213">
        <v>0</v>
      </c>
      <c r="R217" s="213">
        <f>Q217*H217</f>
        <v>0</v>
      </c>
      <c r="S217" s="213">
        <v>0</v>
      </c>
      <c r="T217" s="214">
        <f>S217*H217</f>
        <v>0</v>
      </c>
      <c r="AR217" s="24" t="s">
        <v>284</v>
      </c>
      <c r="AT217" s="24" t="s">
        <v>185</v>
      </c>
      <c r="AU217" s="24" t="s">
        <v>85</v>
      </c>
      <c r="AY217" s="24" t="s">
        <v>183</v>
      </c>
      <c r="BE217" s="215">
        <f>IF(N217="základní",J217,0)</f>
        <v>0</v>
      </c>
      <c r="BF217" s="215">
        <f>IF(N217="snížená",J217,0)</f>
        <v>0</v>
      </c>
      <c r="BG217" s="215">
        <f>IF(N217="zákl. přenesená",J217,0)</f>
        <v>0</v>
      </c>
      <c r="BH217" s="215">
        <f>IF(N217="sníž. přenesená",J217,0)</f>
        <v>0</v>
      </c>
      <c r="BI217" s="215">
        <f>IF(N217="nulová",J217,0)</f>
        <v>0</v>
      </c>
      <c r="BJ217" s="24" t="s">
        <v>24</v>
      </c>
      <c r="BK217" s="215">
        <f>ROUND(I217*H217,2)</f>
        <v>0</v>
      </c>
      <c r="BL217" s="24" t="s">
        <v>284</v>
      </c>
      <c r="BM217" s="24" t="s">
        <v>1705</v>
      </c>
    </row>
    <row r="218" spans="2:47" s="1" customFormat="1" ht="13.5">
      <c r="B218" s="41"/>
      <c r="C218" s="63"/>
      <c r="D218" s="232" t="s">
        <v>192</v>
      </c>
      <c r="E218" s="63"/>
      <c r="F218" s="242" t="s">
        <v>1704</v>
      </c>
      <c r="G218" s="63"/>
      <c r="H218" s="63"/>
      <c r="I218" s="172"/>
      <c r="J218" s="63"/>
      <c r="K218" s="63"/>
      <c r="L218" s="61"/>
      <c r="M218" s="218"/>
      <c r="N218" s="42"/>
      <c r="O218" s="42"/>
      <c r="P218" s="42"/>
      <c r="Q218" s="42"/>
      <c r="R218" s="42"/>
      <c r="S218" s="42"/>
      <c r="T218" s="78"/>
      <c r="AT218" s="24" t="s">
        <v>192</v>
      </c>
      <c r="AU218" s="24" t="s">
        <v>85</v>
      </c>
    </row>
    <row r="219" spans="2:65" s="1" customFormat="1" ht="22.5" customHeight="1">
      <c r="B219" s="41"/>
      <c r="C219" s="204" t="s">
        <v>519</v>
      </c>
      <c r="D219" s="204" t="s">
        <v>185</v>
      </c>
      <c r="E219" s="205" t="s">
        <v>1706</v>
      </c>
      <c r="F219" s="206" t="s">
        <v>1707</v>
      </c>
      <c r="G219" s="207" t="s">
        <v>305</v>
      </c>
      <c r="H219" s="208">
        <v>2</v>
      </c>
      <c r="I219" s="209"/>
      <c r="J219" s="210">
        <f>ROUND(I219*H219,2)</f>
        <v>0</v>
      </c>
      <c r="K219" s="206" t="s">
        <v>22</v>
      </c>
      <c r="L219" s="61"/>
      <c r="M219" s="211" t="s">
        <v>22</v>
      </c>
      <c r="N219" s="212" t="s">
        <v>48</v>
      </c>
      <c r="O219" s="42"/>
      <c r="P219" s="213">
        <f>O219*H219</f>
        <v>0</v>
      </c>
      <c r="Q219" s="213">
        <v>0</v>
      </c>
      <c r="R219" s="213">
        <f>Q219*H219</f>
        <v>0</v>
      </c>
      <c r="S219" s="213">
        <v>0</v>
      </c>
      <c r="T219" s="214">
        <f>S219*H219</f>
        <v>0</v>
      </c>
      <c r="AR219" s="24" t="s">
        <v>284</v>
      </c>
      <c r="AT219" s="24" t="s">
        <v>185</v>
      </c>
      <c r="AU219" s="24" t="s">
        <v>85</v>
      </c>
      <c r="AY219" s="24" t="s">
        <v>183</v>
      </c>
      <c r="BE219" s="215">
        <f>IF(N219="základní",J219,0)</f>
        <v>0</v>
      </c>
      <c r="BF219" s="215">
        <f>IF(N219="snížená",J219,0)</f>
        <v>0</v>
      </c>
      <c r="BG219" s="215">
        <f>IF(N219="zákl. přenesená",J219,0)</f>
        <v>0</v>
      </c>
      <c r="BH219" s="215">
        <f>IF(N219="sníž. přenesená",J219,0)</f>
        <v>0</v>
      </c>
      <c r="BI219" s="215">
        <f>IF(N219="nulová",J219,0)</f>
        <v>0</v>
      </c>
      <c r="BJ219" s="24" t="s">
        <v>24</v>
      </c>
      <c r="BK219" s="215">
        <f>ROUND(I219*H219,2)</f>
        <v>0</v>
      </c>
      <c r="BL219" s="24" t="s">
        <v>284</v>
      </c>
      <c r="BM219" s="24" t="s">
        <v>1708</v>
      </c>
    </row>
    <row r="220" spans="2:47" s="1" customFormat="1" ht="13.5">
      <c r="B220" s="41"/>
      <c r="C220" s="63"/>
      <c r="D220" s="232" t="s">
        <v>192</v>
      </c>
      <c r="E220" s="63"/>
      <c r="F220" s="242" t="s">
        <v>1707</v>
      </c>
      <c r="G220" s="63"/>
      <c r="H220" s="63"/>
      <c r="I220" s="172"/>
      <c r="J220" s="63"/>
      <c r="K220" s="63"/>
      <c r="L220" s="61"/>
      <c r="M220" s="218"/>
      <c r="N220" s="42"/>
      <c r="O220" s="42"/>
      <c r="P220" s="42"/>
      <c r="Q220" s="42"/>
      <c r="R220" s="42"/>
      <c r="S220" s="42"/>
      <c r="T220" s="78"/>
      <c r="AT220" s="24" t="s">
        <v>192</v>
      </c>
      <c r="AU220" s="24" t="s">
        <v>85</v>
      </c>
    </row>
    <row r="221" spans="2:65" s="1" customFormat="1" ht="22.5" customHeight="1">
      <c r="B221" s="41"/>
      <c r="C221" s="204" t="s">
        <v>524</v>
      </c>
      <c r="D221" s="204" t="s">
        <v>185</v>
      </c>
      <c r="E221" s="205" t="s">
        <v>1709</v>
      </c>
      <c r="F221" s="206" t="s">
        <v>1710</v>
      </c>
      <c r="G221" s="207" t="s">
        <v>305</v>
      </c>
      <c r="H221" s="208">
        <v>2</v>
      </c>
      <c r="I221" s="209"/>
      <c r="J221" s="210">
        <f>ROUND(I221*H221,2)</f>
        <v>0</v>
      </c>
      <c r="K221" s="206" t="s">
        <v>22</v>
      </c>
      <c r="L221" s="61"/>
      <c r="M221" s="211" t="s">
        <v>22</v>
      </c>
      <c r="N221" s="212" t="s">
        <v>48</v>
      </c>
      <c r="O221" s="42"/>
      <c r="P221" s="213">
        <f>O221*H221</f>
        <v>0</v>
      </c>
      <c r="Q221" s="213">
        <v>0</v>
      </c>
      <c r="R221" s="213">
        <f>Q221*H221</f>
        <v>0</v>
      </c>
      <c r="S221" s="213">
        <v>0</v>
      </c>
      <c r="T221" s="214">
        <f>S221*H221</f>
        <v>0</v>
      </c>
      <c r="AR221" s="24" t="s">
        <v>284</v>
      </c>
      <c r="AT221" s="24" t="s">
        <v>185</v>
      </c>
      <c r="AU221" s="24" t="s">
        <v>85</v>
      </c>
      <c r="AY221" s="24" t="s">
        <v>183</v>
      </c>
      <c r="BE221" s="215">
        <f>IF(N221="základní",J221,0)</f>
        <v>0</v>
      </c>
      <c r="BF221" s="215">
        <f>IF(N221="snížená",J221,0)</f>
        <v>0</v>
      </c>
      <c r="BG221" s="215">
        <f>IF(N221="zákl. přenesená",J221,0)</f>
        <v>0</v>
      </c>
      <c r="BH221" s="215">
        <f>IF(N221="sníž. přenesená",J221,0)</f>
        <v>0</v>
      </c>
      <c r="BI221" s="215">
        <f>IF(N221="nulová",J221,0)</f>
        <v>0</v>
      </c>
      <c r="BJ221" s="24" t="s">
        <v>24</v>
      </c>
      <c r="BK221" s="215">
        <f>ROUND(I221*H221,2)</f>
        <v>0</v>
      </c>
      <c r="BL221" s="24" t="s">
        <v>284</v>
      </c>
      <c r="BM221" s="24" t="s">
        <v>1711</v>
      </c>
    </row>
    <row r="222" spans="2:47" s="1" customFormat="1" ht="13.5">
      <c r="B222" s="41"/>
      <c r="C222" s="63"/>
      <c r="D222" s="216" t="s">
        <v>192</v>
      </c>
      <c r="E222" s="63"/>
      <c r="F222" s="217" t="s">
        <v>1710</v>
      </c>
      <c r="G222" s="63"/>
      <c r="H222" s="63"/>
      <c r="I222" s="172"/>
      <c r="J222" s="63"/>
      <c r="K222" s="63"/>
      <c r="L222" s="61"/>
      <c r="M222" s="218"/>
      <c r="N222" s="42"/>
      <c r="O222" s="42"/>
      <c r="P222" s="42"/>
      <c r="Q222" s="42"/>
      <c r="R222" s="42"/>
      <c r="S222" s="42"/>
      <c r="T222" s="78"/>
      <c r="AT222" s="24" t="s">
        <v>192</v>
      </c>
      <c r="AU222" s="24" t="s">
        <v>85</v>
      </c>
    </row>
    <row r="223" spans="2:63" s="11" customFormat="1" ht="29.85" customHeight="1">
      <c r="B223" s="187"/>
      <c r="C223" s="188"/>
      <c r="D223" s="201" t="s">
        <v>76</v>
      </c>
      <c r="E223" s="202" t="s">
        <v>1712</v>
      </c>
      <c r="F223" s="202" t="s">
        <v>1713</v>
      </c>
      <c r="G223" s="188"/>
      <c r="H223" s="188"/>
      <c r="I223" s="191"/>
      <c r="J223" s="203">
        <f>BK223</f>
        <v>0</v>
      </c>
      <c r="K223" s="188"/>
      <c r="L223" s="193"/>
      <c r="M223" s="194"/>
      <c r="N223" s="195"/>
      <c r="O223" s="195"/>
      <c r="P223" s="196">
        <f>SUM(P224:P277)</f>
        <v>0</v>
      </c>
      <c r="Q223" s="195"/>
      <c r="R223" s="196">
        <f>SUM(R224:R277)</f>
        <v>0</v>
      </c>
      <c r="S223" s="195"/>
      <c r="T223" s="197">
        <f>SUM(T224:T277)</f>
        <v>4.998</v>
      </c>
      <c r="AR223" s="198" t="s">
        <v>85</v>
      </c>
      <c r="AT223" s="199" t="s">
        <v>76</v>
      </c>
      <c r="AU223" s="199" t="s">
        <v>24</v>
      </c>
      <c r="AY223" s="198" t="s">
        <v>183</v>
      </c>
      <c r="BK223" s="200">
        <f>SUM(BK224:BK277)</f>
        <v>0</v>
      </c>
    </row>
    <row r="224" spans="2:65" s="1" customFormat="1" ht="22.5" customHeight="1">
      <c r="B224" s="41"/>
      <c r="C224" s="204" t="s">
        <v>533</v>
      </c>
      <c r="D224" s="204" t="s">
        <v>185</v>
      </c>
      <c r="E224" s="205" t="s">
        <v>1714</v>
      </c>
      <c r="F224" s="206" t="s">
        <v>1715</v>
      </c>
      <c r="G224" s="207" t="s">
        <v>274</v>
      </c>
      <c r="H224" s="208">
        <v>210</v>
      </c>
      <c r="I224" s="209"/>
      <c r="J224" s="210">
        <f>ROUND(I224*H224,2)</f>
        <v>0</v>
      </c>
      <c r="K224" s="206" t="s">
        <v>199</v>
      </c>
      <c r="L224" s="61"/>
      <c r="M224" s="211" t="s">
        <v>22</v>
      </c>
      <c r="N224" s="212" t="s">
        <v>48</v>
      </c>
      <c r="O224" s="42"/>
      <c r="P224" s="213">
        <f>O224*H224</f>
        <v>0</v>
      </c>
      <c r="Q224" s="213">
        <v>0</v>
      </c>
      <c r="R224" s="213">
        <f>Q224*H224</f>
        <v>0</v>
      </c>
      <c r="S224" s="213">
        <v>0.0238</v>
      </c>
      <c r="T224" s="214">
        <f>S224*H224</f>
        <v>4.998</v>
      </c>
      <c r="AR224" s="24" t="s">
        <v>284</v>
      </c>
      <c r="AT224" s="24" t="s">
        <v>185</v>
      </c>
      <c r="AU224" s="24" t="s">
        <v>85</v>
      </c>
      <c r="AY224" s="24" t="s">
        <v>183</v>
      </c>
      <c r="BE224" s="215">
        <f>IF(N224="základní",J224,0)</f>
        <v>0</v>
      </c>
      <c r="BF224" s="215">
        <f>IF(N224="snížená",J224,0)</f>
        <v>0</v>
      </c>
      <c r="BG224" s="215">
        <f>IF(N224="zákl. přenesená",J224,0)</f>
        <v>0</v>
      </c>
      <c r="BH224" s="215">
        <f>IF(N224="sníž. přenesená",J224,0)</f>
        <v>0</v>
      </c>
      <c r="BI224" s="215">
        <f>IF(N224="nulová",J224,0)</f>
        <v>0</v>
      </c>
      <c r="BJ224" s="24" t="s">
        <v>24</v>
      </c>
      <c r="BK224" s="215">
        <f>ROUND(I224*H224,2)</f>
        <v>0</v>
      </c>
      <c r="BL224" s="24" t="s">
        <v>284</v>
      </c>
      <c r="BM224" s="24" t="s">
        <v>1716</v>
      </c>
    </row>
    <row r="225" spans="2:47" s="1" customFormat="1" ht="13.5">
      <c r="B225" s="41"/>
      <c r="C225" s="63"/>
      <c r="D225" s="232" t="s">
        <v>192</v>
      </c>
      <c r="E225" s="63"/>
      <c r="F225" s="242" t="s">
        <v>1717</v>
      </c>
      <c r="G225" s="63"/>
      <c r="H225" s="63"/>
      <c r="I225" s="172"/>
      <c r="J225" s="63"/>
      <c r="K225" s="63"/>
      <c r="L225" s="61"/>
      <c r="M225" s="218"/>
      <c r="N225" s="42"/>
      <c r="O225" s="42"/>
      <c r="P225" s="42"/>
      <c r="Q225" s="42"/>
      <c r="R225" s="42"/>
      <c r="S225" s="42"/>
      <c r="T225" s="78"/>
      <c r="AT225" s="24" t="s">
        <v>192</v>
      </c>
      <c r="AU225" s="24" t="s">
        <v>85</v>
      </c>
    </row>
    <row r="226" spans="2:65" s="1" customFormat="1" ht="22.5" customHeight="1">
      <c r="B226" s="41"/>
      <c r="C226" s="204" t="s">
        <v>539</v>
      </c>
      <c r="D226" s="204" t="s">
        <v>185</v>
      </c>
      <c r="E226" s="205" t="s">
        <v>1718</v>
      </c>
      <c r="F226" s="206" t="s">
        <v>1719</v>
      </c>
      <c r="G226" s="207" t="s">
        <v>224</v>
      </c>
      <c r="H226" s="208">
        <v>3.85</v>
      </c>
      <c r="I226" s="209"/>
      <c r="J226" s="210">
        <f>ROUND(I226*H226,2)</f>
        <v>0</v>
      </c>
      <c r="K226" s="206" t="s">
        <v>199</v>
      </c>
      <c r="L226" s="61"/>
      <c r="M226" s="211" t="s">
        <v>22</v>
      </c>
      <c r="N226" s="212" t="s">
        <v>48</v>
      </c>
      <c r="O226" s="42"/>
      <c r="P226" s="213">
        <f>O226*H226</f>
        <v>0</v>
      </c>
      <c r="Q226" s="213">
        <v>0</v>
      </c>
      <c r="R226" s="213">
        <f>Q226*H226</f>
        <v>0</v>
      </c>
      <c r="S226" s="213">
        <v>0</v>
      </c>
      <c r="T226" s="214">
        <f>S226*H226</f>
        <v>0</v>
      </c>
      <c r="AR226" s="24" t="s">
        <v>284</v>
      </c>
      <c r="AT226" s="24" t="s">
        <v>185</v>
      </c>
      <c r="AU226" s="24" t="s">
        <v>85</v>
      </c>
      <c r="AY226" s="24" t="s">
        <v>183</v>
      </c>
      <c r="BE226" s="215">
        <f>IF(N226="základní",J226,0)</f>
        <v>0</v>
      </c>
      <c r="BF226" s="215">
        <f>IF(N226="snížená",J226,0)</f>
        <v>0</v>
      </c>
      <c r="BG226" s="215">
        <f>IF(N226="zákl. přenesená",J226,0)</f>
        <v>0</v>
      </c>
      <c r="BH226" s="215">
        <f>IF(N226="sníž. přenesená",J226,0)</f>
        <v>0</v>
      </c>
      <c r="BI226" s="215">
        <f>IF(N226="nulová",J226,0)</f>
        <v>0</v>
      </c>
      <c r="BJ226" s="24" t="s">
        <v>24</v>
      </c>
      <c r="BK226" s="215">
        <f>ROUND(I226*H226,2)</f>
        <v>0</v>
      </c>
      <c r="BL226" s="24" t="s">
        <v>284</v>
      </c>
      <c r="BM226" s="24" t="s">
        <v>1720</v>
      </c>
    </row>
    <row r="227" spans="2:47" s="1" customFormat="1" ht="27">
      <c r="B227" s="41"/>
      <c r="C227" s="63"/>
      <c r="D227" s="232" t="s">
        <v>192</v>
      </c>
      <c r="E227" s="63"/>
      <c r="F227" s="242" t="s">
        <v>1721</v>
      </c>
      <c r="G227" s="63"/>
      <c r="H227" s="63"/>
      <c r="I227" s="172"/>
      <c r="J227" s="63"/>
      <c r="K227" s="63"/>
      <c r="L227" s="61"/>
      <c r="M227" s="218"/>
      <c r="N227" s="42"/>
      <c r="O227" s="42"/>
      <c r="P227" s="42"/>
      <c r="Q227" s="42"/>
      <c r="R227" s="42"/>
      <c r="S227" s="42"/>
      <c r="T227" s="78"/>
      <c r="AT227" s="24" t="s">
        <v>192</v>
      </c>
      <c r="AU227" s="24" t="s">
        <v>85</v>
      </c>
    </row>
    <row r="228" spans="2:65" s="1" customFormat="1" ht="22.5" customHeight="1">
      <c r="B228" s="41"/>
      <c r="C228" s="204" t="s">
        <v>548</v>
      </c>
      <c r="D228" s="204" t="s">
        <v>185</v>
      </c>
      <c r="E228" s="205" t="s">
        <v>1722</v>
      </c>
      <c r="F228" s="206" t="s">
        <v>1723</v>
      </c>
      <c r="G228" s="207" t="s">
        <v>305</v>
      </c>
      <c r="H228" s="208">
        <v>32</v>
      </c>
      <c r="I228" s="209"/>
      <c r="J228" s="210">
        <f>ROUND(I228*H228,2)</f>
        <v>0</v>
      </c>
      <c r="K228" s="206" t="s">
        <v>22</v>
      </c>
      <c r="L228" s="61"/>
      <c r="M228" s="211" t="s">
        <v>22</v>
      </c>
      <c r="N228" s="212" t="s">
        <v>48</v>
      </c>
      <c r="O228" s="42"/>
      <c r="P228" s="213">
        <f>O228*H228</f>
        <v>0</v>
      </c>
      <c r="Q228" s="213">
        <v>0</v>
      </c>
      <c r="R228" s="213">
        <f>Q228*H228</f>
        <v>0</v>
      </c>
      <c r="S228" s="213">
        <v>0</v>
      </c>
      <c r="T228" s="214">
        <f>S228*H228</f>
        <v>0</v>
      </c>
      <c r="AR228" s="24" t="s">
        <v>284</v>
      </c>
      <c r="AT228" s="24" t="s">
        <v>185</v>
      </c>
      <c r="AU228" s="24" t="s">
        <v>85</v>
      </c>
      <c r="AY228" s="24" t="s">
        <v>183</v>
      </c>
      <c r="BE228" s="215">
        <f>IF(N228="základní",J228,0)</f>
        <v>0</v>
      </c>
      <c r="BF228" s="215">
        <f>IF(N228="snížená",J228,0)</f>
        <v>0</v>
      </c>
      <c r="BG228" s="215">
        <f>IF(N228="zákl. přenesená",J228,0)</f>
        <v>0</v>
      </c>
      <c r="BH228" s="215">
        <f>IF(N228="sníž. přenesená",J228,0)</f>
        <v>0</v>
      </c>
      <c r="BI228" s="215">
        <f>IF(N228="nulová",J228,0)</f>
        <v>0</v>
      </c>
      <c r="BJ228" s="24" t="s">
        <v>24</v>
      </c>
      <c r="BK228" s="215">
        <f>ROUND(I228*H228,2)</f>
        <v>0</v>
      </c>
      <c r="BL228" s="24" t="s">
        <v>284</v>
      </c>
      <c r="BM228" s="24" t="s">
        <v>1724</v>
      </c>
    </row>
    <row r="229" spans="2:47" s="1" customFormat="1" ht="13.5">
      <c r="B229" s="41"/>
      <c r="C229" s="63"/>
      <c r="D229" s="232" t="s">
        <v>192</v>
      </c>
      <c r="E229" s="63"/>
      <c r="F229" s="242" t="s">
        <v>1723</v>
      </c>
      <c r="G229" s="63"/>
      <c r="H229" s="63"/>
      <c r="I229" s="172"/>
      <c r="J229" s="63"/>
      <c r="K229" s="63"/>
      <c r="L229" s="61"/>
      <c r="M229" s="218"/>
      <c r="N229" s="42"/>
      <c r="O229" s="42"/>
      <c r="P229" s="42"/>
      <c r="Q229" s="42"/>
      <c r="R229" s="42"/>
      <c r="S229" s="42"/>
      <c r="T229" s="78"/>
      <c r="AT229" s="24" t="s">
        <v>192</v>
      </c>
      <c r="AU229" s="24" t="s">
        <v>85</v>
      </c>
    </row>
    <row r="230" spans="2:65" s="1" customFormat="1" ht="22.5" customHeight="1">
      <c r="B230" s="41"/>
      <c r="C230" s="204" t="s">
        <v>559</v>
      </c>
      <c r="D230" s="204" t="s">
        <v>185</v>
      </c>
      <c r="E230" s="205" t="s">
        <v>1725</v>
      </c>
      <c r="F230" s="206" t="s">
        <v>1726</v>
      </c>
      <c r="G230" s="207" t="s">
        <v>305</v>
      </c>
      <c r="H230" s="208">
        <v>2</v>
      </c>
      <c r="I230" s="209"/>
      <c r="J230" s="210">
        <f>ROUND(I230*H230,2)</f>
        <v>0</v>
      </c>
      <c r="K230" s="206" t="s">
        <v>22</v>
      </c>
      <c r="L230" s="61"/>
      <c r="M230" s="211" t="s">
        <v>22</v>
      </c>
      <c r="N230" s="212" t="s">
        <v>48</v>
      </c>
      <c r="O230" s="42"/>
      <c r="P230" s="213">
        <f>O230*H230</f>
        <v>0</v>
      </c>
      <c r="Q230" s="213">
        <v>0</v>
      </c>
      <c r="R230" s="213">
        <f>Q230*H230</f>
        <v>0</v>
      </c>
      <c r="S230" s="213">
        <v>0</v>
      </c>
      <c r="T230" s="214">
        <f>S230*H230</f>
        <v>0</v>
      </c>
      <c r="AR230" s="24" t="s">
        <v>284</v>
      </c>
      <c r="AT230" s="24" t="s">
        <v>185</v>
      </c>
      <c r="AU230" s="24" t="s">
        <v>85</v>
      </c>
      <c r="AY230" s="24" t="s">
        <v>183</v>
      </c>
      <c r="BE230" s="215">
        <f>IF(N230="základní",J230,0)</f>
        <v>0</v>
      </c>
      <c r="BF230" s="215">
        <f>IF(N230="snížená",J230,0)</f>
        <v>0</v>
      </c>
      <c r="BG230" s="215">
        <f>IF(N230="zákl. přenesená",J230,0)</f>
        <v>0</v>
      </c>
      <c r="BH230" s="215">
        <f>IF(N230="sníž. přenesená",J230,0)</f>
        <v>0</v>
      </c>
      <c r="BI230" s="215">
        <f>IF(N230="nulová",J230,0)</f>
        <v>0</v>
      </c>
      <c r="BJ230" s="24" t="s">
        <v>24</v>
      </c>
      <c r="BK230" s="215">
        <f>ROUND(I230*H230,2)</f>
        <v>0</v>
      </c>
      <c r="BL230" s="24" t="s">
        <v>284</v>
      </c>
      <c r="BM230" s="24" t="s">
        <v>1727</v>
      </c>
    </row>
    <row r="231" spans="2:47" s="1" customFormat="1" ht="13.5">
      <c r="B231" s="41"/>
      <c r="C231" s="63"/>
      <c r="D231" s="232" t="s">
        <v>192</v>
      </c>
      <c r="E231" s="63"/>
      <c r="F231" s="242" t="s">
        <v>1726</v>
      </c>
      <c r="G231" s="63"/>
      <c r="H231" s="63"/>
      <c r="I231" s="172"/>
      <c r="J231" s="63"/>
      <c r="K231" s="63"/>
      <c r="L231" s="61"/>
      <c r="M231" s="218"/>
      <c r="N231" s="42"/>
      <c r="O231" s="42"/>
      <c r="P231" s="42"/>
      <c r="Q231" s="42"/>
      <c r="R231" s="42"/>
      <c r="S231" s="42"/>
      <c r="T231" s="78"/>
      <c r="AT231" s="24" t="s">
        <v>192</v>
      </c>
      <c r="AU231" s="24" t="s">
        <v>85</v>
      </c>
    </row>
    <row r="232" spans="2:65" s="1" customFormat="1" ht="22.5" customHeight="1">
      <c r="B232" s="41"/>
      <c r="C232" s="204" t="s">
        <v>565</v>
      </c>
      <c r="D232" s="204" t="s">
        <v>185</v>
      </c>
      <c r="E232" s="205" t="s">
        <v>1728</v>
      </c>
      <c r="F232" s="206" t="s">
        <v>1729</v>
      </c>
      <c r="G232" s="207" t="s">
        <v>305</v>
      </c>
      <c r="H232" s="208">
        <v>2</v>
      </c>
      <c r="I232" s="209"/>
      <c r="J232" s="210">
        <f>ROUND(I232*H232,2)</f>
        <v>0</v>
      </c>
      <c r="K232" s="206" t="s">
        <v>22</v>
      </c>
      <c r="L232" s="61"/>
      <c r="M232" s="211" t="s">
        <v>22</v>
      </c>
      <c r="N232" s="212" t="s">
        <v>48</v>
      </c>
      <c r="O232" s="42"/>
      <c r="P232" s="213">
        <f>O232*H232</f>
        <v>0</v>
      </c>
      <c r="Q232" s="213">
        <v>0</v>
      </c>
      <c r="R232" s="213">
        <f>Q232*H232</f>
        <v>0</v>
      </c>
      <c r="S232" s="213">
        <v>0</v>
      </c>
      <c r="T232" s="214">
        <f>S232*H232</f>
        <v>0</v>
      </c>
      <c r="AR232" s="24" t="s">
        <v>284</v>
      </c>
      <c r="AT232" s="24" t="s">
        <v>185</v>
      </c>
      <c r="AU232" s="24" t="s">
        <v>85</v>
      </c>
      <c r="AY232" s="24" t="s">
        <v>183</v>
      </c>
      <c r="BE232" s="215">
        <f>IF(N232="základní",J232,0)</f>
        <v>0</v>
      </c>
      <c r="BF232" s="215">
        <f>IF(N232="snížená",J232,0)</f>
        <v>0</v>
      </c>
      <c r="BG232" s="215">
        <f>IF(N232="zákl. přenesená",J232,0)</f>
        <v>0</v>
      </c>
      <c r="BH232" s="215">
        <f>IF(N232="sníž. přenesená",J232,0)</f>
        <v>0</v>
      </c>
      <c r="BI232" s="215">
        <f>IF(N232="nulová",J232,0)</f>
        <v>0</v>
      </c>
      <c r="BJ232" s="24" t="s">
        <v>24</v>
      </c>
      <c r="BK232" s="215">
        <f>ROUND(I232*H232,2)</f>
        <v>0</v>
      </c>
      <c r="BL232" s="24" t="s">
        <v>284</v>
      </c>
      <c r="BM232" s="24" t="s">
        <v>1730</v>
      </c>
    </row>
    <row r="233" spans="2:47" s="1" customFormat="1" ht="13.5">
      <c r="B233" s="41"/>
      <c r="C233" s="63"/>
      <c r="D233" s="232" t="s">
        <v>192</v>
      </c>
      <c r="E233" s="63"/>
      <c r="F233" s="242" t="s">
        <v>1729</v>
      </c>
      <c r="G233" s="63"/>
      <c r="H233" s="63"/>
      <c r="I233" s="172"/>
      <c r="J233" s="63"/>
      <c r="K233" s="63"/>
      <c r="L233" s="61"/>
      <c r="M233" s="218"/>
      <c r="N233" s="42"/>
      <c r="O233" s="42"/>
      <c r="P233" s="42"/>
      <c r="Q233" s="42"/>
      <c r="R233" s="42"/>
      <c r="S233" s="42"/>
      <c r="T233" s="78"/>
      <c r="AT233" s="24" t="s">
        <v>192</v>
      </c>
      <c r="AU233" s="24" t="s">
        <v>85</v>
      </c>
    </row>
    <row r="234" spans="2:65" s="1" customFormat="1" ht="22.5" customHeight="1">
      <c r="B234" s="41"/>
      <c r="C234" s="204" t="s">
        <v>570</v>
      </c>
      <c r="D234" s="204" t="s">
        <v>185</v>
      </c>
      <c r="E234" s="205" t="s">
        <v>1731</v>
      </c>
      <c r="F234" s="206" t="s">
        <v>1732</v>
      </c>
      <c r="G234" s="207" t="s">
        <v>305</v>
      </c>
      <c r="H234" s="208">
        <v>30</v>
      </c>
      <c r="I234" s="209"/>
      <c r="J234" s="210">
        <f>ROUND(I234*H234,2)</f>
        <v>0</v>
      </c>
      <c r="K234" s="206" t="s">
        <v>22</v>
      </c>
      <c r="L234" s="61"/>
      <c r="M234" s="211" t="s">
        <v>22</v>
      </c>
      <c r="N234" s="212" t="s">
        <v>48</v>
      </c>
      <c r="O234" s="42"/>
      <c r="P234" s="213">
        <f>O234*H234</f>
        <v>0</v>
      </c>
      <c r="Q234" s="213">
        <v>0</v>
      </c>
      <c r="R234" s="213">
        <f>Q234*H234</f>
        <v>0</v>
      </c>
      <c r="S234" s="213">
        <v>0</v>
      </c>
      <c r="T234" s="214">
        <f>S234*H234</f>
        <v>0</v>
      </c>
      <c r="AR234" s="24" t="s">
        <v>284</v>
      </c>
      <c r="AT234" s="24" t="s">
        <v>185</v>
      </c>
      <c r="AU234" s="24" t="s">
        <v>85</v>
      </c>
      <c r="AY234" s="24" t="s">
        <v>183</v>
      </c>
      <c r="BE234" s="215">
        <f>IF(N234="základní",J234,0)</f>
        <v>0</v>
      </c>
      <c r="BF234" s="215">
        <f>IF(N234="snížená",J234,0)</f>
        <v>0</v>
      </c>
      <c r="BG234" s="215">
        <f>IF(N234="zákl. přenesená",J234,0)</f>
        <v>0</v>
      </c>
      <c r="BH234" s="215">
        <f>IF(N234="sníž. přenesená",J234,0)</f>
        <v>0</v>
      </c>
      <c r="BI234" s="215">
        <f>IF(N234="nulová",J234,0)</f>
        <v>0</v>
      </c>
      <c r="BJ234" s="24" t="s">
        <v>24</v>
      </c>
      <c r="BK234" s="215">
        <f>ROUND(I234*H234,2)</f>
        <v>0</v>
      </c>
      <c r="BL234" s="24" t="s">
        <v>284</v>
      </c>
      <c r="BM234" s="24" t="s">
        <v>1733</v>
      </c>
    </row>
    <row r="235" spans="2:47" s="1" customFormat="1" ht="13.5">
      <c r="B235" s="41"/>
      <c r="C235" s="63"/>
      <c r="D235" s="232" t="s">
        <v>192</v>
      </c>
      <c r="E235" s="63"/>
      <c r="F235" s="242" t="s">
        <v>1732</v>
      </c>
      <c r="G235" s="63"/>
      <c r="H235" s="63"/>
      <c r="I235" s="172"/>
      <c r="J235" s="63"/>
      <c r="K235" s="63"/>
      <c r="L235" s="61"/>
      <c r="M235" s="218"/>
      <c r="N235" s="42"/>
      <c r="O235" s="42"/>
      <c r="P235" s="42"/>
      <c r="Q235" s="42"/>
      <c r="R235" s="42"/>
      <c r="S235" s="42"/>
      <c r="T235" s="78"/>
      <c r="AT235" s="24" t="s">
        <v>192</v>
      </c>
      <c r="AU235" s="24" t="s">
        <v>85</v>
      </c>
    </row>
    <row r="236" spans="2:65" s="1" customFormat="1" ht="22.5" customHeight="1">
      <c r="B236" s="41"/>
      <c r="C236" s="204" t="s">
        <v>575</v>
      </c>
      <c r="D236" s="204" t="s">
        <v>185</v>
      </c>
      <c r="E236" s="205" t="s">
        <v>1734</v>
      </c>
      <c r="F236" s="206" t="s">
        <v>1735</v>
      </c>
      <c r="G236" s="207" t="s">
        <v>305</v>
      </c>
      <c r="H236" s="208">
        <v>2</v>
      </c>
      <c r="I236" s="209"/>
      <c r="J236" s="210">
        <f>ROUND(I236*H236,2)</f>
        <v>0</v>
      </c>
      <c r="K236" s="206" t="s">
        <v>22</v>
      </c>
      <c r="L236" s="61"/>
      <c r="M236" s="211" t="s">
        <v>22</v>
      </c>
      <c r="N236" s="212" t="s">
        <v>48</v>
      </c>
      <c r="O236" s="42"/>
      <c r="P236" s="213">
        <f>O236*H236</f>
        <v>0</v>
      </c>
      <c r="Q236" s="213">
        <v>0</v>
      </c>
      <c r="R236" s="213">
        <f>Q236*H236</f>
        <v>0</v>
      </c>
      <c r="S236" s="213">
        <v>0</v>
      </c>
      <c r="T236" s="214">
        <f>S236*H236</f>
        <v>0</v>
      </c>
      <c r="AR236" s="24" t="s">
        <v>284</v>
      </c>
      <c r="AT236" s="24" t="s">
        <v>185</v>
      </c>
      <c r="AU236" s="24" t="s">
        <v>85</v>
      </c>
      <c r="AY236" s="24" t="s">
        <v>183</v>
      </c>
      <c r="BE236" s="215">
        <f>IF(N236="základní",J236,0)</f>
        <v>0</v>
      </c>
      <c r="BF236" s="215">
        <f>IF(N236="snížená",J236,0)</f>
        <v>0</v>
      </c>
      <c r="BG236" s="215">
        <f>IF(N236="zákl. přenesená",J236,0)</f>
        <v>0</v>
      </c>
      <c r="BH236" s="215">
        <f>IF(N236="sníž. přenesená",J236,0)</f>
        <v>0</v>
      </c>
      <c r="BI236" s="215">
        <f>IF(N236="nulová",J236,0)</f>
        <v>0</v>
      </c>
      <c r="BJ236" s="24" t="s">
        <v>24</v>
      </c>
      <c r="BK236" s="215">
        <f>ROUND(I236*H236,2)</f>
        <v>0</v>
      </c>
      <c r="BL236" s="24" t="s">
        <v>284</v>
      </c>
      <c r="BM236" s="24" t="s">
        <v>1736</v>
      </c>
    </row>
    <row r="237" spans="2:47" s="1" customFormat="1" ht="13.5">
      <c r="B237" s="41"/>
      <c r="C237" s="63"/>
      <c r="D237" s="232" t="s">
        <v>192</v>
      </c>
      <c r="E237" s="63"/>
      <c r="F237" s="242" t="s">
        <v>1735</v>
      </c>
      <c r="G237" s="63"/>
      <c r="H237" s="63"/>
      <c r="I237" s="172"/>
      <c r="J237" s="63"/>
      <c r="K237" s="63"/>
      <c r="L237" s="61"/>
      <c r="M237" s="218"/>
      <c r="N237" s="42"/>
      <c r="O237" s="42"/>
      <c r="P237" s="42"/>
      <c r="Q237" s="42"/>
      <c r="R237" s="42"/>
      <c r="S237" s="42"/>
      <c r="T237" s="78"/>
      <c r="AT237" s="24" t="s">
        <v>192</v>
      </c>
      <c r="AU237" s="24" t="s">
        <v>85</v>
      </c>
    </row>
    <row r="238" spans="2:65" s="1" customFormat="1" ht="22.5" customHeight="1">
      <c r="B238" s="41"/>
      <c r="C238" s="204" t="s">
        <v>580</v>
      </c>
      <c r="D238" s="204" t="s">
        <v>185</v>
      </c>
      <c r="E238" s="205" t="s">
        <v>1737</v>
      </c>
      <c r="F238" s="206" t="s">
        <v>1738</v>
      </c>
      <c r="G238" s="207" t="s">
        <v>305</v>
      </c>
      <c r="H238" s="208">
        <v>1</v>
      </c>
      <c r="I238" s="209"/>
      <c r="J238" s="210">
        <f>ROUND(I238*H238,2)</f>
        <v>0</v>
      </c>
      <c r="K238" s="206" t="s">
        <v>22</v>
      </c>
      <c r="L238" s="61"/>
      <c r="M238" s="211" t="s">
        <v>22</v>
      </c>
      <c r="N238" s="212" t="s">
        <v>48</v>
      </c>
      <c r="O238" s="42"/>
      <c r="P238" s="213">
        <f>O238*H238</f>
        <v>0</v>
      </c>
      <c r="Q238" s="213">
        <v>0</v>
      </c>
      <c r="R238" s="213">
        <f>Q238*H238</f>
        <v>0</v>
      </c>
      <c r="S238" s="213">
        <v>0</v>
      </c>
      <c r="T238" s="214">
        <f>S238*H238</f>
        <v>0</v>
      </c>
      <c r="AR238" s="24" t="s">
        <v>284</v>
      </c>
      <c r="AT238" s="24" t="s">
        <v>185</v>
      </c>
      <c r="AU238" s="24" t="s">
        <v>85</v>
      </c>
      <c r="AY238" s="24" t="s">
        <v>183</v>
      </c>
      <c r="BE238" s="215">
        <f>IF(N238="základní",J238,0)</f>
        <v>0</v>
      </c>
      <c r="BF238" s="215">
        <f>IF(N238="snížená",J238,0)</f>
        <v>0</v>
      </c>
      <c r="BG238" s="215">
        <f>IF(N238="zákl. přenesená",J238,0)</f>
        <v>0</v>
      </c>
      <c r="BH238" s="215">
        <f>IF(N238="sníž. přenesená",J238,0)</f>
        <v>0</v>
      </c>
      <c r="BI238" s="215">
        <f>IF(N238="nulová",J238,0)</f>
        <v>0</v>
      </c>
      <c r="BJ238" s="24" t="s">
        <v>24</v>
      </c>
      <c r="BK238" s="215">
        <f>ROUND(I238*H238,2)</f>
        <v>0</v>
      </c>
      <c r="BL238" s="24" t="s">
        <v>284</v>
      </c>
      <c r="BM238" s="24" t="s">
        <v>1739</v>
      </c>
    </row>
    <row r="239" spans="2:47" s="1" customFormat="1" ht="13.5">
      <c r="B239" s="41"/>
      <c r="C239" s="63"/>
      <c r="D239" s="232" t="s">
        <v>192</v>
      </c>
      <c r="E239" s="63"/>
      <c r="F239" s="242" t="s">
        <v>1738</v>
      </c>
      <c r="G239" s="63"/>
      <c r="H239" s="63"/>
      <c r="I239" s="172"/>
      <c r="J239" s="63"/>
      <c r="K239" s="63"/>
      <c r="L239" s="61"/>
      <c r="M239" s="218"/>
      <c r="N239" s="42"/>
      <c r="O239" s="42"/>
      <c r="P239" s="42"/>
      <c r="Q239" s="42"/>
      <c r="R239" s="42"/>
      <c r="S239" s="42"/>
      <c r="T239" s="78"/>
      <c r="AT239" s="24" t="s">
        <v>192</v>
      </c>
      <c r="AU239" s="24" t="s">
        <v>85</v>
      </c>
    </row>
    <row r="240" spans="2:65" s="1" customFormat="1" ht="22.5" customHeight="1">
      <c r="B240" s="41"/>
      <c r="C240" s="204" t="s">
        <v>585</v>
      </c>
      <c r="D240" s="204" t="s">
        <v>185</v>
      </c>
      <c r="E240" s="205" t="s">
        <v>1740</v>
      </c>
      <c r="F240" s="206" t="s">
        <v>1741</v>
      </c>
      <c r="G240" s="207" t="s">
        <v>305</v>
      </c>
      <c r="H240" s="208">
        <v>1</v>
      </c>
      <c r="I240" s="209"/>
      <c r="J240" s="210">
        <f>ROUND(I240*H240,2)</f>
        <v>0</v>
      </c>
      <c r="K240" s="206" t="s">
        <v>22</v>
      </c>
      <c r="L240" s="61"/>
      <c r="M240" s="211" t="s">
        <v>22</v>
      </c>
      <c r="N240" s="212" t="s">
        <v>48</v>
      </c>
      <c r="O240" s="42"/>
      <c r="P240" s="213">
        <f>O240*H240</f>
        <v>0</v>
      </c>
      <c r="Q240" s="213">
        <v>0</v>
      </c>
      <c r="R240" s="213">
        <f>Q240*H240</f>
        <v>0</v>
      </c>
      <c r="S240" s="213">
        <v>0</v>
      </c>
      <c r="T240" s="214">
        <f>S240*H240</f>
        <v>0</v>
      </c>
      <c r="AR240" s="24" t="s">
        <v>284</v>
      </c>
      <c r="AT240" s="24" t="s">
        <v>185</v>
      </c>
      <c r="AU240" s="24" t="s">
        <v>85</v>
      </c>
      <c r="AY240" s="24" t="s">
        <v>183</v>
      </c>
      <c r="BE240" s="215">
        <f>IF(N240="základní",J240,0)</f>
        <v>0</v>
      </c>
      <c r="BF240" s="215">
        <f>IF(N240="snížená",J240,0)</f>
        <v>0</v>
      </c>
      <c r="BG240" s="215">
        <f>IF(N240="zákl. přenesená",J240,0)</f>
        <v>0</v>
      </c>
      <c r="BH240" s="215">
        <f>IF(N240="sníž. přenesená",J240,0)</f>
        <v>0</v>
      </c>
      <c r="BI240" s="215">
        <f>IF(N240="nulová",J240,0)</f>
        <v>0</v>
      </c>
      <c r="BJ240" s="24" t="s">
        <v>24</v>
      </c>
      <c r="BK240" s="215">
        <f>ROUND(I240*H240,2)</f>
        <v>0</v>
      </c>
      <c r="BL240" s="24" t="s">
        <v>284</v>
      </c>
      <c r="BM240" s="24" t="s">
        <v>1742</v>
      </c>
    </row>
    <row r="241" spans="2:47" s="1" customFormat="1" ht="13.5">
      <c r="B241" s="41"/>
      <c r="C241" s="63"/>
      <c r="D241" s="232" t="s">
        <v>192</v>
      </c>
      <c r="E241" s="63"/>
      <c r="F241" s="242" t="s">
        <v>1741</v>
      </c>
      <c r="G241" s="63"/>
      <c r="H241" s="63"/>
      <c r="I241" s="172"/>
      <c r="J241" s="63"/>
      <c r="K241" s="63"/>
      <c r="L241" s="61"/>
      <c r="M241" s="218"/>
      <c r="N241" s="42"/>
      <c r="O241" s="42"/>
      <c r="P241" s="42"/>
      <c r="Q241" s="42"/>
      <c r="R241" s="42"/>
      <c r="S241" s="42"/>
      <c r="T241" s="78"/>
      <c r="AT241" s="24" t="s">
        <v>192</v>
      </c>
      <c r="AU241" s="24" t="s">
        <v>85</v>
      </c>
    </row>
    <row r="242" spans="2:65" s="1" customFormat="1" ht="22.5" customHeight="1">
      <c r="B242" s="41"/>
      <c r="C242" s="204" t="s">
        <v>590</v>
      </c>
      <c r="D242" s="204" t="s">
        <v>185</v>
      </c>
      <c r="E242" s="205" t="s">
        <v>1743</v>
      </c>
      <c r="F242" s="206" t="s">
        <v>1744</v>
      </c>
      <c r="G242" s="207" t="s">
        <v>305</v>
      </c>
      <c r="H242" s="208">
        <v>2</v>
      </c>
      <c r="I242" s="209"/>
      <c r="J242" s="210">
        <f>ROUND(I242*H242,2)</f>
        <v>0</v>
      </c>
      <c r="K242" s="206" t="s">
        <v>22</v>
      </c>
      <c r="L242" s="61"/>
      <c r="M242" s="211" t="s">
        <v>22</v>
      </c>
      <c r="N242" s="212" t="s">
        <v>48</v>
      </c>
      <c r="O242" s="42"/>
      <c r="P242" s="213">
        <f>O242*H242</f>
        <v>0</v>
      </c>
      <c r="Q242" s="213">
        <v>0</v>
      </c>
      <c r="R242" s="213">
        <f>Q242*H242</f>
        <v>0</v>
      </c>
      <c r="S242" s="213">
        <v>0</v>
      </c>
      <c r="T242" s="214">
        <f>S242*H242</f>
        <v>0</v>
      </c>
      <c r="AR242" s="24" t="s">
        <v>284</v>
      </c>
      <c r="AT242" s="24" t="s">
        <v>185</v>
      </c>
      <c r="AU242" s="24" t="s">
        <v>85</v>
      </c>
      <c r="AY242" s="24" t="s">
        <v>183</v>
      </c>
      <c r="BE242" s="215">
        <f>IF(N242="základní",J242,0)</f>
        <v>0</v>
      </c>
      <c r="BF242" s="215">
        <f>IF(N242="snížená",J242,0)</f>
        <v>0</v>
      </c>
      <c r="BG242" s="215">
        <f>IF(N242="zákl. přenesená",J242,0)</f>
        <v>0</v>
      </c>
      <c r="BH242" s="215">
        <f>IF(N242="sníž. přenesená",J242,0)</f>
        <v>0</v>
      </c>
      <c r="BI242" s="215">
        <f>IF(N242="nulová",J242,0)</f>
        <v>0</v>
      </c>
      <c r="BJ242" s="24" t="s">
        <v>24</v>
      </c>
      <c r="BK242" s="215">
        <f>ROUND(I242*H242,2)</f>
        <v>0</v>
      </c>
      <c r="BL242" s="24" t="s">
        <v>284</v>
      </c>
      <c r="BM242" s="24" t="s">
        <v>1745</v>
      </c>
    </row>
    <row r="243" spans="2:47" s="1" customFormat="1" ht="13.5">
      <c r="B243" s="41"/>
      <c r="C243" s="63"/>
      <c r="D243" s="232" t="s">
        <v>192</v>
      </c>
      <c r="E243" s="63"/>
      <c r="F243" s="242" t="s">
        <v>1744</v>
      </c>
      <c r="G243" s="63"/>
      <c r="H243" s="63"/>
      <c r="I243" s="172"/>
      <c r="J243" s="63"/>
      <c r="K243" s="63"/>
      <c r="L243" s="61"/>
      <c r="M243" s="218"/>
      <c r="N243" s="42"/>
      <c r="O243" s="42"/>
      <c r="P243" s="42"/>
      <c r="Q243" s="42"/>
      <c r="R243" s="42"/>
      <c r="S243" s="42"/>
      <c r="T243" s="78"/>
      <c r="AT243" s="24" t="s">
        <v>192</v>
      </c>
      <c r="AU243" s="24" t="s">
        <v>85</v>
      </c>
    </row>
    <row r="244" spans="2:65" s="1" customFormat="1" ht="22.5" customHeight="1">
      <c r="B244" s="41"/>
      <c r="C244" s="204" t="s">
        <v>595</v>
      </c>
      <c r="D244" s="204" t="s">
        <v>185</v>
      </c>
      <c r="E244" s="205" t="s">
        <v>1746</v>
      </c>
      <c r="F244" s="206" t="s">
        <v>1747</v>
      </c>
      <c r="G244" s="207" t="s">
        <v>305</v>
      </c>
      <c r="H244" s="208">
        <v>1</v>
      </c>
      <c r="I244" s="209"/>
      <c r="J244" s="210">
        <f>ROUND(I244*H244,2)</f>
        <v>0</v>
      </c>
      <c r="K244" s="206" t="s">
        <v>22</v>
      </c>
      <c r="L244" s="61"/>
      <c r="M244" s="211" t="s">
        <v>22</v>
      </c>
      <c r="N244" s="212" t="s">
        <v>48</v>
      </c>
      <c r="O244" s="42"/>
      <c r="P244" s="213">
        <f>O244*H244</f>
        <v>0</v>
      </c>
      <c r="Q244" s="213">
        <v>0</v>
      </c>
      <c r="R244" s="213">
        <f>Q244*H244</f>
        <v>0</v>
      </c>
      <c r="S244" s="213">
        <v>0</v>
      </c>
      <c r="T244" s="214">
        <f>S244*H244</f>
        <v>0</v>
      </c>
      <c r="AR244" s="24" t="s">
        <v>284</v>
      </c>
      <c r="AT244" s="24" t="s">
        <v>185</v>
      </c>
      <c r="AU244" s="24" t="s">
        <v>85</v>
      </c>
      <c r="AY244" s="24" t="s">
        <v>183</v>
      </c>
      <c r="BE244" s="215">
        <f>IF(N244="základní",J244,0)</f>
        <v>0</v>
      </c>
      <c r="BF244" s="215">
        <f>IF(N244="snížená",J244,0)</f>
        <v>0</v>
      </c>
      <c r="BG244" s="215">
        <f>IF(N244="zákl. přenesená",J244,0)</f>
        <v>0</v>
      </c>
      <c r="BH244" s="215">
        <f>IF(N244="sníž. přenesená",J244,0)</f>
        <v>0</v>
      </c>
      <c r="BI244" s="215">
        <f>IF(N244="nulová",J244,0)</f>
        <v>0</v>
      </c>
      <c r="BJ244" s="24" t="s">
        <v>24</v>
      </c>
      <c r="BK244" s="215">
        <f>ROUND(I244*H244,2)</f>
        <v>0</v>
      </c>
      <c r="BL244" s="24" t="s">
        <v>284</v>
      </c>
      <c r="BM244" s="24" t="s">
        <v>1748</v>
      </c>
    </row>
    <row r="245" spans="2:47" s="1" customFormat="1" ht="13.5">
      <c r="B245" s="41"/>
      <c r="C245" s="63"/>
      <c r="D245" s="232" t="s">
        <v>192</v>
      </c>
      <c r="E245" s="63"/>
      <c r="F245" s="242" t="s">
        <v>1747</v>
      </c>
      <c r="G245" s="63"/>
      <c r="H245" s="63"/>
      <c r="I245" s="172"/>
      <c r="J245" s="63"/>
      <c r="K245" s="63"/>
      <c r="L245" s="61"/>
      <c r="M245" s="218"/>
      <c r="N245" s="42"/>
      <c r="O245" s="42"/>
      <c r="P245" s="42"/>
      <c r="Q245" s="42"/>
      <c r="R245" s="42"/>
      <c r="S245" s="42"/>
      <c r="T245" s="78"/>
      <c r="AT245" s="24" t="s">
        <v>192</v>
      </c>
      <c r="AU245" s="24" t="s">
        <v>85</v>
      </c>
    </row>
    <row r="246" spans="2:65" s="1" customFormat="1" ht="22.5" customHeight="1">
      <c r="B246" s="41"/>
      <c r="C246" s="204" t="s">
        <v>601</v>
      </c>
      <c r="D246" s="204" t="s">
        <v>185</v>
      </c>
      <c r="E246" s="205" t="s">
        <v>1749</v>
      </c>
      <c r="F246" s="206" t="s">
        <v>1750</v>
      </c>
      <c r="G246" s="207" t="s">
        <v>305</v>
      </c>
      <c r="H246" s="208">
        <v>1</v>
      </c>
      <c r="I246" s="209"/>
      <c r="J246" s="210">
        <f>ROUND(I246*H246,2)</f>
        <v>0</v>
      </c>
      <c r="K246" s="206" t="s">
        <v>22</v>
      </c>
      <c r="L246" s="61"/>
      <c r="M246" s="211" t="s">
        <v>22</v>
      </c>
      <c r="N246" s="212" t="s">
        <v>48</v>
      </c>
      <c r="O246" s="42"/>
      <c r="P246" s="213">
        <f>O246*H246</f>
        <v>0</v>
      </c>
      <c r="Q246" s="213">
        <v>0</v>
      </c>
      <c r="R246" s="213">
        <f>Q246*H246</f>
        <v>0</v>
      </c>
      <c r="S246" s="213">
        <v>0</v>
      </c>
      <c r="T246" s="214">
        <f>S246*H246</f>
        <v>0</v>
      </c>
      <c r="AR246" s="24" t="s">
        <v>284</v>
      </c>
      <c r="AT246" s="24" t="s">
        <v>185</v>
      </c>
      <c r="AU246" s="24" t="s">
        <v>85</v>
      </c>
      <c r="AY246" s="24" t="s">
        <v>183</v>
      </c>
      <c r="BE246" s="215">
        <f>IF(N246="základní",J246,0)</f>
        <v>0</v>
      </c>
      <c r="BF246" s="215">
        <f>IF(N246="snížená",J246,0)</f>
        <v>0</v>
      </c>
      <c r="BG246" s="215">
        <f>IF(N246="zákl. přenesená",J246,0)</f>
        <v>0</v>
      </c>
      <c r="BH246" s="215">
        <f>IF(N246="sníž. přenesená",J246,0)</f>
        <v>0</v>
      </c>
      <c r="BI246" s="215">
        <f>IF(N246="nulová",J246,0)</f>
        <v>0</v>
      </c>
      <c r="BJ246" s="24" t="s">
        <v>24</v>
      </c>
      <c r="BK246" s="215">
        <f>ROUND(I246*H246,2)</f>
        <v>0</v>
      </c>
      <c r="BL246" s="24" t="s">
        <v>284</v>
      </c>
      <c r="BM246" s="24" t="s">
        <v>1751</v>
      </c>
    </row>
    <row r="247" spans="2:47" s="1" customFormat="1" ht="13.5">
      <c r="B247" s="41"/>
      <c r="C247" s="63"/>
      <c r="D247" s="232" t="s">
        <v>192</v>
      </c>
      <c r="E247" s="63"/>
      <c r="F247" s="242" t="s">
        <v>1750</v>
      </c>
      <c r="G247" s="63"/>
      <c r="H247" s="63"/>
      <c r="I247" s="172"/>
      <c r="J247" s="63"/>
      <c r="K247" s="63"/>
      <c r="L247" s="61"/>
      <c r="M247" s="218"/>
      <c r="N247" s="42"/>
      <c r="O247" s="42"/>
      <c r="P247" s="42"/>
      <c r="Q247" s="42"/>
      <c r="R247" s="42"/>
      <c r="S247" s="42"/>
      <c r="T247" s="78"/>
      <c r="AT247" s="24" t="s">
        <v>192</v>
      </c>
      <c r="AU247" s="24" t="s">
        <v>85</v>
      </c>
    </row>
    <row r="248" spans="2:65" s="1" customFormat="1" ht="22.5" customHeight="1">
      <c r="B248" s="41"/>
      <c r="C248" s="204" t="s">
        <v>606</v>
      </c>
      <c r="D248" s="204" t="s">
        <v>185</v>
      </c>
      <c r="E248" s="205" t="s">
        <v>1752</v>
      </c>
      <c r="F248" s="206" t="s">
        <v>1753</v>
      </c>
      <c r="G248" s="207" t="s">
        <v>305</v>
      </c>
      <c r="H248" s="208">
        <v>1</v>
      </c>
      <c r="I248" s="209"/>
      <c r="J248" s="210">
        <f>ROUND(I248*H248,2)</f>
        <v>0</v>
      </c>
      <c r="K248" s="206" t="s">
        <v>22</v>
      </c>
      <c r="L248" s="61"/>
      <c r="M248" s="211" t="s">
        <v>22</v>
      </c>
      <c r="N248" s="212" t="s">
        <v>48</v>
      </c>
      <c r="O248" s="42"/>
      <c r="P248" s="213">
        <f>O248*H248</f>
        <v>0</v>
      </c>
      <c r="Q248" s="213">
        <v>0</v>
      </c>
      <c r="R248" s="213">
        <f>Q248*H248</f>
        <v>0</v>
      </c>
      <c r="S248" s="213">
        <v>0</v>
      </c>
      <c r="T248" s="214">
        <f>S248*H248</f>
        <v>0</v>
      </c>
      <c r="AR248" s="24" t="s">
        <v>284</v>
      </c>
      <c r="AT248" s="24" t="s">
        <v>185</v>
      </c>
      <c r="AU248" s="24" t="s">
        <v>85</v>
      </c>
      <c r="AY248" s="24" t="s">
        <v>183</v>
      </c>
      <c r="BE248" s="215">
        <f>IF(N248="základní",J248,0)</f>
        <v>0</v>
      </c>
      <c r="BF248" s="215">
        <f>IF(N248="snížená",J248,0)</f>
        <v>0</v>
      </c>
      <c r="BG248" s="215">
        <f>IF(N248="zákl. přenesená",J248,0)</f>
        <v>0</v>
      </c>
      <c r="BH248" s="215">
        <f>IF(N248="sníž. přenesená",J248,0)</f>
        <v>0</v>
      </c>
      <c r="BI248" s="215">
        <f>IF(N248="nulová",J248,0)</f>
        <v>0</v>
      </c>
      <c r="BJ248" s="24" t="s">
        <v>24</v>
      </c>
      <c r="BK248" s="215">
        <f>ROUND(I248*H248,2)</f>
        <v>0</v>
      </c>
      <c r="BL248" s="24" t="s">
        <v>284</v>
      </c>
      <c r="BM248" s="24" t="s">
        <v>1754</v>
      </c>
    </row>
    <row r="249" spans="2:47" s="1" customFormat="1" ht="13.5">
      <c r="B249" s="41"/>
      <c r="C249" s="63"/>
      <c r="D249" s="232" t="s">
        <v>192</v>
      </c>
      <c r="E249" s="63"/>
      <c r="F249" s="242" t="s">
        <v>1753</v>
      </c>
      <c r="G249" s="63"/>
      <c r="H249" s="63"/>
      <c r="I249" s="172"/>
      <c r="J249" s="63"/>
      <c r="K249" s="63"/>
      <c r="L249" s="61"/>
      <c r="M249" s="218"/>
      <c r="N249" s="42"/>
      <c r="O249" s="42"/>
      <c r="P249" s="42"/>
      <c r="Q249" s="42"/>
      <c r="R249" s="42"/>
      <c r="S249" s="42"/>
      <c r="T249" s="78"/>
      <c r="AT249" s="24" t="s">
        <v>192</v>
      </c>
      <c r="AU249" s="24" t="s">
        <v>85</v>
      </c>
    </row>
    <row r="250" spans="2:65" s="1" customFormat="1" ht="22.5" customHeight="1">
      <c r="B250" s="41"/>
      <c r="C250" s="204" t="s">
        <v>611</v>
      </c>
      <c r="D250" s="204" t="s">
        <v>185</v>
      </c>
      <c r="E250" s="205" t="s">
        <v>1755</v>
      </c>
      <c r="F250" s="206" t="s">
        <v>1756</v>
      </c>
      <c r="G250" s="207" t="s">
        <v>305</v>
      </c>
      <c r="H250" s="208">
        <v>1</v>
      </c>
      <c r="I250" s="209"/>
      <c r="J250" s="210">
        <f>ROUND(I250*H250,2)</f>
        <v>0</v>
      </c>
      <c r="K250" s="206" t="s">
        <v>22</v>
      </c>
      <c r="L250" s="61"/>
      <c r="M250" s="211" t="s">
        <v>22</v>
      </c>
      <c r="N250" s="212" t="s">
        <v>48</v>
      </c>
      <c r="O250" s="42"/>
      <c r="P250" s="213">
        <f>O250*H250</f>
        <v>0</v>
      </c>
      <c r="Q250" s="213">
        <v>0</v>
      </c>
      <c r="R250" s="213">
        <f>Q250*H250</f>
        <v>0</v>
      </c>
      <c r="S250" s="213">
        <v>0</v>
      </c>
      <c r="T250" s="214">
        <f>S250*H250</f>
        <v>0</v>
      </c>
      <c r="AR250" s="24" t="s">
        <v>284</v>
      </c>
      <c r="AT250" s="24" t="s">
        <v>185</v>
      </c>
      <c r="AU250" s="24" t="s">
        <v>85</v>
      </c>
      <c r="AY250" s="24" t="s">
        <v>183</v>
      </c>
      <c r="BE250" s="215">
        <f>IF(N250="základní",J250,0)</f>
        <v>0</v>
      </c>
      <c r="BF250" s="215">
        <f>IF(N250="snížená",J250,0)</f>
        <v>0</v>
      </c>
      <c r="BG250" s="215">
        <f>IF(N250="zákl. přenesená",J250,0)</f>
        <v>0</v>
      </c>
      <c r="BH250" s="215">
        <f>IF(N250="sníž. přenesená",J250,0)</f>
        <v>0</v>
      </c>
      <c r="BI250" s="215">
        <f>IF(N250="nulová",J250,0)</f>
        <v>0</v>
      </c>
      <c r="BJ250" s="24" t="s">
        <v>24</v>
      </c>
      <c r="BK250" s="215">
        <f>ROUND(I250*H250,2)</f>
        <v>0</v>
      </c>
      <c r="BL250" s="24" t="s">
        <v>284</v>
      </c>
      <c r="BM250" s="24" t="s">
        <v>1757</v>
      </c>
    </row>
    <row r="251" spans="2:47" s="1" customFormat="1" ht="13.5">
      <c r="B251" s="41"/>
      <c r="C251" s="63"/>
      <c r="D251" s="232" t="s">
        <v>192</v>
      </c>
      <c r="E251" s="63"/>
      <c r="F251" s="242" t="s">
        <v>1756</v>
      </c>
      <c r="G251" s="63"/>
      <c r="H251" s="63"/>
      <c r="I251" s="172"/>
      <c r="J251" s="63"/>
      <c r="K251" s="63"/>
      <c r="L251" s="61"/>
      <c r="M251" s="218"/>
      <c r="N251" s="42"/>
      <c r="O251" s="42"/>
      <c r="P251" s="42"/>
      <c r="Q251" s="42"/>
      <c r="R251" s="42"/>
      <c r="S251" s="42"/>
      <c r="T251" s="78"/>
      <c r="AT251" s="24" t="s">
        <v>192</v>
      </c>
      <c r="AU251" s="24" t="s">
        <v>85</v>
      </c>
    </row>
    <row r="252" spans="2:65" s="1" customFormat="1" ht="22.5" customHeight="1">
      <c r="B252" s="41"/>
      <c r="C252" s="204" t="s">
        <v>616</v>
      </c>
      <c r="D252" s="204" t="s">
        <v>185</v>
      </c>
      <c r="E252" s="205" t="s">
        <v>1758</v>
      </c>
      <c r="F252" s="206" t="s">
        <v>1759</v>
      </c>
      <c r="G252" s="207" t="s">
        <v>305</v>
      </c>
      <c r="H252" s="208">
        <v>1</v>
      </c>
      <c r="I252" s="209"/>
      <c r="J252" s="210">
        <f>ROUND(I252*H252,2)</f>
        <v>0</v>
      </c>
      <c r="K252" s="206" t="s">
        <v>22</v>
      </c>
      <c r="L252" s="61"/>
      <c r="M252" s="211" t="s">
        <v>22</v>
      </c>
      <c r="N252" s="212" t="s">
        <v>48</v>
      </c>
      <c r="O252" s="42"/>
      <c r="P252" s="213">
        <f>O252*H252</f>
        <v>0</v>
      </c>
      <c r="Q252" s="213">
        <v>0</v>
      </c>
      <c r="R252" s="213">
        <f>Q252*H252</f>
        <v>0</v>
      </c>
      <c r="S252" s="213">
        <v>0</v>
      </c>
      <c r="T252" s="214">
        <f>S252*H252</f>
        <v>0</v>
      </c>
      <c r="AR252" s="24" t="s">
        <v>284</v>
      </c>
      <c r="AT252" s="24" t="s">
        <v>185</v>
      </c>
      <c r="AU252" s="24" t="s">
        <v>85</v>
      </c>
      <c r="AY252" s="24" t="s">
        <v>183</v>
      </c>
      <c r="BE252" s="215">
        <f>IF(N252="základní",J252,0)</f>
        <v>0</v>
      </c>
      <c r="BF252" s="215">
        <f>IF(N252="snížená",J252,0)</f>
        <v>0</v>
      </c>
      <c r="BG252" s="215">
        <f>IF(N252="zákl. přenesená",J252,0)</f>
        <v>0</v>
      </c>
      <c r="BH252" s="215">
        <f>IF(N252="sníž. přenesená",J252,0)</f>
        <v>0</v>
      </c>
      <c r="BI252" s="215">
        <f>IF(N252="nulová",J252,0)</f>
        <v>0</v>
      </c>
      <c r="BJ252" s="24" t="s">
        <v>24</v>
      </c>
      <c r="BK252" s="215">
        <f>ROUND(I252*H252,2)</f>
        <v>0</v>
      </c>
      <c r="BL252" s="24" t="s">
        <v>284</v>
      </c>
      <c r="BM252" s="24" t="s">
        <v>1760</v>
      </c>
    </row>
    <row r="253" spans="2:47" s="1" customFormat="1" ht="13.5">
      <c r="B253" s="41"/>
      <c r="C253" s="63"/>
      <c r="D253" s="232" t="s">
        <v>192</v>
      </c>
      <c r="E253" s="63"/>
      <c r="F253" s="242" t="s">
        <v>1759</v>
      </c>
      <c r="G253" s="63"/>
      <c r="H253" s="63"/>
      <c r="I253" s="172"/>
      <c r="J253" s="63"/>
      <c r="K253" s="63"/>
      <c r="L253" s="61"/>
      <c r="M253" s="218"/>
      <c r="N253" s="42"/>
      <c r="O253" s="42"/>
      <c r="P253" s="42"/>
      <c r="Q253" s="42"/>
      <c r="R253" s="42"/>
      <c r="S253" s="42"/>
      <c r="T253" s="78"/>
      <c r="AT253" s="24" t="s">
        <v>192</v>
      </c>
      <c r="AU253" s="24" t="s">
        <v>85</v>
      </c>
    </row>
    <row r="254" spans="2:65" s="1" customFormat="1" ht="22.5" customHeight="1">
      <c r="B254" s="41"/>
      <c r="C254" s="204" t="s">
        <v>621</v>
      </c>
      <c r="D254" s="204" t="s">
        <v>185</v>
      </c>
      <c r="E254" s="205" t="s">
        <v>1761</v>
      </c>
      <c r="F254" s="206" t="s">
        <v>1762</v>
      </c>
      <c r="G254" s="207" t="s">
        <v>305</v>
      </c>
      <c r="H254" s="208">
        <v>5</v>
      </c>
      <c r="I254" s="209"/>
      <c r="J254" s="210">
        <f>ROUND(I254*H254,2)</f>
        <v>0</v>
      </c>
      <c r="K254" s="206" t="s">
        <v>22</v>
      </c>
      <c r="L254" s="61"/>
      <c r="M254" s="211" t="s">
        <v>22</v>
      </c>
      <c r="N254" s="212" t="s">
        <v>48</v>
      </c>
      <c r="O254" s="42"/>
      <c r="P254" s="213">
        <f>O254*H254</f>
        <v>0</v>
      </c>
      <c r="Q254" s="213">
        <v>0</v>
      </c>
      <c r="R254" s="213">
        <f>Q254*H254</f>
        <v>0</v>
      </c>
      <c r="S254" s="213">
        <v>0</v>
      </c>
      <c r="T254" s="214">
        <f>S254*H254</f>
        <v>0</v>
      </c>
      <c r="AR254" s="24" t="s">
        <v>284</v>
      </c>
      <c r="AT254" s="24" t="s">
        <v>185</v>
      </c>
      <c r="AU254" s="24" t="s">
        <v>85</v>
      </c>
      <c r="AY254" s="24" t="s">
        <v>183</v>
      </c>
      <c r="BE254" s="215">
        <f>IF(N254="základní",J254,0)</f>
        <v>0</v>
      </c>
      <c r="BF254" s="215">
        <f>IF(N254="snížená",J254,0)</f>
        <v>0</v>
      </c>
      <c r="BG254" s="215">
        <f>IF(N254="zákl. přenesená",J254,0)</f>
        <v>0</v>
      </c>
      <c r="BH254" s="215">
        <f>IF(N254="sníž. přenesená",J254,0)</f>
        <v>0</v>
      </c>
      <c r="BI254" s="215">
        <f>IF(N254="nulová",J254,0)</f>
        <v>0</v>
      </c>
      <c r="BJ254" s="24" t="s">
        <v>24</v>
      </c>
      <c r="BK254" s="215">
        <f>ROUND(I254*H254,2)</f>
        <v>0</v>
      </c>
      <c r="BL254" s="24" t="s">
        <v>284</v>
      </c>
      <c r="BM254" s="24" t="s">
        <v>1763</v>
      </c>
    </row>
    <row r="255" spans="2:47" s="1" customFormat="1" ht="13.5">
      <c r="B255" s="41"/>
      <c r="C255" s="63"/>
      <c r="D255" s="232" t="s">
        <v>192</v>
      </c>
      <c r="E255" s="63"/>
      <c r="F255" s="242" t="s">
        <v>1762</v>
      </c>
      <c r="G255" s="63"/>
      <c r="H255" s="63"/>
      <c r="I255" s="172"/>
      <c r="J255" s="63"/>
      <c r="K255" s="63"/>
      <c r="L255" s="61"/>
      <c r="M255" s="218"/>
      <c r="N255" s="42"/>
      <c r="O255" s="42"/>
      <c r="P255" s="42"/>
      <c r="Q255" s="42"/>
      <c r="R255" s="42"/>
      <c r="S255" s="42"/>
      <c r="T255" s="78"/>
      <c r="AT255" s="24" t="s">
        <v>192</v>
      </c>
      <c r="AU255" s="24" t="s">
        <v>85</v>
      </c>
    </row>
    <row r="256" spans="2:65" s="1" customFormat="1" ht="22.5" customHeight="1">
      <c r="B256" s="41"/>
      <c r="C256" s="204" t="s">
        <v>627</v>
      </c>
      <c r="D256" s="204" t="s">
        <v>185</v>
      </c>
      <c r="E256" s="205" t="s">
        <v>1764</v>
      </c>
      <c r="F256" s="206" t="s">
        <v>1765</v>
      </c>
      <c r="G256" s="207" t="s">
        <v>305</v>
      </c>
      <c r="H256" s="208">
        <v>1</v>
      </c>
      <c r="I256" s="209"/>
      <c r="J256" s="210">
        <f>ROUND(I256*H256,2)</f>
        <v>0</v>
      </c>
      <c r="K256" s="206" t="s">
        <v>22</v>
      </c>
      <c r="L256" s="61"/>
      <c r="M256" s="211" t="s">
        <v>22</v>
      </c>
      <c r="N256" s="212" t="s">
        <v>48</v>
      </c>
      <c r="O256" s="42"/>
      <c r="P256" s="213">
        <f>O256*H256</f>
        <v>0</v>
      </c>
      <c r="Q256" s="213">
        <v>0</v>
      </c>
      <c r="R256" s="213">
        <f>Q256*H256</f>
        <v>0</v>
      </c>
      <c r="S256" s="213">
        <v>0</v>
      </c>
      <c r="T256" s="214">
        <f>S256*H256</f>
        <v>0</v>
      </c>
      <c r="AR256" s="24" t="s">
        <v>284</v>
      </c>
      <c r="AT256" s="24" t="s">
        <v>185</v>
      </c>
      <c r="AU256" s="24" t="s">
        <v>85</v>
      </c>
      <c r="AY256" s="24" t="s">
        <v>183</v>
      </c>
      <c r="BE256" s="215">
        <f>IF(N256="základní",J256,0)</f>
        <v>0</v>
      </c>
      <c r="BF256" s="215">
        <f>IF(N256="snížená",J256,0)</f>
        <v>0</v>
      </c>
      <c r="BG256" s="215">
        <f>IF(N256="zákl. přenesená",J256,0)</f>
        <v>0</v>
      </c>
      <c r="BH256" s="215">
        <f>IF(N256="sníž. přenesená",J256,0)</f>
        <v>0</v>
      </c>
      <c r="BI256" s="215">
        <f>IF(N256="nulová",J256,0)</f>
        <v>0</v>
      </c>
      <c r="BJ256" s="24" t="s">
        <v>24</v>
      </c>
      <c r="BK256" s="215">
        <f>ROUND(I256*H256,2)</f>
        <v>0</v>
      </c>
      <c r="BL256" s="24" t="s">
        <v>284</v>
      </c>
      <c r="BM256" s="24" t="s">
        <v>1766</v>
      </c>
    </row>
    <row r="257" spans="2:47" s="1" customFormat="1" ht="13.5">
      <c r="B257" s="41"/>
      <c r="C257" s="63"/>
      <c r="D257" s="232" t="s">
        <v>192</v>
      </c>
      <c r="E257" s="63"/>
      <c r="F257" s="242" t="s">
        <v>1765</v>
      </c>
      <c r="G257" s="63"/>
      <c r="H257" s="63"/>
      <c r="I257" s="172"/>
      <c r="J257" s="63"/>
      <c r="K257" s="63"/>
      <c r="L257" s="61"/>
      <c r="M257" s="218"/>
      <c r="N257" s="42"/>
      <c r="O257" s="42"/>
      <c r="P257" s="42"/>
      <c r="Q257" s="42"/>
      <c r="R257" s="42"/>
      <c r="S257" s="42"/>
      <c r="T257" s="78"/>
      <c r="AT257" s="24" t="s">
        <v>192</v>
      </c>
      <c r="AU257" s="24" t="s">
        <v>85</v>
      </c>
    </row>
    <row r="258" spans="2:65" s="1" customFormat="1" ht="22.5" customHeight="1">
      <c r="B258" s="41"/>
      <c r="C258" s="204" t="s">
        <v>632</v>
      </c>
      <c r="D258" s="204" t="s">
        <v>185</v>
      </c>
      <c r="E258" s="205" t="s">
        <v>1767</v>
      </c>
      <c r="F258" s="206" t="s">
        <v>1768</v>
      </c>
      <c r="G258" s="207" t="s">
        <v>305</v>
      </c>
      <c r="H258" s="208">
        <v>1</v>
      </c>
      <c r="I258" s="209"/>
      <c r="J258" s="210">
        <f>ROUND(I258*H258,2)</f>
        <v>0</v>
      </c>
      <c r="K258" s="206" t="s">
        <v>22</v>
      </c>
      <c r="L258" s="61"/>
      <c r="M258" s="211" t="s">
        <v>22</v>
      </c>
      <c r="N258" s="212" t="s">
        <v>48</v>
      </c>
      <c r="O258" s="42"/>
      <c r="P258" s="213">
        <f>O258*H258</f>
        <v>0</v>
      </c>
      <c r="Q258" s="213">
        <v>0</v>
      </c>
      <c r="R258" s="213">
        <f>Q258*H258</f>
        <v>0</v>
      </c>
      <c r="S258" s="213">
        <v>0</v>
      </c>
      <c r="T258" s="214">
        <f>S258*H258</f>
        <v>0</v>
      </c>
      <c r="AR258" s="24" t="s">
        <v>284</v>
      </c>
      <c r="AT258" s="24" t="s">
        <v>185</v>
      </c>
      <c r="AU258" s="24" t="s">
        <v>85</v>
      </c>
      <c r="AY258" s="24" t="s">
        <v>183</v>
      </c>
      <c r="BE258" s="215">
        <f>IF(N258="základní",J258,0)</f>
        <v>0</v>
      </c>
      <c r="BF258" s="215">
        <f>IF(N258="snížená",J258,0)</f>
        <v>0</v>
      </c>
      <c r="BG258" s="215">
        <f>IF(N258="zákl. přenesená",J258,0)</f>
        <v>0</v>
      </c>
      <c r="BH258" s="215">
        <f>IF(N258="sníž. přenesená",J258,0)</f>
        <v>0</v>
      </c>
      <c r="BI258" s="215">
        <f>IF(N258="nulová",J258,0)</f>
        <v>0</v>
      </c>
      <c r="BJ258" s="24" t="s">
        <v>24</v>
      </c>
      <c r="BK258" s="215">
        <f>ROUND(I258*H258,2)</f>
        <v>0</v>
      </c>
      <c r="BL258" s="24" t="s">
        <v>284</v>
      </c>
      <c r="BM258" s="24" t="s">
        <v>1769</v>
      </c>
    </row>
    <row r="259" spans="2:47" s="1" customFormat="1" ht="13.5">
      <c r="B259" s="41"/>
      <c r="C259" s="63"/>
      <c r="D259" s="232" t="s">
        <v>192</v>
      </c>
      <c r="E259" s="63"/>
      <c r="F259" s="242" t="s">
        <v>1768</v>
      </c>
      <c r="G259" s="63"/>
      <c r="H259" s="63"/>
      <c r="I259" s="172"/>
      <c r="J259" s="63"/>
      <c r="K259" s="63"/>
      <c r="L259" s="61"/>
      <c r="M259" s="218"/>
      <c r="N259" s="42"/>
      <c r="O259" s="42"/>
      <c r="P259" s="42"/>
      <c r="Q259" s="42"/>
      <c r="R259" s="42"/>
      <c r="S259" s="42"/>
      <c r="T259" s="78"/>
      <c r="AT259" s="24" t="s">
        <v>192</v>
      </c>
      <c r="AU259" s="24" t="s">
        <v>85</v>
      </c>
    </row>
    <row r="260" spans="2:65" s="1" customFormat="1" ht="22.5" customHeight="1">
      <c r="B260" s="41"/>
      <c r="C260" s="204" t="s">
        <v>637</v>
      </c>
      <c r="D260" s="204" t="s">
        <v>185</v>
      </c>
      <c r="E260" s="205" t="s">
        <v>1770</v>
      </c>
      <c r="F260" s="206" t="s">
        <v>1771</v>
      </c>
      <c r="G260" s="207" t="s">
        <v>305</v>
      </c>
      <c r="H260" s="208">
        <v>4</v>
      </c>
      <c r="I260" s="209"/>
      <c r="J260" s="210">
        <f>ROUND(I260*H260,2)</f>
        <v>0</v>
      </c>
      <c r="K260" s="206" t="s">
        <v>22</v>
      </c>
      <c r="L260" s="61"/>
      <c r="M260" s="211" t="s">
        <v>22</v>
      </c>
      <c r="N260" s="212" t="s">
        <v>48</v>
      </c>
      <c r="O260" s="42"/>
      <c r="P260" s="213">
        <f>O260*H260</f>
        <v>0</v>
      </c>
      <c r="Q260" s="213">
        <v>0</v>
      </c>
      <c r="R260" s="213">
        <f>Q260*H260</f>
        <v>0</v>
      </c>
      <c r="S260" s="213">
        <v>0</v>
      </c>
      <c r="T260" s="214">
        <f>S260*H260</f>
        <v>0</v>
      </c>
      <c r="AR260" s="24" t="s">
        <v>284</v>
      </c>
      <c r="AT260" s="24" t="s">
        <v>185</v>
      </c>
      <c r="AU260" s="24" t="s">
        <v>85</v>
      </c>
      <c r="AY260" s="24" t="s">
        <v>183</v>
      </c>
      <c r="BE260" s="215">
        <f>IF(N260="základní",J260,0)</f>
        <v>0</v>
      </c>
      <c r="BF260" s="215">
        <f>IF(N260="snížená",J260,0)</f>
        <v>0</v>
      </c>
      <c r="BG260" s="215">
        <f>IF(N260="zákl. přenesená",J260,0)</f>
        <v>0</v>
      </c>
      <c r="BH260" s="215">
        <f>IF(N260="sníž. přenesená",J260,0)</f>
        <v>0</v>
      </c>
      <c r="BI260" s="215">
        <f>IF(N260="nulová",J260,0)</f>
        <v>0</v>
      </c>
      <c r="BJ260" s="24" t="s">
        <v>24</v>
      </c>
      <c r="BK260" s="215">
        <f>ROUND(I260*H260,2)</f>
        <v>0</v>
      </c>
      <c r="BL260" s="24" t="s">
        <v>284</v>
      </c>
      <c r="BM260" s="24" t="s">
        <v>1772</v>
      </c>
    </row>
    <row r="261" spans="2:47" s="1" customFormat="1" ht="13.5">
      <c r="B261" s="41"/>
      <c r="C261" s="63"/>
      <c r="D261" s="232" t="s">
        <v>192</v>
      </c>
      <c r="E261" s="63"/>
      <c r="F261" s="242" t="s">
        <v>1771</v>
      </c>
      <c r="G261" s="63"/>
      <c r="H261" s="63"/>
      <c r="I261" s="172"/>
      <c r="J261" s="63"/>
      <c r="K261" s="63"/>
      <c r="L261" s="61"/>
      <c r="M261" s="218"/>
      <c r="N261" s="42"/>
      <c r="O261" s="42"/>
      <c r="P261" s="42"/>
      <c r="Q261" s="42"/>
      <c r="R261" s="42"/>
      <c r="S261" s="42"/>
      <c r="T261" s="78"/>
      <c r="AT261" s="24" t="s">
        <v>192</v>
      </c>
      <c r="AU261" s="24" t="s">
        <v>85</v>
      </c>
    </row>
    <row r="262" spans="2:65" s="1" customFormat="1" ht="22.5" customHeight="1">
      <c r="B262" s="41"/>
      <c r="C262" s="204" t="s">
        <v>642</v>
      </c>
      <c r="D262" s="204" t="s">
        <v>185</v>
      </c>
      <c r="E262" s="205" t="s">
        <v>1773</v>
      </c>
      <c r="F262" s="206" t="s">
        <v>1774</v>
      </c>
      <c r="G262" s="207" t="s">
        <v>305</v>
      </c>
      <c r="H262" s="208">
        <v>4</v>
      </c>
      <c r="I262" s="209"/>
      <c r="J262" s="210">
        <f>ROUND(I262*H262,2)</f>
        <v>0</v>
      </c>
      <c r="K262" s="206" t="s">
        <v>22</v>
      </c>
      <c r="L262" s="61"/>
      <c r="M262" s="211" t="s">
        <v>22</v>
      </c>
      <c r="N262" s="212" t="s">
        <v>48</v>
      </c>
      <c r="O262" s="42"/>
      <c r="P262" s="213">
        <f>O262*H262</f>
        <v>0</v>
      </c>
      <c r="Q262" s="213">
        <v>0</v>
      </c>
      <c r="R262" s="213">
        <f>Q262*H262</f>
        <v>0</v>
      </c>
      <c r="S262" s="213">
        <v>0</v>
      </c>
      <c r="T262" s="214">
        <f>S262*H262</f>
        <v>0</v>
      </c>
      <c r="AR262" s="24" t="s">
        <v>284</v>
      </c>
      <c r="AT262" s="24" t="s">
        <v>185</v>
      </c>
      <c r="AU262" s="24" t="s">
        <v>85</v>
      </c>
      <c r="AY262" s="24" t="s">
        <v>183</v>
      </c>
      <c r="BE262" s="215">
        <f>IF(N262="základní",J262,0)</f>
        <v>0</v>
      </c>
      <c r="BF262" s="215">
        <f>IF(N262="snížená",J262,0)</f>
        <v>0</v>
      </c>
      <c r="BG262" s="215">
        <f>IF(N262="zákl. přenesená",J262,0)</f>
        <v>0</v>
      </c>
      <c r="BH262" s="215">
        <f>IF(N262="sníž. přenesená",J262,0)</f>
        <v>0</v>
      </c>
      <c r="BI262" s="215">
        <f>IF(N262="nulová",J262,0)</f>
        <v>0</v>
      </c>
      <c r="BJ262" s="24" t="s">
        <v>24</v>
      </c>
      <c r="BK262" s="215">
        <f>ROUND(I262*H262,2)</f>
        <v>0</v>
      </c>
      <c r="BL262" s="24" t="s">
        <v>284</v>
      </c>
      <c r="BM262" s="24" t="s">
        <v>1775</v>
      </c>
    </row>
    <row r="263" spans="2:47" s="1" customFormat="1" ht="13.5">
      <c r="B263" s="41"/>
      <c r="C263" s="63"/>
      <c r="D263" s="232" t="s">
        <v>192</v>
      </c>
      <c r="E263" s="63"/>
      <c r="F263" s="242" t="s">
        <v>1774</v>
      </c>
      <c r="G263" s="63"/>
      <c r="H263" s="63"/>
      <c r="I263" s="172"/>
      <c r="J263" s="63"/>
      <c r="K263" s="63"/>
      <c r="L263" s="61"/>
      <c r="M263" s="218"/>
      <c r="N263" s="42"/>
      <c r="O263" s="42"/>
      <c r="P263" s="42"/>
      <c r="Q263" s="42"/>
      <c r="R263" s="42"/>
      <c r="S263" s="42"/>
      <c r="T263" s="78"/>
      <c r="AT263" s="24" t="s">
        <v>192</v>
      </c>
      <c r="AU263" s="24" t="s">
        <v>85</v>
      </c>
    </row>
    <row r="264" spans="2:65" s="1" customFormat="1" ht="22.5" customHeight="1">
      <c r="B264" s="41"/>
      <c r="C264" s="204" t="s">
        <v>651</v>
      </c>
      <c r="D264" s="204" t="s">
        <v>185</v>
      </c>
      <c r="E264" s="205" t="s">
        <v>1776</v>
      </c>
      <c r="F264" s="206" t="s">
        <v>1777</v>
      </c>
      <c r="G264" s="207" t="s">
        <v>305</v>
      </c>
      <c r="H264" s="208">
        <v>2</v>
      </c>
      <c r="I264" s="209"/>
      <c r="J264" s="210">
        <f>ROUND(I264*H264,2)</f>
        <v>0</v>
      </c>
      <c r="K264" s="206" t="s">
        <v>22</v>
      </c>
      <c r="L264" s="61"/>
      <c r="M264" s="211" t="s">
        <v>22</v>
      </c>
      <c r="N264" s="212" t="s">
        <v>48</v>
      </c>
      <c r="O264" s="42"/>
      <c r="P264" s="213">
        <f>O264*H264</f>
        <v>0</v>
      </c>
      <c r="Q264" s="213">
        <v>0</v>
      </c>
      <c r="R264" s="213">
        <f>Q264*H264</f>
        <v>0</v>
      </c>
      <c r="S264" s="213">
        <v>0</v>
      </c>
      <c r="T264" s="214">
        <f>S264*H264</f>
        <v>0</v>
      </c>
      <c r="AR264" s="24" t="s">
        <v>284</v>
      </c>
      <c r="AT264" s="24" t="s">
        <v>185</v>
      </c>
      <c r="AU264" s="24" t="s">
        <v>85</v>
      </c>
      <c r="AY264" s="24" t="s">
        <v>183</v>
      </c>
      <c r="BE264" s="215">
        <f>IF(N264="základní",J264,0)</f>
        <v>0</v>
      </c>
      <c r="BF264" s="215">
        <f>IF(N264="snížená",J264,0)</f>
        <v>0</v>
      </c>
      <c r="BG264" s="215">
        <f>IF(N264="zákl. přenesená",J264,0)</f>
        <v>0</v>
      </c>
      <c r="BH264" s="215">
        <f>IF(N264="sníž. přenesená",J264,0)</f>
        <v>0</v>
      </c>
      <c r="BI264" s="215">
        <f>IF(N264="nulová",J264,0)</f>
        <v>0</v>
      </c>
      <c r="BJ264" s="24" t="s">
        <v>24</v>
      </c>
      <c r="BK264" s="215">
        <f>ROUND(I264*H264,2)</f>
        <v>0</v>
      </c>
      <c r="BL264" s="24" t="s">
        <v>284</v>
      </c>
      <c r="BM264" s="24" t="s">
        <v>1778</v>
      </c>
    </row>
    <row r="265" spans="2:47" s="1" customFormat="1" ht="13.5">
      <c r="B265" s="41"/>
      <c r="C265" s="63"/>
      <c r="D265" s="232" t="s">
        <v>192</v>
      </c>
      <c r="E265" s="63"/>
      <c r="F265" s="242" t="s">
        <v>1777</v>
      </c>
      <c r="G265" s="63"/>
      <c r="H265" s="63"/>
      <c r="I265" s="172"/>
      <c r="J265" s="63"/>
      <c r="K265" s="63"/>
      <c r="L265" s="61"/>
      <c r="M265" s="218"/>
      <c r="N265" s="42"/>
      <c r="O265" s="42"/>
      <c r="P265" s="42"/>
      <c r="Q265" s="42"/>
      <c r="R265" s="42"/>
      <c r="S265" s="42"/>
      <c r="T265" s="78"/>
      <c r="AT265" s="24" t="s">
        <v>192</v>
      </c>
      <c r="AU265" s="24" t="s">
        <v>85</v>
      </c>
    </row>
    <row r="266" spans="2:65" s="1" customFormat="1" ht="22.5" customHeight="1">
      <c r="B266" s="41"/>
      <c r="C266" s="204" t="s">
        <v>658</v>
      </c>
      <c r="D266" s="204" t="s">
        <v>185</v>
      </c>
      <c r="E266" s="205" t="s">
        <v>1779</v>
      </c>
      <c r="F266" s="206" t="s">
        <v>1780</v>
      </c>
      <c r="G266" s="207" t="s">
        <v>305</v>
      </c>
      <c r="H266" s="208">
        <v>2</v>
      </c>
      <c r="I266" s="209"/>
      <c r="J266" s="210">
        <f>ROUND(I266*H266,2)</f>
        <v>0</v>
      </c>
      <c r="K266" s="206" t="s">
        <v>22</v>
      </c>
      <c r="L266" s="61"/>
      <c r="M266" s="211" t="s">
        <v>22</v>
      </c>
      <c r="N266" s="212" t="s">
        <v>48</v>
      </c>
      <c r="O266" s="42"/>
      <c r="P266" s="213">
        <f>O266*H266</f>
        <v>0</v>
      </c>
      <c r="Q266" s="213">
        <v>0</v>
      </c>
      <c r="R266" s="213">
        <f>Q266*H266</f>
        <v>0</v>
      </c>
      <c r="S266" s="213">
        <v>0</v>
      </c>
      <c r="T266" s="214">
        <f>S266*H266</f>
        <v>0</v>
      </c>
      <c r="AR266" s="24" t="s">
        <v>284</v>
      </c>
      <c r="AT266" s="24" t="s">
        <v>185</v>
      </c>
      <c r="AU266" s="24" t="s">
        <v>85</v>
      </c>
      <c r="AY266" s="24" t="s">
        <v>183</v>
      </c>
      <c r="BE266" s="215">
        <f>IF(N266="základní",J266,0)</f>
        <v>0</v>
      </c>
      <c r="BF266" s="215">
        <f>IF(N266="snížená",J266,0)</f>
        <v>0</v>
      </c>
      <c r="BG266" s="215">
        <f>IF(N266="zákl. přenesená",J266,0)</f>
        <v>0</v>
      </c>
      <c r="BH266" s="215">
        <f>IF(N266="sníž. přenesená",J266,0)</f>
        <v>0</v>
      </c>
      <c r="BI266" s="215">
        <f>IF(N266="nulová",J266,0)</f>
        <v>0</v>
      </c>
      <c r="BJ266" s="24" t="s">
        <v>24</v>
      </c>
      <c r="BK266" s="215">
        <f>ROUND(I266*H266,2)</f>
        <v>0</v>
      </c>
      <c r="BL266" s="24" t="s">
        <v>284</v>
      </c>
      <c r="BM266" s="24" t="s">
        <v>1781</v>
      </c>
    </row>
    <row r="267" spans="2:47" s="1" customFormat="1" ht="13.5">
      <c r="B267" s="41"/>
      <c r="C267" s="63"/>
      <c r="D267" s="232" t="s">
        <v>192</v>
      </c>
      <c r="E267" s="63"/>
      <c r="F267" s="242" t="s">
        <v>1780</v>
      </c>
      <c r="G267" s="63"/>
      <c r="H267" s="63"/>
      <c r="I267" s="172"/>
      <c r="J267" s="63"/>
      <c r="K267" s="63"/>
      <c r="L267" s="61"/>
      <c r="M267" s="218"/>
      <c r="N267" s="42"/>
      <c r="O267" s="42"/>
      <c r="P267" s="42"/>
      <c r="Q267" s="42"/>
      <c r="R267" s="42"/>
      <c r="S267" s="42"/>
      <c r="T267" s="78"/>
      <c r="AT267" s="24" t="s">
        <v>192</v>
      </c>
      <c r="AU267" s="24" t="s">
        <v>85</v>
      </c>
    </row>
    <row r="268" spans="2:65" s="1" customFormat="1" ht="22.5" customHeight="1">
      <c r="B268" s="41"/>
      <c r="C268" s="204" t="s">
        <v>664</v>
      </c>
      <c r="D268" s="204" t="s">
        <v>185</v>
      </c>
      <c r="E268" s="205" t="s">
        <v>1782</v>
      </c>
      <c r="F268" s="206" t="s">
        <v>1783</v>
      </c>
      <c r="G268" s="207" t="s">
        <v>305</v>
      </c>
      <c r="H268" s="208">
        <v>7</v>
      </c>
      <c r="I268" s="209"/>
      <c r="J268" s="210">
        <f>ROUND(I268*H268,2)</f>
        <v>0</v>
      </c>
      <c r="K268" s="206" t="s">
        <v>22</v>
      </c>
      <c r="L268" s="61"/>
      <c r="M268" s="211" t="s">
        <v>22</v>
      </c>
      <c r="N268" s="212" t="s">
        <v>48</v>
      </c>
      <c r="O268" s="42"/>
      <c r="P268" s="213">
        <f>O268*H268</f>
        <v>0</v>
      </c>
      <c r="Q268" s="213">
        <v>0</v>
      </c>
      <c r="R268" s="213">
        <f>Q268*H268</f>
        <v>0</v>
      </c>
      <c r="S268" s="213">
        <v>0</v>
      </c>
      <c r="T268" s="214">
        <f>S268*H268</f>
        <v>0</v>
      </c>
      <c r="AR268" s="24" t="s">
        <v>284</v>
      </c>
      <c r="AT268" s="24" t="s">
        <v>185</v>
      </c>
      <c r="AU268" s="24" t="s">
        <v>85</v>
      </c>
      <c r="AY268" s="24" t="s">
        <v>183</v>
      </c>
      <c r="BE268" s="215">
        <f>IF(N268="základní",J268,0)</f>
        <v>0</v>
      </c>
      <c r="BF268" s="215">
        <f>IF(N268="snížená",J268,0)</f>
        <v>0</v>
      </c>
      <c r="BG268" s="215">
        <f>IF(N268="zákl. přenesená",J268,0)</f>
        <v>0</v>
      </c>
      <c r="BH268" s="215">
        <f>IF(N268="sníž. přenesená",J268,0)</f>
        <v>0</v>
      </c>
      <c r="BI268" s="215">
        <f>IF(N268="nulová",J268,0)</f>
        <v>0</v>
      </c>
      <c r="BJ268" s="24" t="s">
        <v>24</v>
      </c>
      <c r="BK268" s="215">
        <f>ROUND(I268*H268,2)</f>
        <v>0</v>
      </c>
      <c r="BL268" s="24" t="s">
        <v>284</v>
      </c>
      <c r="BM268" s="24" t="s">
        <v>1784</v>
      </c>
    </row>
    <row r="269" spans="2:47" s="1" customFormat="1" ht="13.5">
      <c r="B269" s="41"/>
      <c r="C269" s="63"/>
      <c r="D269" s="232" t="s">
        <v>192</v>
      </c>
      <c r="E269" s="63"/>
      <c r="F269" s="242" t="s">
        <v>1783</v>
      </c>
      <c r="G269" s="63"/>
      <c r="H269" s="63"/>
      <c r="I269" s="172"/>
      <c r="J269" s="63"/>
      <c r="K269" s="63"/>
      <c r="L269" s="61"/>
      <c r="M269" s="218"/>
      <c r="N269" s="42"/>
      <c r="O269" s="42"/>
      <c r="P269" s="42"/>
      <c r="Q269" s="42"/>
      <c r="R269" s="42"/>
      <c r="S269" s="42"/>
      <c r="T269" s="78"/>
      <c r="AT269" s="24" t="s">
        <v>192</v>
      </c>
      <c r="AU269" s="24" t="s">
        <v>85</v>
      </c>
    </row>
    <row r="270" spans="2:65" s="1" customFormat="1" ht="22.5" customHeight="1">
      <c r="B270" s="41"/>
      <c r="C270" s="204" t="s">
        <v>670</v>
      </c>
      <c r="D270" s="204" t="s">
        <v>185</v>
      </c>
      <c r="E270" s="205" t="s">
        <v>1785</v>
      </c>
      <c r="F270" s="206" t="s">
        <v>1786</v>
      </c>
      <c r="G270" s="207" t="s">
        <v>305</v>
      </c>
      <c r="H270" s="208">
        <v>1</v>
      </c>
      <c r="I270" s="209"/>
      <c r="J270" s="210">
        <f>ROUND(I270*H270,2)</f>
        <v>0</v>
      </c>
      <c r="K270" s="206" t="s">
        <v>22</v>
      </c>
      <c r="L270" s="61"/>
      <c r="M270" s="211" t="s">
        <v>22</v>
      </c>
      <c r="N270" s="212" t="s">
        <v>48</v>
      </c>
      <c r="O270" s="42"/>
      <c r="P270" s="213">
        <f>O270*H270</f>
        <v>0</v>
      </c>
      <c r="Q270" s="213">
        <v>0</v>
      </c>
      <c r="R270" s="213">
        <f>Q270*H270</f>
        <v>0</v>
      </c>
      <c r="S270" s="213">
        <v>0</v>
      </c>
      <c r="T270" s="214">
        <f>S270*H270</f>
        <v>0</v>
      </c>
      <c r="AR270" s="24" t="s">
        <v>284</v>
      </c>
      <c r="AT270" s="24" t="s">
        <v>185</v>
      </c>
      <c r="AU270" s="24" t="s">
        <v>85</v>
      </c>
      <c r="AY270" s="24" t="s">
        <v>183</v>
      </c>
      <c r="BE270" s="215">
        <f>IF(N270="základní",J270,0)</f>
        <v>0</v>
      </c>
      <c r="BF270" s="215">
        <f>IF(N270="snížená",J270,0)</f>
        <v>0</v>
      </c>
      <c r="BG270" s="215">
        <f>IF(N270="zákl. přenesená",J270,0)</f>
        <v>0</v>
      </c>
      <c r="BH270" s="215">
        <f>IF(N270="sníž. přenesená",J270,0)</f>
        <v>0</v>
      </c>
      <c r="BI270" s="215">
        <f>IF(N270="nulová",J270,0)</f>
        <v>0</v>
      </c>
      <c r="BJ270" s="24" t="s">
        <v>24</v>
      </c>
      <c r="BK270" s="215">
        <f>ROUND(I270*H270,2)</f>
        <v>0</v>
      </c>
      <c r="BL270" s="24" t="s">
        <v>284</v>
      </c>
      <c r="BM270" s="24" t="s">
        <v>1787</v>
      </c>
    </row>
    <row r="271" spans="2:47" s="1" customFormat="1" ht="13.5">
      <c r="B271" s="41"/>
      <c r="C271" s="63"/>
      <c r="D271" s="232" t="s">
        <v>192</v>
      </c>
      <c r="E271" s="63"/>
      <c r="F271" s="242" t="s">
        <v>1786</v>
      </c>
      <c r="G271" s="63"/>
      <c r="H271" s="63"/>
      <c r="I271" s="172"/>
      <c r="J271" s="63"/>
      <c r="K271" s="63"/>
      <c r="L271" s="61"/>
      <c r="M271" s="218"/>
      <c r="N271" s="42"/>
      <c r="O271" s="42"/>
      <c r="P271" s="42"/>
      <c r="Q271" s="42"/>
      <c r="R271" s="42"/>
      <c r="S271" s="42"/>
      <c r="T271" s="78"/>
      <c r="AT271" s="24" t="s">
        <v>192</v>
      </c>
      <c r="AU271" s="24" t="s">
        <v>85</v>
      </c>
    </row>
    <row r="272" spans="2:65" s="1" customFormat="1" ht="22.5" customHeight="1">
      <c r="B272" s="41"/>
      <c r="C272" s="204" t="s">
        <v>676</v>
      </c>
      <c r="D272" s="204" t="s">
        <v>185</v>
      </c>
      <c r="E272" s="205" t="s">
        <v>1788</v>
      </c>
      <c r="F272" s="206" t="s">
        <v>1789</v>
      </c>
      <c r="G272" s="207" t="s">
        <v>305</v>
      </c>
      <c r="H272" s="208">
        <v>2</v>
      </c>
      <c r="I272" s="209"/>
      <c r="J272" s="210">
        <f>ROUND(I272*H272,2)</f>
        <v>0</v>
      </c>
      <c r="K272" s="206" t="s">
        <v>22</v>
      </c>
      <c r="L272" s="61"/>
      <c r="M272" s="211" t="s">
        <v>22</v>
      </c>
      <c r="N272" s="212" t="s">
        <v>48</v>
      </c>
      <c r="O272" s="42"/>
      <c r="P272" s="213">
        <f>O272*H272</f>
        <v>0</v>
      </c>
      <c r="Q272" s="213">
        <v>0</v>
      </c>
      <c r="R272" s="213">
        <f>Q272*H272</f>
        <v>0</v>
      </c>
      <c r="S272" s="213">
        <v>0</v>
      </c>
      <c r="T272" s="214">
        <f>S272*H272</f>
        <v>0</v>
      </c>
      <c r="AR272" s="24" t="s">
        <v>284</v>
      </c>
      <c r="AT272" s="24" t="s">
        <v>185</v>
      </c>
      <c r="AU272" s="24" t="s">
        <v>85</v>
      </c>
      <c r="AY272" s="24" t="s">
        <v>183</v>
      </c>
      <c r="BE272" s="215">
        <f>IF(N272="základní",J272,0)</f>
        <v>0</v>
      </c>
      <c r="BF272" s="215">
        <f>IF(N272="snížená",J272,0)</f>
        <v>0</v>
      </c>
      <c r="BG272" s="215">
        <f>IF(N272="zákl. přenesená",J272,0)</f>
        <v>0</v>
      </c>
      <c r="BH272" s="215">
        <f>IF(N272="sníž. přenesená",J272,0)</f>
        <v>0</v>
      </c>
      <c r="BI272" s="215">
        <f>IF(N272="nulová",J272,0)</f>
        <v>0</v>
      </c>
      <c r="BJ272" s="24" t="s">
        <v>24</v>
      </c>
      <c r="BK272" s="215">
        <f>ROUND(I272*H272,2)</f>
        <v>0</v>
      </c>
      <c r="BL272" s="24" t="s">
        <v>284</v>
      </c>
      <c r="BM272" s="24" t="s">
        <v>1790</v>
      </c>
    </row>
    <row r="273" spans="2:47" s="1" customFormat="1" ht="13.5">
      <c r="B273" s="41"/>
      <c r="C273" s="63"/>
      <c r="D273" s="232" t="s">
        <v>192</v>
      </c>
      <c r="E273" s="63"/>
      <c r="F273" s="242" t="s">
        <v>1789</v>
      </c>
      <c r="G273" s="63"/>
      <c r="H273" s="63"/>
      <c r="I273" s="172"/>
      <c r="J273" s="63"/>
      <c r="K273" s="63"/>
      <c r="L273" s="61"/>
      <c r="M273" s="218"/>
      <c r="N273" s="42"/>
      <c r="O273" s="42"/>
      <c r="P273" s="42"/>
      <c r="Q273" s="42"/>
      <c r="R273" s="42"/>
      <c r="S273" s="42"/>
      <c r="T273" s="78"/>
      <c r="AT273" s="24" t="s">
        <v>192</v>
      </c>
      <c r="AU273" s="24" t="s">
        <v>85</v>
      </c>
    </row>
    <row r="274" spans="2:65" s="1" customFormat="1" ht="22.5" customHeight="1">
      <c r="B274" s="41"/>
      <c r="C274" s="204" t="s">
        <v>681</v>
      </c>
      <c r="D274" s="204" t="s">
        <v>185</v>
      </c>
      <c r="E274" s="205" t="s">
        <v>1791</v>
      </c>
      <c r="F274" s="206" t="s">
        <v>1792</v>
      </c>
      <c r="G274" s="207" t="s">
        <v>305</v>
      </c>
      <c r="H274" s="208">
        <v>1</v>
      </c>
      <c r="I274" s="209"/>
      <c r="J274" s="210">
        <f>ROUND(I274*H274,2)</f>
        <v>0</v>
      </c>
      <c r="K274" s="206" t="s">
        <v>22</v>
      </c>
      <c r="L274" s="61"/>
      <c r="M274" s="211" t="s">
        <v>22</v>
      </c>
      <c r="N274" s="212" t="s">
        <v>48</v>
      </c>
      <c r="O274" s="42"/>
      <c r="P274" s="213">
        <f>O274*H274</f>
        <v>0</v>
      </c>
      <c r="Q274" s="213">
        <v>0</v>
      </c>
      <c r="R274" s="213">
        <f>Q274*H274</f>
        <v>0</v>
      </c>
      <c r="S274" s="213">
        <v>0</v>
      </c>
      <c r="T274" s="214">
        <f>S274*H274</f>
        <v>0</v>
      </c>
      <c r="AR274" s="24" t="s">
        <v>284</v>
      </c>
      <c r="AT274" s="24" t="s">
        <v>185</v>
      </c>
      <c r="AU274" s="24" t="s">
        <v>85</v>
      </c>
      <c r="AY274" s="24" t="s">
        <v>183</v>
      </c>
      <c r="BE274" s="215">
        <f>IF(N274="základní",J274,0)</f>
        <v>0</v>
      </c>
      <c r="BF274" s="215">
        <f>IF(N274="snížená",J274,0)</f>
        <v>0</v>
      </c>
      <c r="BG274" s="215">
        <f>IF(N274="zákl. přenesená",J274,0)</f>
        <v>0</v>
      </c>
      <c r="BH274" s="215">
        <f>IF(N274="sníž. přenesená",J274,0)</f>
        <v>0</v>
      </c>
      <c r="BI274" s="215">
        <f>IF(N274="nulová",J274,0)</f>
        <v>0</v>
      </c>
      <c r="BJ274" s="24" t="s">
        <v>24</v>
      </c>
      <c r="BK274" s="215">
        <f>ROUND(I274*H274,2)</f>
        <v>0</v>
      </c>
      <c r="BL274" s="24" t="s">
        <v>284</v>
      </c>
      <c r="BM274" s="24" t="s">
        <v>1793</v>
      </c>
    </row>
    <row r="275" spans="2:47" s="1" customFormat="1" ht="13.5">
      <c r="B275" s="41"/>
      <c r="C275" s="63"/>
      <c r="D275" s="232" t="s">
        <v>192</v>
      </c>
      <c r="E275" s="63"/>
      <c r="F275" s="242" t="s">
        <v>1792</v>
      </c>
      <c r="G275" s="63"/>
      <c r="H275" s="63"/>
      <c r="I275" s="172"/>
      <c r="J275" s="63"/>
      <c r="K275" s="63"/>
      <c r="L275" s="61"/>
      <c r="M275" s="218"/>
      <c r="N275" s="42"/>
      <c r="O275" s="42"/>
      <c r="P275" s="42"/>
      <c r="Q275" s="42"/>
      <c r="R275" s="42"/>
      <c r="S275" s="42"/>
      <c r="T275" s="78"/>
      <c r="AT275" s="24" t="s">
        <v>192</v>
      </c>
      <c r="AU275" s="24" t="s">
        <v>85</v>
      </c>
    </row>
    <row r="276" spans="2:65" s="1" customFormat="1" ht="22.5" customHeight="1">
      <c r="B276" s="41"/>
      <c r="C276" s="204" t="s">
        <v>686</v>
      </c>
      <c r="D276" s="204" t="s">
        <v>185</v>
      </c>
      <c r="E276" s="205" t="s">
        <v>1794</v>
      </c>
      <c r="F276" s="206" t="s">
        <v>1795</v>
      </c>
      <c r="G276" s="207" t="s">
        <v>305</v>
      </c>
      <c r="H276" s="208">
        <v>1</v>
      </c>
      <c r="I276" s="209"/>
      <c r="J276" s="210">
        <f>ROUND(I276*H276,2)</f>
        <v>0</v>
      </c>
      <c r="K276" s="206" t="s">
        <v>22</v>
      </c>
      <c r="L276" s="61"/>
      <c r="M276" s="211" t="s">
        <v>22</v>
      </c>
      <c r="N276" s="212" t="s">
        <v>48</v>
      </c>
      <c r="O276" s="42"/>
      <c r="P276" s="213">
        <f>O276*H276</f>
        <v>0</v>
      </c>
      <c r="Q276" s="213">
        <v>0</v>
      </c>
      <c r="R276" s="213">
        <f>Q276*H276</f>
        <v>0</v>
      </c>
      <c r="S276" s="213">
        <v>0</v>
      </c>
      <c r="T276" s="214">
        <f>S276*H276</f>
        <v>0</v>
      </c>
      <c r="AR276" s="24" t="s">
        <v>284</v>
      </c>
      <c r="AT276" s="24" t="s">
        <v>185</v>
      </c>
      <c r="AU276" s="24" t="s">
        <v>85</v>
      </c>
      <c r="AY276" s="24" t="s">
        <v>183</v>
      </c>
      <c r="BE276" s="215">
        <f>IF(N276="základní",J276,0)</f>
        <v>0</v>
      </c>
      <c r="BF276" s="215">
        <f>IF(N276="snížená",J276,0)</f>
        <v>0</v>
      </c>
      <c r="BG276" s="215">
        <f>IF(N276="zákl. přenesená",J276,0)</f>
        <v>0</v>
      </c>
      <c r="BH276" s="215">
        <f>IF(N276="sníž. přenesená",J276,0)</f>
        <v>0</v>
      </c>
      <c r="BI276" s="215">
        <f>IF(N276="nulová",J276,0)</f>
        <v>0</v>
      </c>
      <c r="BJ276" s="24" t="s">
        <v>24</v>
      </c>
      <c r="BK276" s="215">
        <f>ROUND(I276*H276,2)</f>
        <v>0</v>
      </c>
      <c r="BL276" s="24" t="s">
        <v>284</v>
      </c>
      <c r="BM276" s="24" t="s">
        <v>1796</v>
      </c>
    </row>
    <row r="277" spans="2:47" s="1" customFormat="1" ht="13.5">
      <c r="B277" s="41"/>
      <c r="C277" s="63"/>
      <c r="D277" s="216" t="s">
        <v>192</v>
      </c>
      <c r="E277" s="63"/>
      <c r="F277" s="217" t="s">
        <v>1795</v>
      </c>
      <c r="G277" s="63"/>
      <c r="H277" s="63"/>
      <c r="I277" s="172"/>
      <c r="J277" s="63"/>
      <c r="K277" s="63"/>
      <c r="L277" s="61"/>
      <c r="M277" s="218"/>
      <c r="N277" s="42"/>
      <c r="O277" s="42"/>
      <c r="P277" s="42"/>
      <c r="Q277" s="42"/>
      <c r="R277" s="42"/>
      <c r="S277" s="42"/>
      <c r="T277" s="78"/>
      <c r="AT277" s="24" t="s">
        <v>192</v>
      </c>
      <c r="AU277" s="24" t="s">
        <v>85</v>
      </c>
    </row>
    <row r="278" spans="2:63" s="11" customFormat="1" ht="37.35" customHeight="1">
      <c r="B278" s="187"/>
      <c r="C278" s="188"/>
      <c r="D278" s="189" t="s">
        <v>76</v>
      </c>
      <c r="E278" s="190" t="s">
        <v>1305</v>
      </c>
      <c r="F278" s="190" t="s">
        <v>1306</v>
      </c>
      <c r="G278" s="188"/>
      <c r="H278" s="188"/>
      <c r="I278" s="191"/>
      <c r="J278" s="192">
        <f>BK278</f>
        <v>0</v>
      </c>
      <c r="K278" s="188"/>
      <c r="L278" s="193"/>
      <c r="M278" s="194"/>
      <c r="N278" s="195"/>
      <c r="O278" s="195"/>
      <c r="P278" s="196">
        <f>P279+P282</f>
        <v>0</v>
      </c>
      <c r="Q278" s="195"/>
      <c r="R278" s="196">
        <f>R279+R282</f>
        <v>0</v>
      </c>
      <c r="S278" s="195"/>
      <c r="T278" s="197">
        <f>T279+T282</f>
        <v>0</v>
      </c>
      <c r="AR278" s="198" t="s">
        <v>212</v>
      </c>
      <c r="AT278" s="199" t="s">
        <v>76</v>
      </c>
      <c r="AU278" s="199" t="s">
        <v>77</v>
      </c>
      <c r="AY278" s="198" t="s">
        <v>183</v>
      </c>
      <c r="BK278" s="200">
        <f>BK279+BK282</f>
        <v>0</v>
      </c>
    </row>
    <row r="279" spans="2:63" s="11" customFormat="1" ht="19.9" customHeight="1">
      <c r="B279" s="187"/>
      <c r="C279" s="188"/>
      <c r="D279" s="201" t="s">
        <v>76</v>
      </c>
      <c r="E279" s="202" t="s">
        <v>1307</v>
      </c>
      <c r="F279" s="202" t="s">
        <v>1308</v>
      </c>
      <c r="G279" s="188"/>
      <c r="H279" s="188"/>
      <c r="I279" s="191"/>
      <c r="J279" s="203">
        <f>BK279</f>
        <v>0</v>
      </c>
      <c r="K279" s="188"/>
      <c r="L279" s="193"/>
      <c r="M279" s="194"/>
      <c r="N279" s="195"/>
      <c r="O279" s="195"/>
      <c r="P279" s="196">
        <f>SUM(P280:P281)</f>
        <v>0</v>
      </c>
      <c r="Q279" s="195"/>
      <c r="R279" s="196">
        <f>SUM(R280:R281)</f>
        <v>0</v>
      </c>
      <c r="S279" s="195"/>
      <c r="T279" s="197">
        <f>SUM(T280:T281)</f>
        <v>0</v>
      </c>
      <c r="AR279" s="198" t="s">
        <v>212</v>
      </c>
      <c r="AT279" s="199" t="s">
        <v>76</v>
      </c>
      <c r="AU279" s="199" t="s">
        <v>24</v>
      </c>
      <c r="AY279" s="198" t="s">
        <v>183</v>
      </c>
      <c r="BK279" s="200">
        <f>SUM(BK280:BK281)</f>
        <v>0</v>
      </c>
    </row>
    <row r="280" spans="2:65" s="1" customFormat="1" ht="22.5" customHeight="1">
      <c r="B280" s="41"/>
      <c r="C280" s="204" t="s">
        <v>691</v>
      </c>
      <c r="D280" s="204" t="s">
        <v>185</v>
      </c>
      <c r="E280" s="205" t="s">
        <v>1310</v>
      </c>
      <c r="F280" s="206" t="s">
        <v>1308</v>
      </c>
      <c r="G280" s="207" t="s">
        <v>268</v>
      </c>
      <c r="H280" s="208">
        <v>1</v>
      </c>
      <c r="I280" s="209"/>
      <c r="J280" s="210">
        <f>ROUND(I280*H280,2)</f>
        <v>0</v>
      </c>
      <c r="K280" s="206" t="s">
        <v>199</v>
      </c>
      <c r="L280" s="61"/>
      <c r="M280" s="211" t="s">
        <v>22</v>
      </c>
      <c r="N280" s="212" t="s">
        <v>48</v>
      </c>
      <c r="O280" s="42"/>
      <c r="P280" s="213">
        <f>O280*H280</f>
        <v>0</v>
      </c>
      <c r="Q280" s="213">
        <v>0</v>
      </c>
      <c r="R280" s="213">
        <f>Q280*H280</f>
        <v>0</v>
      </c>
      <c r="S280" s="213">
        <v>0</v>
      </c>
      <c r="T280" s="214">
        <f>S280*H280</f>
        <v>0</v>
      </c>
      <c r="AR280" s="24" t="s">
        <v>1311</v>
      </c>
      <c r="AT280" s="24" t="s">
        <v>185</v>
      </c>
      <c r="AU280" s="24" t="s">
        <v>85</v>
      </c>
      <c r="AY280" s="24" t="s">
        <v>183</v>
      </c>
      <c r="BE280" s="215">
        <f>IF(N280="základní",J280,0)</f>
        <v>0</v>
      </c>
      <c r="BF280" s="215">
        <f>IF(N280="snížená",J280,0)</f>
        <v>0</v>
      </c>
      <c r="BG280" s="215">
        <f>IF(N280="zákl. přenesená",J280,0)</f>
        <v>0</v>
      </c>
      <c r="BH280" s="215">
        <f>IF(N280="sníž. přenesená",J280,0)</f>
        <v>0</v>
      </c>
      <c r="BI280" s="215">
        <f>IF(N280="nulová",J280,0)</f>
        <v>0</v>
      </c>
      <c r="BJ280" s="24" t="s">
        <v>24</v>
      </c>
      <c r="BK280" s="215">
        <f>ROUND(I280*H280,2)</f>
        <v>0</v>
      </c>
      <c r="BL280" s="24" t="s">
        <v>1311</v>
      </c>
      <c r="BM280" s="24" t="s">
        <v>1797</v>
      </c>
    </row>
    <row r="281" spans="2:47" s="1" customFormat="1" ht="13.5">
      <c r="B281" s="41"/>
      <c r="C281" s="63"/>
      <c r="D281" s="216" t="s">
        <v>192</v>
      </c>
      <c r="E281" s="63"/>
      <c r="F281" s="217" t="s">
        <v>1313</v>
      </c>
      <c r="G281" s="63"/>
      <c r="H281" s="63"/>
      <c r="I281" s="172"/>
      <c r="J281" s="63"/>
      <c r="K281" s="63"/>
      <c r="L281" s="61"/>
      <c r="M281" s="218"/>
      <c r="N281" s="42"/>
      <c r="O281" s="42"/>
      <c r="P281" s="42"/>
      <c r="Q281" s="42"/>
      <c r="R281" s="42"/>
      <c r="S281" s="42"/>
      <c r="T281" s="78"/>
      <c r="AT281" s="24" t="s">
        <v>192</v>
      </c>
      <c r="AU281" s="24" t="s">
        <v>85</v>
      </c>
    </row>
    <row r="282" spans="2:63" s="11" customFormat="1" ht="29.85" customHeight="1">
      <c r="B282" s="187"/>
      <c r="C282" s="188"/>
      <c r="D282" s="201" t="s">
        <v>76</v>
      </c>
      <c r="E282" s="202" t="s">
        <v>1314</v>
      </c>
      <c r="F282" s="202" t="s">
        <v>1315</v>
      </c>
      <c r="G282" s="188"/>
      <c r="H282" s="188"/>
      <c r="I282" s="191"/>
      <c r="J282" s="203">
        <f>BK282</f>
        <v>0</v>
      </c>
      <c r="K282" s="188"/>
      <c r="L282" s="193"/>
      <c r="M282" s="194"/>
      <c r="N282" s="195"/>
      <c r="O282" s="195"/>
      <c r="P282" s="196">
        <f>SUM(P283:P284)</f>
        <v>0</v>
      </c>
      <c r="Q282" s="195"/>
      <c r="R282" s="196">
        <f>SUM(R283:R284)</f>
        <v>0</v>
      </c>
      <c r="S282" s="195"/>
      <c r="T282" s="197">
        <f>SUM(T283:T284)</f>
        <v>0</v>
      </c>
      <c r="AR282" s="198" t="s">
        <v>212</v>
      </c>
      <c r="AT282" s="199" t="s">
        <v>76</v>
      </c>
      <c r="AU282" s="199" t="s">
        <v>24</v>
      </c>
      <c r="AY282" s="198" t="s">
        <v>183</v>
      </c>
      <c r="BK282" s="200">
        <f>SUM(BK283:BK284)</f>
        <v>0</v>
      </c>
    </row>
    <row r="283" spans="2:65" s="1" customFormat="1" ht="22.5" customHeight="1">
      <c r="B283" s="41"/>
      <c r="C283" s="204" t="s">
        <v>695</v>
      </c>
      <c r="D283" s="204" t="s">
        <v>185</v>
      </c>
      <c r="E283" s="205" t="s">
        <v>1317</v>
      </c>
      <c r="F283" s="206" t="s">
        <v>1315</v>
      </c>
      <c r="G283" s="207" t="s">
        <v>268</v>
      </c>
      <c r="H283" s="208">
        <v>1</v>
      </c>
      <c r="I283" s="209"/>
      <c r="J283" s="210">
        <f>ROUND(I283*H283,2)</f>
        <v>0</v>
      </c>
      <c r="K283" s="206" t="s">
        <v>199</v>
      </c>
      <c r="L283" s="61"/>
      <c r="M283" s="211" t="s">
        <v>22</v>
      </c>
      <c r="N283" s="212" t="s">
        <v>48</v>
      </c>
      <c r="O283" s="42"/>
      <c r="P283" s="213">
        <f>O283*H283</f>
        <v>0</v>
      </c>
      <c r="Q283" s="213">
        <v>0</v>
      </c>
      <c r="R283" s="213">
        <f>Q283*H283</f>
        <v>0</v>
      </c>
      <c r="S283" s="213">
        <v>0</v>
      </c>
      <c r="T283" s="214">
        <f>S283*H283</f>
        <v>0</v>
      </c>
      <c r="AR283" s="24" t="s">
        <v>1311</v>
      </c>
      <c r="AT283" s="24" t="s">
        <v>185</v>
      </c>
      <c r="AU283" s="24" t="s">
        <v>85</v>
      </c>
      <c r="AY283" s="24" t="s">
        <v>183</v>
      </c>
      <c r="BE283" s="215">
        <f>IF(N283="základní",J283,0)</f>
        <v>0</v>
      </c>
      <c r="BF283" s="215">
        <f>IF(N283="snížená",J283,0)</f>
        <v>0</v>
      </c>
      <c r="BG283" s="215">
        <f>IF(N283="zákl. přenesená",J283,0)</f>
        <v>0</v>
      </c>
      <c r="BH283" s="215">
        <f>IF(N283="sníž. přenesená",J283,0)</f>
        <v>0</v>
      </c>
      <c r="BI283" s="215">
        <f>IF(N283="nulová",J283,0)</f>
        <v>0</v>
      </c>
      <c r="BJ283" s="24" t="s">
        <v>24</v>
      </c>
      <c r="BK283" s="215">
        <f>ROUND(I283*H283,2)</f>
        <v>0</v>
      </c>
      <c r="BL283" s="24" t="s">
        <v>1311</v>
      </c>
      <c r="BM283" s="24" t="s">
        <v>1798</v>
      </c>
    </row>
    <row r="284" spans="2:47" s="1" customFormat="1" ht="13.5">
      <c r="B284" s="41"/>
      <c r="C284" s="63"/>
      <c r="D284" s="216" t="s">
        <v>192</v>
      </c>
      <c r="E284" s="63"/>
      <c r="F284" s="217" t="s">
        <v>1319</v>
      </c>
      <c r="G284" s="63"/>
      <c r="H284" s="63"/>
      <c r="I284" s="172"/>
      <c r="J284" s="63"/>
      <c r="K284" s="63"/>
      <c r="L284" s="61"/>
      <c r="M284" s="270"/>
      <c r="N284" s="271"/>
      <c r="O284" s="271"/>
      <c r="P284" s="271"/>
      <c r="Q284" s="271"/>
      <c r="R284" s="271"/>
      <c r="S284" s="271"/>
      <c r="T284" s="272"/>
      <c r="AT284" s="24" t="s">
        <v>192</v>
      </c>
      <c r="AU284" s="24" t="s">
        <v>85</v>
      </c>
    </row>
    <row r="285" spans="2:12" s="1" customFormat="1" ht="6.95" customHeight="1">
      <c r="B285" s="56"/>
      <c r="C285" s="57"/>
      <c r="D285" s="57"/>
      <c r="E285" s="57"/>
      <c r="F285" s="57"/>
      <c r="G285" s="57"/>
      <c r="H285" s="57"/>
      <c r="I285" s="148"/>
      <c r="J285" s="57"/>
      <c r="K285" s="57"/>
      <c r="L285" s="61"/>
    </row>
  </sheetData>
  <sheetProtection algorithmName="SHA-512" hashValue="d2exCbqs7uUP5KC8sMNJj6qAeSzVddXoNAWJ2chKzW9gbQeW7fsmOymizP+GqMulAf0aGiUoomKzEynjWF1dCg==" saltValue="1fKkNdwjs0T/XxAIObwfPA==" spinCount="100000" sheet="1" objects="1" scenarios="1" formatCells="0" formatColumns="0" formatRows="0" sort="0" autoFilter="0"/>
  <autoFilter ref="C96:K284"/>
  <mergeCells count="12">
    <mergeCell ref="G1:H1"/>
    <mergeCell ref="L2:V2"/>
    <mergeCell ref="E49:H49"/>
    <mergeCell ref="E51:H51"/>
    <mergeCell ref="E85:H85"/>
    <mergeCell ref="E87:H87"/>
    <mergeCell ref="E89:H89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126</v>
      </c>
      <c r="G1" s="487" t="s">
        <v>127</v>
      </c>
      <c r="H1" s="487"/>
      <c r="I1" s="124"/>
      <c r="J1" s="123" t="s">
        <v>128</v>
      </c>
      <c r="K1" s="122" t="s">
        <v>129</v>
      </c>
      <c r="L1" s="123" t="s">
        <v>130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AT2" s="24" t="s">
        <v>98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85</v>
      </c>
    </row>
    <row r="4" spans="2:46" ht="36.95" customHeight="1">
      <c r="B4" s="28"/>
      <c r="C4" s="29"/>
      <c r="D4" s="30" t="s">
        <v>131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2.5" customHeight="1">
      <c r="B7" s="28"/>
      <c r="C7" s="29"/>
      <c r="D7" s="29"/>
      <c r="E7" s="483" t="str">
        <f>'Rekapitulace stavby'!K6</f>
        <v>Rozšíření Úřadu práce Chomutov, Cihlářská ul. č.p. 4106</v>
      </c>
      <c r="F7" s="484"/>
      <c r="G7" s="484"/>
      <c r="H7" s="484"/>
      <c r="I7" s="126"/>
      <c r="J7" s="29"/>
      <c r="K7" s="31"/>
    </row>
    <row r="8" spans="2:11" ht="15">
      <c r="B8" s="28"/>
      <c r="C8" s="29"/>
      <c r="D8" s="37" t="s">
        <v>132</v>
      </c>
      <c r="E8" s="29"/>
      <c r="F8" s="29"/>
      <c r="G8" s="29"/>
      <c r="H8" s="29"/>
      <c r="I8" s="126"/>
      <c r="J8" s="29"/>
      <c r="K8" s="31"/>
    </row>
    <row r="9" spans="2:11" s="1" customFormat="1" ht="22.5" customHeight="1">
      <c r="B9" s="41"/>
      <c r="C9" s="42"/>
      <c r="D9" s="42"/>
      <c r="E9" s="483" t="s">
        <v>133</v>
      </c>
      <c r="F9" s="485"/>
      <c r="G9" s="485"/>
      <c r="H9" s="485"/>
      <c r="I9" s="127"/>
      <c r="J9" s="42"/>
      <c r="K9" s="45"/>
    </row>
    <row r="10" spans="2:11" s="1" customFormat="1" ht="15">
      <c r="B10" s="41"/>
      <c r="C10" s="42"/>
      <c r="D10" s="37" t="s">
        <v>134</v>
      </c>
      <c r="E10" s="42"/>
      <c r="F10" s="42"/>
      <c r="G10" s="42"/>
      <c r="H10" s="42"/>
      <c r="I10" s="127"/>
      <c r="J10" s="42"/>
      <c r="K10" s="45"/>
    </row>
    <row r="11" spans="2:11" s="1" customFormat="1" ht="36.95" customHeight="1">
      <c r="B11" s="41"/>
      <c r="C11" s="42"/>
      <c r="D11" s="42"/>
      <c r="E11" s="486" t="s">
        <v>1799</v>
      </c>
      <c r="F11" s="485"/>
      <c r="G11" s="485"/>
      <c r="H11" s="485"/>
      <c r="I11" s="127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5" customHeight="1">
      <c r="B13" s="41"/>
      <c r="C13" s="42"/>
      <c r="D13" s="37" t="s">
        <v>21</v>
      </c>
      <c r="E13" s="42"/>
      <c r="F13" s="35" t="s">
        <v>22</v>
      </c>
      <c r="G13" s="42"/>
      <c r="H13" s="42"/>
      <c r="I13" s="128" t="s">
        <v>23</v>
      </c>
      <c r="J13" s="35" t="s">
        <v>22</v>
      </c>
      <c r="K13" s="45"/>
    </row>
    <row r="14" spans="2:11" s="1" customFormat="1" ht="14.45" customHeight="1">
      <c r="B14" s="41"/>
      <c r="C14" s="42"/>
      <c r="D14" s="37" t="s">
        <v>25</v>
      </c>
      <c r="E14" s="42"/>
      <c r="F14" s="35" t="s">
        <v>26</v>
      </c>
      <c r="G14" s="42"/>
      <c r="H14" s="42"/>
      <c r="I14" s="128" t="s">
        <v>27</v>
      </c>
      <c r="J14" s="129" t="str">
        <f>'Rekapitulace stavby'!AN8</f>
        <v>29.2.2016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5" customHeight="1">
      <c r="B16" s="41"/>
      <c r="C16" s="42"/>
      <c r="D16" s="37" t="s">
        <v>31</v>
      </c>
      <c r="E16" s="42"/>
      <c r="F16" s="42"/>
      <c r="G16" s="42"/>
      <c r="H16" s="42"/>
      <c r="I16" s="128" t="s">
        <v>32</v>
      </c>
      <c r="J16" s="35" t="s">
        <v>22</v>
      </c>
      <c r="K16" s="45"/>
    </row>
    <row r="17" spans="2:11" s="1" customFormat="1" ht="18" customHeight="1">
      <c r="B17" s="41"/>
      <c r="C17" s="42"/>
      <c r="D17" s="42"/>
      <c r="E17" s="35" t="s">
        <v>33</v>
      </c>
      <c r="F17" s="42"/>
      <c r="G17" s="42"/>
      <c r="H17" s="42"/>
      <c r="I17" s="128" t="s">
        <v>34</v>
      </c>
      <c r="J17" s="35" t="s">
        <v>22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35</v>
      </c>
      <c r="E19" s="42"/>
      <c r="F19" s="42"/>
      <c r="G19" s="42"/>
      <c r="H19" s="42"/>
      <c r="I19" s="128" t="s">
        <v>32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34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37</v>
      </c>
      <c r="E22" s="42"/>
      <c r="F22" s="42"/>
      <c r="G22" s="42"/>
      <c r="H22" s="42"/>
      <c r="I22" s="128" t="s">
        <v>32</v>
      </c>
      <c r="J22" s="35" t="s">
        <v>38</v>
      </c>
      <c r="K22" s="45"/>
    </row>
    <row r="23" spans="2:11" s="1" customFormat="1" ht="18" customHeight="1">
      <c r="B23" s="41"/>
      <c r="C23" s="42"/>
      <c r="D23" s="42"/>
      <c r="E23" s="35" t="s">
        <v>39</v>
      </c>
      <c r="F23" s="42"/>
      <c r="G23" s="42"/>
      <c r="H23" s="42"/>
      <c r="I23" s="128" t="s">
        <v>34</v>
      </c>
      <c r="J23" s="35" t="s">
        <v>40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42</v>
      </c>
      <c r="E25" s="42"/>
      <c r="F25" s="42"/>
      <c r="G25" s="42"/>
      <c r="H25" s="42"/>
      <c r="I25" s="127"/>
      <c r="J25" s="42"/>
      <c r="K25" s="45"/>
    </row>
    <row r="26" spans="2:11" s="7" customFormat="1" ht="22.5" customHeight="1">
      <c r="B26" s="130"/>
      <c r="C26" s="131"/>
      <c r="D26" s="131"/>
      <c r="E26" s="446" t="s">
        <v>22</v>
      </c>
      <c r="F26" s="446"/>
      <c r="G26" s="446"/>
      <c r="H26" s="446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43</v>
      </c>
      <c r="E29" s="42"/>
      <c r="F29" s="42"/>
      <c r="G29" s="42"/>
      <c r="H29" s="42"/>
      <c r="I29" s="127"/>
      <c r="J29" s="137">
        <f>ROUND(J84,2)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45</v>
      </c>
      <c r="G31" s="42"/>
      <c r="H31" s="42"/>
      <c r="I31" s="138" t="s">
        <v>44</v>
      </c>
      <c r="J31" s="46" t="s">
        <v>46</v>
      </c>
      <c r="K31" s="45"/>
    </row>
    <row r="32" spans="2:11" s="1" customFormat="1" ht="14.45" customHeight="1">
      <c r="B32" s="41"/>
      <c r="C32" s="42"/>
      <c r="D32" s="49" t="s">
        <v>47</v>
      </c>
      <c r="E32" s="49" t="s">
        <v>48</v>
      </c>
      <c r="F32" s="139">
        <f>ROUND(SUM(BE84:BE126),2)</f>
        <v>0</v>
      </c>
      <c r="G32" s="42"/>
      <c r="H32" s="42"/>
      <c r="I32" s="140">
        <v>0.21</v>
      </c>
      <c r="J32" s="139">
        <f>ROUND(ROUND((SUM(BE84:BE126)),2)*I32,2)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49</v>
      </c>
      <c r="F33" s="139">
        <f>ROUND(SUM(BF84:BF126),2)</f>
        <v>0</v>
      </c>
      <c r="G33" s="42"/>
      <c r="H33" s="42"/>
      <c r="I33" s="140">
        <v>0.15</v>
      </c>
      <c r="J33" s="139">
        <f>ROUND(ROUND((SUM(BF84:BF126)),2)*I33,2)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50</v>
      </c>
      <c r="F34" s="139">
        <f>ROUND(SUM(BG84:BG126),2)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51</v>
      </c>
      <c r="F35" s="139">
        <f>ROUND(SUM(BH84:BH126),2)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52</v>
      </c>
      <c r="F36" s="139">
        <f>ROUND(SUM(BI84:BI126),2)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53</v>
      </c>
      <c r="E38" s="79"/>
      <c r="F38" s="79"/>
      <c r="G38" s="143" t="s">
        <v>54</v>
      </c>
      <c r="H38" s="144" t="s">
        <v>55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" customHeight="1">
      <c r="B44" s="41"/>
      <c r="C44" s="30" t="s">
        <v>136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2.5" customHeight="1">
      <c r="B47" s="41"/>
      <c r="C47" s="42"/>
      <c r="D47" s="42"/>
      <c r="E47" s="483" t="str">
        <f>E7</f>
        <v>Rozšíření Úřadu práce Chomutov, Cihlářská ul. č.p. 4106</v>
      </c>
      <c r="F47" s="484"/>
      <c r="G47" s="484"/>
      <c r="H47" s="484"/>
      <c r="I47" s="127"/>
      <c r="J47" s="42"/>
      <c r="K47" s="45"/>
    </row>
    <row r="48" spans="2:11" ht="15">
      <c r="B48" s="28"/>
      <c r="C48" s="37" t="s">
        <v>132</v>
      </c>
      <c r="D48" s="29"/>
      <c r="E48" s="29"/>
      <c r="F48" s="29"/>
      <c r="G48" s="29"/>
      <c r="H48" s="29"/>
      <c r="I48" s="126"/>
      <c r="J48" s="29"/>
      <c r="K48" s="31"/>
    </row>
    <row r="49" spans="2:11" s="1" customFormat="1" ht="22.5" customHeight="1">
      <c r="B49" s="41"/>
      <c r="C49" s="42"/>
      <c r="D49" s="42"/>
      <c r="E49" s="483" t="s">
        <v>133</v>
      </c>
      <c r="F49" s="485"/>
      <c r="G49" s="485"/>
      <c r="H49" s="485"/>
      <c r="I49" s="127"/>
      <c r="J49" s="42"/>
      <c r="K49" s="45"/>
    </row>
    <row r="50" spans="2:11" s="1" customFormat="1" ht="14.45" customHeight="1">
      <c r="B50" s="41"/>
      <c r="C50" s="37" t="s">
        <v>134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23.25" customHeight="1">
      <c r="B51" s="41"/>
      <c r="C51" s="42"/>
      <c r="D51" s="42"/>
      <c r="E51" s="486" t="str">
        <f>E11</f>
        <v>č. 03 - Vzduchotechnika</v>
      </c>
      <c r="F51" s="485"/>
      <c r="G51" s="485"/>
      <c r="H51" s="485"/>
      <c r="I51" s="127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7" t="s">
        <v>25</v>
      </c>
      <c r="D53" s="42"/>
      <c r="E53" s="42"/>
      <c r="F53" s="35" t="str">
        <f>F14</f>
        <v>Chomutov</v>
      </c>
      <c r="G53" s="42"/>
      <c r="H53" s="42"/>
      <c r="I53" s="128" t="s">
        <v>27</v>
      </c>
      <c r="J53" s="129" t="str">
        <f>IF(J14="","",J14)</f>
        <v>29.2.2016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5">
      <c r="B55" s="41"/>
      <c r="C55" s="37" t="s">
        <v>31</v>
      </c>
      <c r="D55" s="42"/>
      <c r="E55" s="42"/>
      <c r="F55" s="35" t="str">
        <f>E17</f>
        <v>Úřad práce Chomutov</v>
      </c>
      <c r="G55" s="42"/>
      <c r="H55" s="42"/>
      <c r="I55" s="128" t="s">
        <v>37</v>
      </c>
      <c r="J55" s="35" t="str">
        <f>E23</f>
        <v>SM - PROJEKT spol. s.r.o.</v>
      </c>
      <c r="K55" s="45"/>
    </row>
    <row r="56" spans="2:11" s="1" customFormat="1" ht="14.45" customHeight="1">
      <c r="B56" s="41"/>
      <c r="C56" s="37" t="s">
        <v>35</v>
      </c>
      <c r="D56" s="42"/>
      <c r="E56" s="42"/>
      <c r="F56" s="35" t="str">
        <f>IF(E20="","",E20)</f>
        <v/>
      </c>
      <c r="G56" s="42"/>
      <c r="H56" s="42"/>
      <c r="I56" s="127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137</v>
      </c>
      <c r="D58" s="141"/>
      <c r="E58" s="141"/>
      <c r="F58" s="141"/>
      <c r="G58" s="141"/>
      <c r="H58" s="141"/>
      <c r="I58" s="154"/>
      <c r="J58" s="155" t="s">
        <v>138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139</v>
      </c>
      <c r="D60" s="42"/>
      <c r="E60" s="42"/>
      <c r="F60" s="42"/>
      <c r="G60" s="42"/>
      <c r="H60" s="42"/>
      <c r="I60" s="127"/>
      <c r="J60" s="137">
        <f>J84</f>
        <v>0</v>
      </c>
      <c r="K60" s="45"/>
      <c r="AU60" s="24" t="s">
        <v>140</v>
      </c>
    </row>
    <row r="61" spans="2:11" s="8" customFormat="1" ht="24.95" customHeight="1">
      <c r="B61" s="158"/>
      <c r="C61" s="159"/>
      <c r="D61" s="160" t="s">
        <v>151</v>
      </c>
      <c r="E61" s="161"/>
      <c r="F61" s="161"/>
      <c r="G61" s="161"/>
      <c r="H61" s="161"/>
      <c r="I61" s="162"/>
      <c r="J61" s="163">
        <f>J85</f>
        <v>0</v>
      </c>
      <c r="K61" s="164"/>
    </row>
    <row r="62" spans="2:11" s="9" customFormat="1" ht="19.9" customHeight="1">
      <c r="B62" s="165"/>
      <c r="C62" s="166"/>
      <c r="D62" s="167" t="s">
        <v>1800</v>
      </c>
      <c r="E62" s="168"/>
      <c r="F62" s="168"/>
      <c r="G62" s="168"/>
      <c r="H62" s="168"/>
      <c r="I62" s="169"/>
      <c r="J62" s="170">
        <f>J86</f>
        <v>0</v>
      </c>
      <c r="K62" s="171"/>
    </row>
    <row r="63" spans="2:11" s="1" customFormat="1" ht="21.75" customHeight="1">
      <c r="B63" s="41"/>
      <c r="C63" s="42"/>
      <c r="D63" s="42"/>
      <c r="E63" s="42"/>
      <c r="F63" s="42"/>
      <c r="G63" s="42"/>
      <c r="H63" s="42"/>
      <c r="I63" s="127"/>
      <c r="J63" s="42"/>
      <c r="K63" s="45"/>
    </row>
    <row r="64" spans="2:11" s="1" customFormat="1" ht="6.95" customHeight="1">
      <c r="B64" s="56"/>
      <c r="C64" s="57"/>
      <c r="D64" s="57"/>
      <c r="E64" s="57"/>
      <c r="F64" s="57"/>
      <c r="G64" s="57"/>
      <c r="H64" s="57"/>
      <c r="I64" s="148"/>
      <c r="J64" s="57"/>
      <c r="K64" s="58"/>
    </row>
    <row r="68" spans="2:12" s="1" customFormat="1" ht="6.95" customHeight="1">
      <c r="B68" s="59"/>
      <c r="C68" s="60"/>
      <c r="D68" s="60"/>
      <c r="E68" s="60"/>
      <c r="F68" s="60"/>
      <c r="G68" s="60"/>
      <c r="H68" s="60"/>
      <c r="I68" s="151"/>
      <c r="J68" s="60"/>
      <c r="K68" s="60"/>
      <c r="L68" s="61"/>
    </row>
    <row r="69" spans="2:12" s="1" customFormat="1" ht="36.95" customHeight="1">
      <c r="B69" s="41"/>
      <c r="C69" s="62" t="s">
        <v>167</v>
      </c>
      <c r="D69" s="63"/>
      <c r="E69" s="63"/>
      <c r="F69" s="63"/>
      <c r="G69" s="63"/>
      <c r="H69" s="63"/>
      <c r="I69" s="172"/>
      <c r="J69" s="63"/>
      <c r="K69" s="63"/>
      <c r="L69" s="61"/>
    </row>
    <row r="70" spans="2:12" s="1" customFormat="1" ht="6.95" customHeight="1">
      <c r="B70" s="41"/>
      <c r="C70" s="63"/>
      <c r="D70" s="63"/>
      <c r="E70" s="63"/>
      <c r="F70" s="63"/>
      <c r="G70" s="63"/>
      <c r="H70" s="63"/>
      <c r="I70" s="172"/>
      <c r="J70" s="63"/>
      <c r="K70" s="63"/>
      <c r="L70" s="61"/>
    </row>
    <row r="71" spans="2:12" s="1" customFormat="1" ht="14.45" customHeight="1">
      <c r="B71" s="41"/>
      <c r="C71" s="65" t="s">
        <v>18</v>
      </c>
      <c r="D71" s="63"/>
      <c r="E71" s="63"/>
      <c r="F71" s="63"/>
      <c r="G71" s="63"/>
      <c r="H71" s="63"/>
      <c r="I71" s="172"/>
      <c r="J71" s="63"/>
      <c r="K71" s="63"/>
      <c r="L71" s="61"/>
    </row>
    <row r="72" spans="2:12" s="1" customFormat="1" ht="22.5" customHeight="1">
      <c r="B72" s="41"/>
      <c r="C72" s="63"/>
      <c r="D72" s="63"/>
      <c r="E72" s="481" t="str">
        <f>E7</f>
        <v>Rozšíření Úřadu práce Chomutov, Cihlářská ul. č.p. 4106</v>
      </c>
      <c r="F72" s="488"/>
      <c r="G72" s="488"/>
      <c r="H72" s="488"/>
      <c r="I72" s="172"/>
      <c r="J72" s="63"/>
      <c r="K72" s="63"/>
      <c r="L72" s="61"/>
    </row>
    <row r="73" spans="2:12" ht="15">
      <c r="B73" s="28"/>
      <c r="C73" s="65" t="s">
        <v>132</v>
      </c>
      <c r="D73" s="173"/>
      <c r="E73" s="173"/>
      <c r="F73" s="173"/>
      <c r="G73" s="173"/>
      <c r="H73" s="173"/>
      <c r="J73" s="173"/>
      <c r="K73" s="173"/>
      <c r="L73" s="174"/>
    </row>
    <row r="74" spans="2:12" s="1" customFormat="1" ht="22.5" customHeight="1">
      <c r="B74" s="41"/>
      <c r="C74" s="63"/>
      <c r="D74" s="63"/>
      <c r="E74" s="481" t="s">
        <v>133</v>
      </c>
      <c r="F74" s="482"/>
      <c r="G74" s="482"/>
      <c r="H74" s="482"/>
      <c r="I74" s="172"/>
      <c r="J74" s="63"/>
      <c r="K74" s="63"/>
      <c r="L74" s="61"/>
    </row>
    <row r="75" spans="2:12" s="1" customFormat="1" ht="14.45" customHeight="1">
      <c r="B75" s="41"/>
      <c r="C75" s="65" t="s">
        <v>134</v>
      </c>
      <c r="D75" s="63"/>
      <c r="E75" s="63"/>
      <c r="F75" s="63"/>
      <c r="G75" s="63"/>
      <c r="H75" s="63"/>
      <c r="I75" s="172"/>
      <c r="J75" s="63"/>
      <c r="K75" s="63"/>
      <c r="L75" s="61"/>
    </row>
    <row r="76" spans="2:12" s="1" customFormat="1" ht="23.25" customHeight="1">
      <c r="B76" s="41"/>
      <c r="C76" s="63"/>
      <c r="D76" s="63"/>
      <c r="E76" s="457" t="str">
        <f>E11</f>
        <v>č. 03 - Vzduchotechnika</v>
      </c>
      <c r="F76" s="482"/>
      <c r="G76" s="482"/>
      <c r="H76" s="482"/>
      <c r="I76" s="172"/>
      <c r="J76" s="63"/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72"/>
      <c r="J77" s="63"/>
      <c r="K77" s="63"/>
      <c r="L77" s="61"/>
    </row>
    <row r="78" spans="2:12" s="1" customFormat="1" ht="18" customHeight="1">
      <c r="B78" s="41"/>
      <c r="C78" s="65" t="s">
        <v>25</v>
      </c>
      <c r="D78" s="63"/>
      <c r="E78" s="63"/>
      <c r="F78" s="175" t="str">
        <f>F14</f>
        <v>Chomutov</v>
      </c>
      <c r="G78" s="63"/>
      <c r="H78" s="63"/>
      <c r="I78" s="176" t="s">
        <v>27</v>
      </c>
      <c r="J78" s="73" t="str">
        <f>IF(J14="","",J14)</f>
        <v>29.2.2016</v>
      </c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 ht="15">
      <c r="B80" s="41"/>
      <c r="C80" s="65" t="s">
        <v>31</v>
      </c>
      <c r="D80" s="63"/>
      <c r="E80" s="63"/>
      <c r="F80" s="175" t="str">
        <f>E17</f>
        <v>Úřad práce Chomutov</v>
      </c>
      <c r="G80" s="63"/>
      <c r="H80" s="63"/>
      <c r="I80" s="176" t="s">
        <v>37</v>
      </c>
      <c r="J80" s="175" t="str">
        <f>E23</f>
        <v>SM - PROJEKT spol. s.r.o.</v>
      </c>
      <c r="K80" s="63"/>
      <c r="L80" s="61"/>
    </row>
    <row r="81" spans="2:12" s="1" customFormat="1" ht="14.45" customHeight="1">
      <c r="B81" s="41"/>
      <c r="C81" s="65" t="s">
        <v>35</v>
      </c>
      <c r="D81" s="63"/>
      <c r="E81" s="63"/>
      <c r="F81" s="175" t="str">
        <f>IF(E20="","",E20)</f>
        <v/>
      </c>
      <c r="G81" s="63"/>
      <c r="H81" s="63"/>
      <c r="I81" s="172"/>
      <c r="J81" s="63"/>
      <c r="K81" s="63"/>
      <c r="L81" s="61"/>
    </row>
    <row r="82" spans="2:12" s="1" customFormat="1" ht="10.35" customHeight="1">
      <c r="B82" s="41"/>
      <c r="C82" s="63"/>
      <c r="D82" s="63"/>
      <c r="E82" s="63"/>
      <c r="F82" s="63"/>
      <c r="G82" s="63"/>
      <c r="H82" s="63"/>
      <c r="I82" s="172"/>
      <c r="J82" s="63"/>
      <c r="K82" s="63"/>
      <c r="L82" s="61"/>
    </row>
    <row r="83" spans="2:20" s="10" customFormat="1" ht="29.25" customHeight="1">
      <c r="B83" s="177"/>
      <c r="C83" s="178" t="s">
        <v>168</v>
      </c>
      <c r="D83" s="179" t="s">
        <v>62</v>
      </c>
      <c r="E83" s="179" t="s">
        <v>58</v>
      </c>
      <c r="F83" s="179" t="s">
        <v>169</v>
      </c>
      <c r="G83" s="179" t="s">
        <v>170</v>
      </c>
      <c r="H83" s="179" t="s">
        <v>171</v>
      </c>
      <c r="I83" s="180" t="s">
        <v>172</v>
      </c>
      <c r="J83" s="179" t="s">
        <v>138</v>
      </c>
      <c r="K83" s="181" t="s">
        <v>173</v>
      </c>
      <c r="L83" s="182"/>
      <c r="M83" s="81" t="s">
        <v>174</v>
      </c>
      <c r="N83" s="82" t="s">
        <v>47</v>
      </c>
      <c r="O83" s="82" t="s">
        <v>175</v>
      </c>
      <c r="P83" s="82" t="s">
        <v>176</v>
      </c>
      <c r="Q83" s="82" t="s">
        <v>177</v>
      </c>
      <c r="R83" s="82" t="s">
        <v>178</v>
      </c>
      <c r="S83" s="82" t="s">
        <v>179</v>
      </c>
      <c r="T83" s="83" t="s">
        <v>180</v>
      </c>
    </row>
    <row r="84" spans="2:63" s="1" customFormat="1" ht="29.25" customHeight="1">
      <c r="B84" s="41"/>
      <c r="C84" s="87" t="s">
        <v>139</v>
      </c>
      <c r="D84" s="63"/>
      <c r="E84" s="63"/>
      <c r="F84" s="63"/>
      <c r="G84" s="63"/>
      <c r="H84" s="63"/>
      <c r="I84" s="172"/>
      <c r="J84" s="183">
        <f>BK84</f>
        <v>0</v>
      </c>
      <c r="K84" s="63"/>
      <c r="L84" s="61"/>
      <c r="M84" s="84"/>
      <c r="N84" s="85"/>
      <c r="O84" s="85"/>
      <c r="P84" s="184">
        <f>P85</f>
        <v>0</v>
      </c>
      <c r="Q84" s="85"/>
      <c r="R84" s="184">
        <f>R85</f>
        <v>0</v>
      </c>
      <c r="S84" s="85"/>
      <c r="T84" s="185">
        <f>T85</f>
        <v>0</v>
      </c>
      <c r="AT84" s="24" t="s">
        <v>76</v>
      </c>
      <c r="AU84" s="24" t="s">
        <v>140</v>
      </c>
      <c r="BK84" s="186">
        <f>BK85</f>
        <v>0</v>
      </c>
    </row>
    <row r="85" spans="2:63" s="11" customFormat="1" ht="37.35" customHeight="1">
      <c r="B85" s="187"/>
      <c r="C85" s="188"/>
      <c r="D85" s="189" t="s">
        <v>76</v>
      </c>
      <c r="E85" s="190" t="s">
        <v>729</v>
      </c>
      <c r="F85" s="190" t="s">
        <v>730</v>
      </c>
      <c r="G85" s="188"/>
      <c r="H85" s="188"/>
      <c r="I85" s="191"/>
      <c r="J85" s="192">
        <f>BK85</f>
        <v>0</v>
      </c>
      <c r="K85" s="188"/>
      <c r="L85" s="193"/>
      <c r="M85" s="194"/>
      <c r="N85" s="195"/>
      <c r="O85" s="195"/>
      <c r="P85" s="196">
        <f>P86</f>
        <v>0</v>
      </c>
      <c r="Q85" s="195"/>
      <c r="R85" s="196">
        <f>R86</f>
        <v>0</v>
      </c>
      <c r="S85" s="195"/>
      <c r="T85" s="197">
        <f>T86</f>
        <v>0</v>
      </c>
      <c r="AR85" s="198" t="s">
        <v>85</v>
      </c>
      <c r="AT85" s="199" t="s">
        <v>76</v>
      </c>
      <c r="AU85" s="199" t="s">
        <v>77</v>
      </c>
      <c r="AY85" s="198" t="s">
        <v>183</v>
      </c>
      <c r="BK85" s="200">
        <f>BK86</f>
        <v>0</v>
      </c>
    </row>
    <row r="86" spans="2:63" s="11" customFormat="1" ht="19.9" customHeight="1">
      <c r="B86" s="187"/>
      <c r="C86" s="188"/>
      <c r="D86" s="201" t="s">
        <v>76</v>
      </c>
      <c r="E86" s="202" t="s">
        <v>1801</v>
      </c>
      <c r="F86" s="202" t="s">
        <v>97</v>
      </c>
      <c r="G86" s="188"/>
      <c r="H86" s="188"/>
      <c r="I86" s="191"/>
      <c r="J86" s="203">
        <f>BK86</f>
        <v>0</v>
      </c>
      <c r="K86" s="188"/>
      <c r="L86" s="193"/>
      <c r="M86" s="194"/>
      <c r="N86" s="195"/>
      <c r="O86" s="195"/>
      <c r="P86" s="196">
        <f>SUM(P87:P126)</f>
        <v>0</v>
      </c>
      <c r="Q86" s="195"/>
      <c r="R86" s="196">
        <f>SUM(R87:R126)</f>
        <v>0</v>
      </c>
      <c r="S86" s="195"/>
      <c r="T86" s="197">
        <f>SUM(T87:T126)</f>
        <v>0</v>
      </c>
      <c r="AR86" s="198" t="s">
        <v>85</v>
      </c>
      <c r="AT86" s="199" t="s">
        <v>76</v>
      </c>
      <c r="AU86" s="199" t="s">
        <v>24</v>
      </c>
      <c r="AY86" s="198" t="s">
        <v>183</v>
      </c>
      <c r="BK86" s="200">
        <f>SUM(BK87:BK126)</f>
        <v>0</v>
      </c>
    </row>
    <row r="87" spans="2:65" s="1" customFormat="1" ht="22.5" customHeight="1">
      <c r="B87" s="41"/>
      <c r="C87" s="257" t="s">
        <v>24</v>
      </c>
      <c r="D87" s="257" t="s">
        <v>330</v>
      </c>
      <c r="E87" s="258" t="s">
        <v>1802</v>
      </c>
      <c r="F87" s="259" t="s">
        <v>1803</v>
      </c>
      <c r="G87" s="260" t="s">
        <v>305</v>
      </c>
      <c r="H87" s="261">
        <v>1</v>
      </c>
      <c r="I87" s="262"/>
      <c r="J87" s="263">
        <f>ROUND(I87*H87,2)</f>
        <v>0</v>
      </c>
      <c r="K87" s="259" t="s">
        <v>22</v>
      </c>
      <c r="L87" s="264"/>
      <c r="M87" s="265" t="s">
        <v>22</v>
      </c>
      <c r="N87" s="266" t="s">
        <v>48</v>
      </c>
      <c r="O87" s="42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AR87" s="24" t="s">
        <v>384</v>
      </c>
      <c r="AT87" s="24" t="s">
        <v>330</v>
      </c>
      <c r="AU87" s="24" t="s">
        <v>85</v>
      </c>
      <c r="AY87" s="24" t="s">
        <v>183</v>
      </c>
      <c r="BE87" s="215">
        <f>IF(N87="základní",J87,0)</f>
        <v>0</v>
      </c>
      <c r="BF87" s="215">
        <f>IF(N87="snížená",J87,0)</f>
        <v>0</v>
      </c>
      <c r="BG87" s="215">
        <f>IF(N87="zákl. přenesená",J87,0)</f>
        <v>0</v>
      </c>
      <c r="BH87" s="215">
        <f>IF(N87="sníž. přenesená",J87,0)</f>
        <v>0</v>
      </c>
      <c r="BI87" s="215">
        <f>IF(N87="nulová",J87,0)</f>
        <v>0</v>
      </c>
      <c r="BJ87" s="24" t="s">
        <v>24</v>
      </c>
      <c r="BK87" s="215">
        <f>ROUND(I87*H87,2)</f>
        <v>0</v>
      </c>
      <c r="BL87" s="24" t="s">
        <v>284</v>
      </c>
      <c r="BM87" s="24" t="s">
        <v>1804</v>
      </c>
    </row>
    <row r="88" spans="2:47" s="1" customFormat="1" ht="108">
      <c r="B88" s="41"/>
      <c r="C88" s="63"/>
      <c r="D88" s="232" t="s">
        <v>192</v>
      </c>
      <c r="E88" s="63"/>
      <c r="F88" s="242" t="s">
        <v>1805</v>
      </c>
      <c r="G88" s="63"/>
      <c r="H88" s="63"/>
      <c r="I88" s="172"/>
      <c r="J88" s="63"/>
      <c r="K88" s="63"/>
      <c r="L88" s="61"/>
      <c r="M88" s="218"/>
      <c r="N88" s="42"/>
      <c r="O88" s="42"/>
      <c r="P88" s="42"/>
      <c r="Q88" s="42"/>
      <c r="R88" s="42"/>
      <c r="S88" s="42"/>
      <c r="T88" s="78"/>
      <c r="AT88" s="24" t="s">
        <v>192</v>
      </c>
      <c r="AU88" s="24" t="s">
        <v>85</v>
      </c>
    </row>
    <row r="89" spans="2:65" s="1" customFormat="1" ht="44.25" customHeight="1">
      <c r="B89" s="41"/>
      <c r="C89" s="257" t="s">
        <v>85</v>
      </c>
      <c r="D89" s="257" t="s">
        <v>330</v>
      </c>
      <c r="E89" s="258" t="s">
        <v>1806</v>
      </c>
      <c r="F89" s="259" t="s">
        <v>1807</v>
      </c>
      <c r="G89" s="260" t="s">
        <v>268</v>
      </c>
      <c r="H89" s="261">
        <v>1</v>
      </c>
      <c r="I89" s="262"/>
      <c r="J89" s="263">
        <f>ROUND(I89*H89,2)</f>
        <v>0</v>
      </c>
      <c r="K89" s="259" t="s">
        <v>22</v>
      </c>
      <c r="L89" s="264"/>
      <c r="M89" s="265" t="s">
        <v>22</v>
      </c>
      <c r="N89" s="266" t="s">
        <v>48</v>
      </c>
      <c r="O89" s="42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AR89" s="24" t="s">
        <v>384</v>
      </c>
      <c r="AT89" s="24" t="s">
        <v>330</v>
      </c>
      <c r="AU89" s="24" t="s">
        <v>85</v>
      </c>
      <c r="AY89" s="24" t="s">
        <v>183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24" t="s">
        <v>24</v>
      </c>
      <c r="BK89" s="215">
        <f>ROUND(I89*H89,2)</f>
        <v>0</v>
      </c>
      <c r="BL89" s="24" t="s">
        <v>284</v>
      </c>
      <c r="BM89" s="24" t="s">
        <v>1808</v>
      </c>
    </row>
    <row r="90" spans="2:47" s="1" customFormat="1" ht="40.5">
      <c r="B90" s="41"/>
      <c r="C90" s="63"/>
      <c r="D90" s="232" t="s">
        <v>192</v>
      </c>
      <c r="E90" s="63"/>
      <c r="F90" s="242" t="s">
        <v>1807</v>
      </c>
      <c r="G90" s="63"/>
      <c r="H90" s="63"/>
      <c r="I90" s="172"/>
      <c r="J90" s="63"/>
      <c r="K90" s="63"/>
      <c r="L90" s="61"/>
      <c r="M90" s="218"/>
      <c r="N90" s="42"/>
      <c r="O90" s="42"/>
      <c r="P90" s="42"/>
      <c r="Q90" s="42"/>
      <c r="R90" s="42"/>
      <c r="S90" s="42"/>
      <c r="T90" s="78"/>
      <c r="AT90" s="24" t="s">
        <v>192</v>
      </c>
      <c r="AU90" s="24" t="s">
        <v>85</v>
      </c>
    </row>
    <row r="91" spans="2:65" s="1" customFormat="1" ht="22.5" customHeight="1">
      <c r="B91" s="41"/>
      <c r="C91" s="257" t="s">
        <v>202</v>
      </c>
      <c r="D91" s="257" t="s">
        <v>330</v>
      </c>
      <c r="E91" s="258" t="s">
        <v>1809</v>
      </c>
      <c r="F91" s="259" t="s">
        <v>1810</v>
      </c>
      <c r="G91" s="260" t="s">
        <v>305</v>
      </c>
      <c r="H91" s="261">
        <v>16</v>
      </c>
      <c r="I91" s="262"/>
      <c r="J91" s="263">
        <f>ROUND(I91*H91,2)</f>
        <v>0</v>
      </c>
      <c r="K91" s="259" t="s">
        <v>22</v>
      </c>
      <c r="L91" s="264"/>
      <c r="M91" s="265" t="s">
        <v>22</v>
      </c>
      <c r="N91" s="266" t="s">
        <v>48</v>
      </c>
      <c r="O91" s="42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AR91" s="24" t="s">
        <v>384</v>
      </c>
      <c r="AT91" s="24" t="s">
        <v>330</v>
      </c>
      <c r="AU91" s="24" t="s">
        <v>85</v>
      </c>
      <c r="AY91" s="24" t="s">
        <v>183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24" t="s">
        <v>24</v>
      </c>
      <c r="BK91" s="215">
        <f>ROUND(I91*H91,2)</f>
        <v>0</v>
      </c>
      <c r="BL91" s="24" t="s">
        <v>284</v>
      </c>
      <c r="BM91" s="24" t="s">
        <v>1811</v>
      </c>
    </row>
    <row r="92" spans="2:47" s="1" customFormat="1" ht="13.5">
      <c r="B92" s="41"/>
      <c r="C92" s="63"/>
      <c r="D92" s="232" t="s">
        <v>192</v>
      </c>
      <c r="E92" s="63"/>
      <c r="F92" s="242" t="s">
        <v>1810</v>
      </c>
      <c r="G92" s="63"/>
      <c r="H92" s="63"/>
      <c r="I92" s="172"/>
      <c r="J92" s="63"/>
      <c r="K92" s="63"/>
      <c r="L92" s="61"/>
      <c r="M92" s="218"/>
      <c r="N92" s="42"/>
      <c r="O92" s="42"/>
      <c r="P92" s="42"/>
      <c r="Q92" s="42"/>
      <c r="R92" s="42"/>
      <c r="S92" s="42"/>
      <c r="T92" s="78"/>
      <c r="AT92" s="24" t="s">
        <v>192</v>
      </c>
      <c r="AU92" s="24" t="s">
        <v>85</v>
      </c>
    </row>
    <row r="93" spans="2:65" s="1" customFormat="1" ht="31.5" customHeight="1">
      <c r="B93" s="41"/>
      <c r="C93" s="257" t="s">
        <v>190</v>
      </c>
      <c r="D93" s="257" t="s">
        <v>330</v>
      </c>
      <c r="E93" s="258" t="s">
        <v>1812</v>
      </c>
      <c r="F93" s="259" t="s">
        <v>1813</v>
      </c>
      <c r="G93" s="260" t="s">
        <v>305</v>
      </c>
      <c r="H93" s="261">
        <v>2</v>
      </c>
      <c r="I93" s="262"/>
      <c r="J93" s="263">
        <f>ROUND(I93*H93,2)</f>
        <v>0</v>
      </c>
      <c r="K93" s="259" t="s">
        <v>22</v>
      </c>
      <c r="L93" s="264"/>
      <c r="M93" s="265" t="s">
        <v>22</v>
      </c>
      <c r="N93" s="266" t="s">
        <v>48</v>
      </c>
      <c r="O93" s="42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AR93" s="24" t="s">
        <v>384</v>
      </c>
      <c r="AT93" s="24" t="s">
        <v>330</v>
      </c>
      <c r="AU93" s="24" t="s">
        <v>85</v>
      </c>
      <c r="AY93" s="24" t="s">
        <v>183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24" t="s">
        <v>24</v>
      </c>
      <c r="BK93" s="215">
        <f>ROUND(I93*H93,2)</f>
        <v>0</v>
      </c>
      <c r="BL93" s="24" t="s">
        <v>284</v>
      </c>
      <c r="BM93" s="24" t="s">
        <v>1814</v>
      </c>
    </row>
    <row r="94" spans="2:47" s="1" customFormat="1" ht="27">
      <c r="B94" s="41"/>
      <c r="C94" s="63"/>
      <c r="D94" s="232" t="s">
        <v>192</v>
      </c>
      <c r="E94" s="63"/>
      <c r="F94" s="242" t="s">
        <v>1815</v>
      </c>
      <c r="G94" s="63"/>
      <c r="H94" s="63"/>
      <c r="I94" s="172"/>
      <c r="J94" s="63"/>
      <c r="K94" s="63"/>
      <c r="L94" s="61"/>
      <c r="M94" s="218"/>
      <c r="N94" s="42"/>
      <c r="O94" s="42"/>
      <c r="P94" s="42"/>
      <c r="Q94" s="42"/>
      <c r="R94" s="42"/>
      <c r="S94" s="42"/>
      <c r="T94" s="78"/>
      <c r="AT94" s="24" t="s">
        <v>192</v>
      </c>
      <c r="AU94" s="24" t="s">
        <v>85</v>
      </c>
    </row>
    <row r="95" spans="2:65" s="1" customFormat="1" ht="31.5" customHeight="1">
      <c r="B95" s="41"/>
      <c r="C95" s="257" t="s">
        <v>212</v>
      </c>
      <c r="D95" s="257" t="s">
        <v>330</v>
      </c>
      <c r="E95" s="258" t="s">
        <v>1816</v>
      </c>
      <c r="F95" s="259" t="s">
        <v>1817</v>
      </c>
      <c r="G95" s="260" t="s">
        <v>305</v>
      </c>
      <c r="H95" s="261">
        <v>3</v>
      </c>
      <c r="I95" s="262"/>
      <c r="J95" s="263">
        <f>ROUND(I95*H95,2)</f>
        <v>0</v>
      </c>
      <c r="K95" s="259" t="s">
        <v>22</v>
      </c>
      <c r="L95" s="264"/>
      <c r="M95" s="265" t="s">
        <v>22</v>
      </c>
      <c r="N95" s="266" t="s">
        <v>48</v>
      </c>
      <c r="O95" s="42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AR95" s="24" t="s">
        <v>384</v>
      </c>
      <c r="AT95" s="24" t="s">
        <v>330</v>
      </c>
      <c r="AU95" s="24" t="s">
        <v>85</v>
      </c>
      <c r="AY95" s="24" t="s">
        <v>183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24" t="s">
        <v>24</v>
      </c>
      <c r="BK95" s="215">
        <f>ROUND(I95*H95,2)</f>
        <v>0</v>
      </c>
      <c r="BL95" s="24" t="s">
        <v>284</v>
      </c>
      <c r="BM95" s="24" t="s">
        <v>1818</v>
      </c>
    </row>
    <row r="96" spans="2:47" s="1" customFormat="1" ht="27">
      <c r="B96" s="41"/>
      <c r="C96" s="63"/>
      <c r="D96" s="232" t="s">
        <v>192</v>
      </c>
      <c r="E96" s="63"/>
      <c r="F96" s="242" t="s">
        <v>1817</v>
      </c>
      <c r="G96" s="63"/>
      <c r="H96" s="63"/>
      <c r="I96" s="172"/>
      <c r="J96" s="63"/>
      <c r="K96" s="63"/>
      <c r="L96" s="61"/>
      <c r="M96" s="218"/>
      <c r="N96" s="42"/>
      <c r="O96" s="42"/>
      <c r="P96" s="42"/>
      <c r="Q96" s="42"/>
      <c r="R96" s="42"/>
      <c r="S96" s="42"/>
      <c r="T96" s="78"/>
      <c r="AT96" s="24" t="s">
        <v>192</v>
      </c>
      <c r="AU96" s="24" t="s">
        <v>85</v>
      </c>
    </row>
    <row r="97" spans="2:65" s="1" customFormat="1" ht="31.5" customHeight="1">
      <c r="B97" s="41"/>
      <c r="C97" s="257" t="s">
        <v>217</v>
      </c>
      <c r="D97" s="257" t="s">
        <v>330</v>
      </c>
      <c r="E97" s="258" t="s">
        <v>1819</v>
      </c>
      <c r="F97" s="259" t="s">
        <v>1820</v>
      </c>
      <c r="G97" s="260" t="s">
        <v>305</v>
      </c>
      <c r="H97" s="261">
        <v>3</v>
      </c>
      <c r="I97" s="262"/>
      <c r="J97" s="263">
        <f>ROUND(I97*H97,2)</f>
        <v>0</v>
      </c>
      <c r="K97" s="259" t="s">
        <v>22</v>
      </c>
      <c r="L97" s="264"/>
      <c r="M97" s="265" t="s">
        <v>22</v>
      </c>
      <c r="N97" s="266" t="s">
        <v>48</v>
      </c>
      <c r="O97" s="42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AR97" s="24" t="s">
        <v>384</v>
      </c>
      <c r="AT97" s="24" t="s">
        <v>330</v>
      </c>
      <c r="AU97" s="24" t="s">
        <v>85</v>
      </c>
      <c r="AY97" s="24" t="s">
        <v>183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24" t="s">
        <v>24</v>
      </c>
      <c r="BK97" s="215">
        <f>ROUND(I97*H97,2)</f>
        <v>0</v>
      </c>
      <c r="BL97" s="24" t="s">
        <v>284</v>
      </c>
      <c r="BM97" s="24" t="s">
        <v>1821</v>
      </c>
    </row>
    <row r="98" spans="2:47" s="1" customFormat="1" ht="27">
      <c r="B98" s="41"/>
      <c r="C98" s="63"/>
      <c r="D98" s="232" t="s">
        <v>192</v>
      </c>
      <c r="E98" s="63"/>
      <c r="F98" s="242" t="s">
        <v>1820</v>
      </c>
      <c r="G98" s="63"/>
      <c r="H98" s="63"/>
      <c r="I98" s="172"/>
      <c r="J98" s="63"/>
      <c r="K98" s="63"/>
      <c r="L98" s="61"/>
      <c r="M98" s="218"/>
      <c r="N98" s="42"/>
      <c r="O98" s="42"/>
      <c r="P98" s="42"/>
      <c r="Q98" s="42"/>
      <c r="R98" s="42"/>
      <c r="S98" s="42"/>
      <c r="T98" s="78"/>
      <c r="AT98" s="24" t="s">
        <v>192</v>
      </c>
      <c r="AU98" s="24" t="s">
        <v>85</v>
      </c>
    </row>
    <row r="99" spans="2:65" s="1" customFormat="1" ht="31.5" customHeight="1">
      <c r="B99" s="41"/>
      <c r="C99" s="257" t="s">
        <v>221</v>
      </c>
      <c r="D99" s="257" t="s">
        <v>330</v>
      </c>
      <c r="E99" s="258" t="s">
        <v>1822</v>
      </c>
      <c r="F99" s="259" t="s">
        <v>1823</v>
      </c>
      <c r="G99" s="260" t="s">
        <v>305</v>
      </c>
      <c r="H99" s="261">
        <v>1</v>
      </c>
      <c r="I99" s="262"/>
      <c r="J99" s="263">
        <f>ROUND(I99*H99,2)</f>
        <v>0</v>
      </c>
      <c r="K99" s="259" t="s">
        <v>22</v>
      </c>
      <c r="L99" s="264"/>
      <c r="M99" s="265" t="s">
        <v>22</v>
      </c>
      <c r="N99" s="266" t="s">
        <v>48</v>
      </c>
      <c r="O99" s="42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AR99" s="24" t="s">
        <v>384</v>
      </c>
      <c r="AT99" s="24" t="s">
        <v>330</v>
      </c>
      <c r="AU99" s="24" t="s">
        <v>85</v>
      </c>
      <c r="AY99" s="24" t="s">
        <v>183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24" t="s">
        <v>24</v>
      </c>
      <c r="BK99" s="215">
        <f>ROUND(I99*H99,2)</f>
        <v>0</v>
      </c>
      <c r="BL99" s="24" t="s">
        <v>284</v>
      </c>
      <c r="BM99" s="24" t="s">
        <v>1824</v>
      </c>
    </row>
    <row r="100" spans="2:47" s="1" customFormat="1" ht="27">
      <c r="B100" s="41"/>
      <c r="C100" s="63"/>
      <c r="D100" s="232" t="s">
        <v>192</v>
      </c>
      <c r="E100" s="63"/>
      <c r="F100" s="242" t="s">
        <v>1823</v>
      </c>
      <c r="G100" s="63"/>
      <c r="H100" s="63"/>
      <c r="I100" s="172"/>
      <c r="J100" s="63"/>
      <c r="K100" s="63"/>
      <c r="L100" s="61"/>
      <c r="M100" s="218"/>
      <c r="N100" s="42"/>
      <c r="O100" s="42"/>
      <c r="P100" s="42"/>
      <c r="Q100" s="42"/>
      <c r="R100" s="42"/>
      <c r="S100" s="42"/>
      <c r="T100" s="78"/>
      <c r="AT100" s="24" t="s">
        <v>192</v>
      </c>
      <c r="AU100" s="24" t="s">
        <v>85</v>
      </c>
    </row>
    <row r="101" spans="2:65" s="1" customFormat="1" ht="22.5" customHeight="1">
      <c r="B101" s="41"/>
      <c r="C101" s="257" t="s">
        <v>228</v>
      </c>
      <c r="D101" s="257" t="s">
        <v>330</v>
      </c>
      <c r="E101" s="258" t="s">
        <v>1825</v>
      </c>
      <c r="F101" s="259" t="s">
        <v>1826</v>
      </c>
      <c r="G101" s="260" t="s">
        <v>305</v>
      </c>
      <c r="H101" s="261">
        <v>2</v>
      </c>
      <c r="I101" s="262"/>
      <c r="J101" s="263">
        <f>ROUND(I101*H101,2)</f>
        <v>0</v>
      </c>
      <c r="K101" s="259" t="s">
        <v>22</v>
      </c>
      <c r="L101" s="264"/>
      <c r="M101" s="265" t="s">
        <v>22</v>
      </c>
      <c r="N101" s="266" t="s">
        <v>48</v>
      </c>
      <c r="O101" s="42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AR101" s="24" t="s">
        <v>384</v>
      </c>
      <c r="AT101" s="24" t="s">
        <v>330</v>
      </c>
      <c r="AU101" s="24" t="s">
        <v>85</v>
      </c>
      <c r="AY101" s="24" t="s">
        <v>183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24" t="s">
        <v>24</v>
      </c>
      <c r="BK101" s="215">
        <f>ROUND(I101*H101,2)</f>
        <v>0</v>
      </c>
      <c r="BL101" s="24" t="s">
        <v>284</v>
      </c>
      <c r="BM101" s="24" t="s">
        <v>1827</v>
      </c>
    </row>
    <row r="102" spans="2:47" s="1" customFormat="1" ht="13.5">
      <c r="B102" s="41"/>
      <c r="C102" s="63"/>
      <c r="D102" s="232" t="s">
        <v>192</v>
      </c>
      <c r="E102" s="63"/>
      <c r="F102" s="242" t="s">
        <v>1826</v>
      </c>
      <c r="G102" s="63"/>
      <c r="H102" s="63"/>
      <c r="I102" s="172"/>
      <c r="J102" s="63"/>
      <c r="K102" s="63"/>
      <c r="L102" s="61"/>
      <c r="M102" s="218"/>
      <c r="N102" s="42"/>
      <c r="O102" s="42"/>
      <c r="P102" s="42"/>
      <c r="Q102" s="42"/>
      <c r="R102" s="42"/>
      <c r="S102" s="42"/>
      <c r="T102" s="78"/>
      <c r="AT102" s="24" t="s">
        <v>192</v>
      </c>
      <c r="AU102" s="24" t="s">
        <v>85</v>
      </c>
    </row>
    <row r="103" spans="2:65" s="1" customFormat="1" ht="22.5" customHeight="1">
      <c r="B103" s="41"/>
      <c r="C103" s="257" t="s">
        <v>235</v>
      </c>
      <c r="D103" s="257" t="s">
        <v>330</v>
      </c>
      <c r="E103" s="258" t="s">
        <v>1828</v>
      </c>
      <c r="F103" s="259" t="s">
        <v>1829</v>
      </c>
      <c r="G103" s="260" t="s">
        <v>305</v>
      </c>
      <c r="H103" s="261">
        <v>10</v>
      </c>
      <c r="I103" s="262"/>
      <c r="J103" s="263">
        <f>ROUND(I103*H103,2)</f>
        <v>0</v>
      </c>
      <c r="K103" s="259" t="s">
        <v>22</v>
      </c>
      <c r="L103" s="264"/>
      <c r="M103" s="265" t="s">
        <v>22</v>
      </c>
      <c r="N103" s="266" t="s">
        <v>48</v>
      </c>
      <c r="O103" s="42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AR103" s="24" t="s">
        <v>384</v>
      </c>
      <c r="AT103" s="24" t="s">
        <v>330</v>
      </c>
      <c r="AU103" s="24" t="s">
        <v>85</v>
      </c>
      <c r="AY103" s="24" t="s">
        <v>183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24" t="s">
        <v>24</v>
      </c>
      <c r="BK103" s="215">
        <f>ROUND(I103*H103,2)</f>
        <v>0</v>
      </c>
      <c r="BL103" s="24" t="s">
        <v>284</v>
      </c>
      <c r="BM103" s="24" t="s">
        <v>1830</v>
      </c>
    </row>
    <row r="104" spans="2:47" s="1" customFormat="1" ht="13.5">
      <c r="B104" s="41"/>
      <c r="C104" s="63"/>
      <c r="D104" s="232" t="s">
        <v>192</v>
      </c>
      <c r="E104" s="63"/>
      <c r="F104" s="242" t="s">
        <v>1829</v>
      </c>
      <c r="G104" s="63"/>
      <c r="H104" s="63"/>
      <c r="I104" s="172"/>
      <c r="J104" s="63"/>
      <c r="K104" s="63"/>
      <c r="L104" s="61"/>
      <c r="M104" s="218"/>
      <c r="N104" s="42"/>
      <c r="O104" s="42"/>
      <c r="P104" s="42"/>
      <c r="Q104" s="42"/>
      <c r="R104" s="42"/>
      <c r="S104" s="42"/>
      <c r="T104" s="78"/>
      <c r="AT104" s="24" t="s">
        <v>192</v>
      </c>
      <c r="AU104" s="24" t="s">
        <v>85</v>
      </c>
    </row>
    <row r="105" spans="2:65" s="1" customFormat="1" ht="22.5" customHeight="1">
      <c r="B105" s="41"/>
      <c r="C105" s="257" t="s">
        <v>29</v>
      </c>
      <c r="D105" s="257" t="s">
        <v>330</v>
      </c>
      <c r="E105" s="258" t="s">
        <v>1831</v>
      </c>
      <c r="F105" s="259" t="s">
        <v>1832</v>
      </c>
      <c r="G105" s="260" t="s">
        <v>274</v>
      </c>
      <c r="H105" s="261">
        <v>180</v>
      </c>
      <c r="I105" s="262"/>
      <c r="J105" s="263">
        <f>ROUND(I105*H105,2)</f>
        <v>0</v>
      </c>
      <c r="K105" s="259" t="s">
        <v>22</v>
      </c>
      <c r="L105" s="264"/>
      <c r="M105" s="265" t="s">
        <v>22</v>
      </c>
      <c r="N105" s="266" t="s">
        <v>48</v>
      </c>
      <c r="O105" s="42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AR105" s="24" t="s">
        <v>384</v>
      </c>
      <c r="AT105" s="24" t="s">
        <v>330</v>
      </c>
      <c r="AU105" s="24" t="s">
        <v>85</v>
      </c>
      <c r="AY105" s="24" t="s">
        <v>183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24" t="s">
        <v>24</v>
      </c>
      <c r="BK105" s="215">
        <f>ROUND(I105*H105,2)</f>
        <v>0</v>
      </c>
      <c r="BL105" s="24" t="s">
        <v>284</v>
      </c>
      <c r="BM105" s="24" t="s">
        <v>1833</v>
      </c>
    </row>
    <row r="106" spans="2:47" s="1" customFormat="1" ht="13.5">
      <c r="B106" s="41"/>
      <c r="C106" s="63"/>
      <c r="D106" s="232" t="s">
        <v>192</v>
      </c>
      <c r="E106" s="63"/>
      <c r="F106" s="242" t="s">
        <v>1832</v>
      </c>
      <c r="G106" s="63"/>
      <c r="H106" s="63"/>
      <c r="I106" s="172"/>
      <c r="J106" s="63"/>
      <c r="K106" s="63"/>
      <c r="L106" s="61"/>
      <c r="M106" s="218"/>
      <c r="N106" s="42"/>
      <c r="O106" s="42"/>
      <c r="P106" s="42"/>
      <c r="Q106" s="42"/>
      <c r="R106" s="42"/>
      <c r="S106" s="42"/>
      <c r="T106" s="78"/>
      <c r="AT106" s="24" t="s">
        <v>192</v>
      </c>
      <c r="AU106" s="24" t="s">
        <v>85</v>
      </c>
    </row>
    <row r="107" spans="2:65" s="1" customFormat="1" ht="22.5" customHeight="1">
      <c r="B107" s="41"/>
      <c r="C107" s="257" t="s">
        <v>252</v>
      </c>
      <c r="D107" s="257" t="s">
        <v>330</v>
      </c>
      <c r="E107" s="258" t="s">
        <v>1834</v>
      </c>
      <c r="F107" s="259" t="s">
        <v>1835</v>
      </c>
      <c r="G107" s="260" t="s">
        <v>274</v>
      </c>
      <c r="H107" s="261">
        <v>40</v>
      </c>
      <c r="I107" s="262"/>
      <c r="J107" s="263">
        <f>ROUND(I107*H107,2)</f>
        <v>0</v>
      </c>
      <c r="K107" s="259" t="s">
        <v>22</v>
      </c>
      <c r="L107" s="264"/>
      <c r="M107" s="265" t="s">
        <v>22</v>
      </c>
      <c r="N107" s="266" t="s">
        <v>48</v>
      </c>
      <c r="O107" s="42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AR107" s="24" t="s">
        <v>384</v>
      </c>
      <c r="AT107" s="24" t="s">
        <v>330</v>
      </c>
      <c r="AU107" s="24" t="s">
        <v>85</v>
      </c>
      <c r="AY107" s="24" t="s">
        <v>183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24" t="s">
        <v>24</v>
      </c>
      <c r="BK107" s="215">
        <f>ROUND(I107*H107,2)</f>
        <v>0</v>
      </c>
      <c r="BL107" s="24" t="s">
        <v>284</v>
      </c>
      <c r="BM107" s="24" t="s">
        <v>1836</v>
      </c>
    </row>
    <row r="108" spans="2:47" s="1" customFormat="1" ht="13.5">
      <c r="B108" s="41"/>
      <c r="C108" s="63"/>
      <c r="D108" s="232" t="s">
        <v>192</v>
      </c>
      <c r="E108" s="63"/>
      <c r="F108" s="242" t="s">
        <v>1835</v>
      </c>
      <c r="G108" s="63"/>
      <c r="H108" s="63"/>
      <c r="I108" s="172"/>
      <c r="J108" s="63"/>
      <c r="K108" s="63"/>
      <c r="L108" s="61"/>
      <c r="M108" s="218"/>
      <c r="N108" s="42"/>
      <c r="O108" s="42"/>
      <c r="P108" s="42"/>
      <c r="Q108" s="42"/>
      <c r="R108" s="42"/>
      <c r="S108" s="42"/>
      <c r="T108" s="78"/>
      <c r="AT108" s="24" t="s">
        <v>192</v>
      </c>
      <c r="AU108" s="24" t="s">
        <v>85</v>
      </c>
    </row>
    <row r="109" spans="2:65" s="1" customFormat="1" ht="22.5" customHeight="1">
      <c r="B109" s="41"/>
      <c r="C109" s="204" t="s">
        <v>259</v>
      </c>
      <c r="D109" s="204" t="s">
        <v>185</v>
      </c>
      <c r="E109" s="205" t="s">
        <v>1837</v>
      </c>
      <c r="F109" s="206" t="s">
        <v>1838</v>
      </c>
      <c r="G109" s="207" t="s">
        <v>268</v>
      </c>
      <c r="H109" s="208">
        <v>1</v>
      </c>
      <c r="I109" s="209"/>
      <c r="J109" s="210">
        <f>ROUND(I109*H109,2)</f>
        <v>0</v>
      </c>
      <c r="K109" s="206" t="s">
        <v>22</v>
      </c>
      <c r="L109" s="61"/>
      <c r="M109" s="211" t="s">
        <v>22</v>
      </c>
      <c r="N109" s="212" t="s">
        <v>48</v>
      </c>
      <c r="O109" s="42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AR109" s="24" t="s">
        <v>284</v>
      </c>
      <c r="AT109" s="24" t="s">
        <v>185</v>
      </c>
      <c r="AU109" s="24" t="s">
        <v>85</v>
      </c>
      <c r="AY109" s="24" t="s">
        <v>183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24" t="s">
        <v>24</v>
      </c>
      <c r="BK109" s="215">
        <f>ROUND(I109*H109,2)</f>
        <v>0</v>
      </c>
      <c r="BL109" s="24" t="s">
        <v>284</v>
      </c>
      <c r="BM109" s="24" t="s">
        <v>1839</v>
      </c>
    </row>
    <row r="110" spans="2:47" s="1" customFormat="1" ht="13.5">
      <c r="B110" s="41"/>
      <c r="C110" s="63"/>
      <c r="D110" s="232" t="s">
        <v>192</v>
      </c>
      <c r="E110" s="63"/>
      <c r="F110" s="242" t="s">
        <v>1838</v>
      </c>
      <c r="G110" s="63"/>
      <c r="H110" s="63"/>
      <c r="I110" s="172"/>
      <c r="J110" s="63"/>
      <c r="K110" s="63"/>
      <c r="L110" s="61"/>
      <c r="M110" s="218"/>
      <c r="N110" s="42"/>
      <c r="O110" s="42"/>
      <c r="P110" s="42"/>
      <c r="Q110" s="42"/>
      <c r="R110" s="42"/>
      <c r="S110" s="42"/>
      <c r="T110" s="78"/>
      <c r="AT110" s="24" t="s">
        <v>192</v>
      </c>
      <c r="AU110" s="24" t="s">
        <v>85</v>
      </c>
    </row>
    <row r="111" spans="2:65" s="1" customFormat="1" ht="22.5" customHeight="1">
      <c r="B111" s="41"/>
      <c r="C111" s="257" t="s">
        <v>265</v>
      </c>
      <c r="D111" s="257" t="s">
        <v>330</v>
      </c>
      <c r="E111" s="258" t="s">
        <v>1840</v>
      </c>
      <c r="F111" s="259" t="s">
        <v>1841</v>
      </c>
      <c r="G111" s="260" t="s">
        <v>268</v>
      </c>
      <c r="H111" s="261">
        <v>1</v>
      </c>
      <c r="I111" s="262"/>
      <c r="J111" s="263">
        <f>ROUND(I111*H111,2)</f>
        <v>0</v>
      </c>
      <c r="K111" s="259" t="s">
        <v>22</v>
      </c>
      <c r="L111" s="264"/>
      <c r="M111" s="265" t="s">
        <v>22</v>
      </c>
      <c r="N111" s="266" t="s">
        <v>48</v>
      </c>
      <c r="O111" s="42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AR111" s="24" t="s">
        <v>384</v>
      </c>
      <c r="AT111" s="24" t="s">
        <v>330</v>
      </c>
      <c r="AU111" s="24" t="s">
        <v>85</v>
      </c>
      <c r="AY111" s="24" t="s">
        <v>183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24" t="s">
        <v>24</v>
      </c>
      <c r="BK111" s="215">
        <f>ROUND(I111*H111,2)</f>
        <v>0</v>
      </c>
      <c r="BL111" s="24" t="s">
        <v>284</v>
      </c>
      <c r="BM111" s="24" t="s">
        <v>1842</v>
      </c>
    </row>
    <row r="112" spans="2:47" s="1" customFormat="1" ht="13.5">
      <c r="B112" s="41"/>
      <c r="C112" s="63"/>
      <c r="D112" s="232" t="s">
        <v>192</v>
      </c>
      <c r="E112" s="63"/>
      <c r="F112" s="242" t="s">
        <v>1841</v>
      </c>
      <c r="G112" s="63"/>
      <c r="H112" s="63"/>
      <c r="I112" s="172"/>
      <c r="J112" s="63"/>
      <c r="K112" s="63"/>
      <c r="L112" s="61"/>
      <c r="M112" s="218"/>
      <c r="N112" s="42"/>
      <c r="O112" s="42"/>
      <c r="P112" s="42"/>
      <c r="Q112" s="42"/>
      <c r="R112" s="42"/>
      <c r="S112" s="42"/>
      <c r="T112" s="78"/>
      <c r="AT112" s="24" t="s">
        <v>192</v>
      </c>
      <c r="AU112" s="24" t="s">
        <v>85</v>
      </c>
    </row>
    <row r="113" spans="2:65" s="1" customFormat="1" ht="22.5" customHeight="1">
      <c r="B113" s="41"/>
      <c r="C113" s="204" t="s">
        <v>271</v>
      </c>
      <c r="D113" s="204" t="s">
        <v>185</v>
      </c>
      <c r="E113" s="205" t="s">
        <v>1843</v>
      </c>
      <c r="F113" s="206" t="s">
        <v>1844</v>
      </c>
      <c r="G113" s="207" t="s">
        <v>268</v>
      </c>
      <c r="H113" s="208">
        <v>1</v>
      </c>
      <c r="I113" s="209"/>
      <c r="J113" s="210">
        <f>ROUND(I113*H113,2)</f>
        <v>0</v>
      </c>
      <c r="K113" s="206" t="s">
        <v>22</v>
      </c>
      <c r="L113" s="61"/>
      <c r="M113" s="211" t="s">
        <v>22</v>
      </c>
      <c r="N113" s="212" t="s">
        <v>48</v>
      </c>
      <c r="O113" s="42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AR113" s="24" t="s">
        <v>284</v>
      </c>
      <c r="AT113" s="24" t="s">
        <v>185</v>
      </c>
      <c r="AU113" s="24" t="s">
        <v>85</v>
      </c>
      <c r="AY113" s="24" t="s">
        <v>183</v>
      </c>
      <c r="BE113" s="215">
        <f>IF(N113="základní",J113,0)</f>
        <v>0</v>
      </c>
      <c r="BF113" s="215">
        <f>IF(N113="snížená",J113,0)</f>
        <v>0</v>
      </c>
      <c r="BG113" s="215">
        <f>IF(N113="zákl. přenesená",J113,0)</f>
        <v>0</v>
      </c>
      <c r="BH113" s="215">
        <f>IF(N113="sníž. přenesená",J113,0)</f>
        <v>0</v>
      </c>
      <c r="BI113" s="215">
        <f>IF(N113="nulová",J113,0)</f>
        <v>0</v>
      </c>
      <c r="BJ113" s="24" t="s">
        <v>24</v>
      </c>
      <c r="BK113" s="215">
        <f>ROUND(I113*H113,2)</f>
        <v>0</v>
      </c>
      <c r="BL113" s="24" t="s">
        <v>284</v>
      </c>
      <c r="BM113" s="24" t="s">
        <v>1845</v>
      </c>
    </row>
    <row r="114" spans="2:47" s="1" customFormat="1" ht="13.5">
      <c r="B114" s="41"/>
      <c r="C114" s="63"/>
      <c r="D114" s="232" t="s">
        <v>192</v>
      </c>
      <c r="E114" s="63"/>
      <c r="F114" s="242" t="s">
        <v>1844</v>
      </c>
      <c r="G114" s="63"/>
      <c r="H114" s="63"/>
      <c r="I114" s="172"/>
      <c r="J114" s="63"/>
      <c r="K114" s="63"/>
      <c r="L114" s="61"/>
      <c r="M114" s="218"/>
      <c r="N114" s="42"/>
      <c r="O114" s="42"/>
      <c r="P114" s="42"/>
      <c r="Q114" s="42"/>
      <c r="R114" s="42"/>
      <c r="S114" s="42"/>
      <c r="T114" s="78"/>
      <c r="AT114" s="24" t="s">
        <v>192</v>
      </c>
      <c r="AU114" s="24" t="s">
        <v>85</v>
      </c>
    </row>
    <row r="115" spans="2:65" s="1" customFormat="1" ht="22.5" customHeight="1">
      <c r="B115" s="41"/>
      <c r="C115" s="204" t="s">
        <v>10</v>
      </c>
      <c r="D115" s="204" t="s">
        <v>185</v>
      </c>
      <c r="E115" s="205" t="s">
        <v>1846</v>
      </c>
      <c r="F115" s="206" t="s">
        <v>1847</v>
      </c>
      <c r="G115" s="207" t="s">
        <v>268</v>
      </c>
      <c r="H115" s="208">
        <v>1</v>
      </c>
      <c r="I115" s="209"/>
      <c r="J115" s="210">
        <f>ROUND(I115*H115,2)</f>
        <v>0</v>
      </c>
      <c r="K115" s="206" t="s">
        <v>22</v>
      </c>
      <c r="L115" s="61"/>
      <c r="M115" s="211" t="s">
        <v>22</v>
      </c>
      <c r="N115" s="212" t="s">
        <v>48</v>
      </c>
      <c r="O115" s="42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AR115" s="24" t="s">
        <v>284</v>
      </c>
      <c r="AT115" s="24" t="s">
        <v>185</v>
      </c>
      <c r="AU115" s="24" t="s">
        <v>85</v>
      </c>
      <c r="AY115" s="24" t="s">
        <v>183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24" t="s">
        <v>24</v>
      </c>
      <c r="BK115" s="215">
        <f>ROUND(I115*H115,2)</f>
        <v>0</v>
      </c>
      <c r="BL115" s="24" t="s">
        <v>284</v>
      </c>
      <c r="BM115" s="24" t="s">
        <v>1848</v>
      </c>
    </row>
    <row r="116" spans="2:47" s="1" customFormat="1" ht="13.5">
      <c r="B116" s="41"/>
      <c r="C116" s="63"/>
      <c r="D116" s="232" t="s">
        <v>192</v>
      </c>
      <c r="E116" s="63"/>
      <c r="F116" s="242" t="s">
        <v>1847</v>
      </c>
      <c r="G116" s="63"/>
      <c r="H116" s="63"/>
      <c r="I116" s="172"/>
      <c r="J116" s="63"/>
      <c r="K116" s="63"/>
      <c r="L116" s="61"/>
      <c r="M116" s="218"/>
      <c r="N116" s="42"/>
      <c r="O116" s="42"/>
      <c r="P116" s="42"/>
      <c r="Q116" s="42"/>
      <c r="R116" s="42"/>
      <c r="S116" s="42"/>
      <c r="T116" s="78"/>
      <c r="AT116" s="24" t="s">
        <v>192</v>
      </c>
      <c r="AU116" s="24" t="s">
        <v>85</v>
      </c>
    </row>
    <row r="117" spans="2:65" s="1" customFormat="1" ht="22.5" customHeight="1">
      <c r="B117" s="41"/>
      <c r="C117" s="204" t="s">
        <v>284</v>
      </c>
      <c r="D117" s="204" t="s">
        <v>185</v>
      </c>
      <c r="E117" s="205" t="s">
        <v>1849</v>
      </c>
      <c r="F117" s="206" t="s">
        <v>1850</v>
      </c>
      <c r="G117" s="207" t="s">
        <v>268</v>
      </c>
      <c r="H117" s="208">
        <v>1</v>
      </c>
      <c r="I117" s="209"/>
      <c r="J117" s="210">
        <f>ROUND(I117*H117,2)</f>
        <v>0</v>
      </c>
      <c r="K117" s="206" t="s">
        <v>22</v>
      </c>
      <c r="L117" s="61"/>
      <c r="M117" s="211" t="s">
        <v>22</v>
      </c>
      <c r="N117" s="212" t="s">
        <v>48</v>
      </c>
      <c r="O117" s="42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AR117" s="24" t="s">
        <v>284</v>
      </c>
      <c r="AT117" s="24" t="s">
        <v>185</v>
      </c>
      <c r="AU117" s="24" t="s">
        <v>85</v>
      </c>
      <c r="AY117" s="24" t="s">
        <v>183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24" t="s">
        <v>24</v>
      </c>
      <c r="BK117" s="215">
        <f>ROUND(I117*H117,2)</f>
        <v>0</v>
      </c>
      <c r="BL117" s="24" t="s">
        <v>284</v>
      </c>
      <c r="BM117" s="24" t="s">
        <v>1851</v>
      </c>
    </row>
    <row r="118" spans="2:47" s="1" customFormat="1" ht="13.5">
      <c r="B118" s="41"/>
      <c r="C118" s="63"/>
      <c r="D118" s="232" t="s">
        <v>192</v>
      </c>
      <c r="E118" s="63"/>
      <c r="F118" s="242" t="s">
        <v>1850</v>
      </c>
      <c r="G118" s="63"/>
      <c r="H118" s="63"/>
      <c r="I118" s="172"/>
      <c r="J118" s="63"/>
      <c r="K118" s="63"/>
      <c r="L118" s="61"/>
      <c r="M118" s="218"/>
      <c r="N118" s="42"/>
      <c r="O118" s="42"/>
      <c r="P118" s="42"/>
      <c r="Q118" s="42"/>
      <c r="R118" s="42"/>
      <c r="S118" s="42"/>
      <c r="T118" s="78"/>
      <c r="AT118" s="24" t="s">
        <v>192</v>
      </c>
      <c r="AU118" s="24" t="s">
        <v>85</v>
      </c>
    </row>
    <row r="119" spans="2:65" s="1" customFormat="1" ht="22.5" customHeight="1">
      <c r="B119" s="41"/>
      <c r="C119" s="204" t="s">
        <v>290</v>
      </c>
      <c r="D119" s="204" t="s">
        <v>185</v>
      </c>
      <c r="E119" s="205" t="s">
        <v>1852</v>
      </c>
      <c r="F119" s="206" t="s">
        <v>1853</v>
      </c>
      <c r="G119" s="207" t="s">
        <v>268</v>
      </c>
      <c r="H119" s="208">
        <v>1</v>
      </c>
      <c r="I119" s="209"/>
      <c r="J119" s="210">
        <f>ROUND(I119*H119,2)</f>
        <v>0</v>
      </c>
      <c r="K119" s="206" t="s">
        <v>22</v>
      </c>
      <c r="L119" s="61"/>
      <c r="M119" s="211" t="s">
        <v>22</v>
      </c>
      <c r="N119" s="212" t="s">
        <v>48</v>
      </c>
      <c r="O119" s="42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AR119" s="24" t="s">
        <v>284</v>
      </c>
      <c r="AT119" s="24" t="s">
        <v>185</v>
      </c>
      <c r="AU119" s="24" t="s">
        <v>85</v>
      </c>
      <c r="AY119" s="24" t="s">
        <v>183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24" t="s">
        <v>24</v>
      </c>
      <c r="BK119" s="215">
        <f>ROUND(I119*H119,2)</f>
        <v>0</v>
      </c>
      <c r="BL119" s="24" t="s">
        <v>284</v>
      </c>
      <c r="BM119" s="24" t="s">
        <v>1854</v>
      </c>
    </row>
    <row r="120" spans="2:47" s="1" customFormat="1" ht="13.5">
      <c r="B120" s="41"/>
      <c r="C120" s="63"/>
      <c r="D120" s="232" t="s">
        <v>192</v>
      </c>
      <c r="E120" s="63"/>
      <c r="F120" s="242" t="s">
        <v>1853</v>
      </c>
      <c r="G120" s="63"/>
      <c r="H120" s="63"/>
      <c r="I120" s="172"/>
      <c r="J120" s="63"/>
      <c r="K120" s="63"/>
      <c r="L120" s="61"/>
      <c r="M120" s="218"/>
      <c r="N120" s="42"/>
      <c r="O120" s="42"/>
      <c r="P120" s="42"/>
      <c r="Q120" s="42"/>
      <c r="R120" s="42"/>
      <c r="S120" s="42"/>
      <c r="T120" s="78"/>
      <c r="AT120" s="24" t="s">
        <v>192</v>
      </c>
      <c r="AU120" s="24" t="s">
        <v>85</v>
      </c>
    </row>
    <row r="121" spans="2:65" s="1" customFormat="1" ht="22.5" customHeight="1">
      <c r="B121" s="41"/>
      <c r="C121" s="204" t="s">
        <v>296</v>
      </c>
      <c r="D121" s="204" t="s">
        <v>185</v>
      </c>
      <c r="E121" s="205" t="s">
        <v>1855</v>
      </c>
      <c r="F121" s="206" t="s">
        <v>1856</v>
      </c>
      <c r="G121" s="207" t="s">
        <v>268</v>
      </c>
      <c r="H121" s="208">
        <v>1</v>
      </c>
      <c r="I121" s="209"/>
      <c r="J121" s="210">
        <f>ROUND(I121*H121,2)</f>
        <v>0</v>
      </c>
      <c r="K121" s="206" t="s">
        <v>22</v>
      </c>
      <c r="L121" s="61"/>
      <c r="M121" s="211" t="s">
        <v>22</v>
      </c>
      <c r="N121" s="212" t="s">
        <v>48</v>
      </c>
      <c r="O121" s="42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AR121" s="24" t="s">
        <v>284</v>
      </c>
      <c r="AT121" s="24" t="s">
        <v>185</v>
      </c>
      <c r="AU121" s="24" t="s">
        <v>85</v>
      </c>
      <c r="AY121" s="24" t="s">
        <v>183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24" t="s">
        <v>24</v>
      </c>
      <c r="BK121" s="215">
        <f>ROUND(I121*H121,2)</f>
        <v>0</v>
      </c>
      <c r="BL121" s="24" t="s">
        <v>284</v>
      </c>
      <c r="BM121" s="24" t="s">
        <v>1857</v>
      </c>
    </row>
    <row r="122" spans="2:47" s="1" customFormat="1" ht="13.5">
      <c r="B122" s="41"/>
      <c r="C122" s="63"/>
      <c r="D122" s="232" t="s">
        <v>192</v>
      </c>
      <c r="E122" s="63"/>
      <c r="F122" s="242" t="s">
        <v>1856</v>
      </c>
      <c r="G122" s="63"/>
      <c r="H122" s="63"/>
      <c r="I122" s="172"/>
      <c r="J122" s="63"/>
      <c r="K122" s="63"/>
      <c r="L122" s="61"/>
      <c r="M122" s="218"/>
      <c r="N122" s="42"/>
      <c r="O122" s="42"/>
      <c r="P122" s="42"/>
      <c r="Q122" s="42"/>
      <c r="R122" s="42"/>
      <c r="S122" s="42"/>
      <c r="T122" s="78"/>
      <c r="AT122" s="24" t="s">
        <v>192</v>
      </c>
      <c r="AU122" s="24" t="s">
        <v>85</v>
      </c>
    </row>
    <row r="123" spans="2:65" s="1" customFormat="1" ht="22.5" customHeight="1">
      <c r="B123" s="41"/>
      <c r="C123" s="204" t="s">
        <v>302</v>
      </c>
      <c r="D123" s="204" t="s">
        <v>185</v>
      </c>
      <c r="E123" s="205" t="s">
        <v>1858</v>
      </c>
      <c r="F123" s="206" t="s">
        <v>1859</v>
      </c>
      <c r="G123" s="207" t="s">
        <v>268</v>
      </c>
      <c r="H123" s="208">
        <v>1</v>
      </c>
      <c r="I123" s="209"/>
      <c r="J123" s="210">
        <f>ROUND(I123*H123,2)</f>
        <v>0</v>
      </c>
      <c r="K123" s="206" t="s">
        <v>22</v>
      </c>
      <c r="L123" s="61"/>
      <c r="M123" s="211" t="s">
        <v>22</v>
      </c>
      <c r="N123" s="212" t="s">
        <v>48</v>
      </c>
      <c r="O123" s="42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AR123" s="24" t="s">
        <v>284</v>
      </c>
      <c r="AT123" s="24" t="s">
        <v>185</v>
      </c>
      <c r="AU123" s="24" t="s">
        <v>85</v>
      </c>
      <c r="AY123" s="24" t="s">
        <v>183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24" t="s">
        <v>24</v>
      </c>
      <c r="BK123" s="215">
        <f>ROUND(I123*H123,2)</f>
        <v>0</v>
      </c>
      <c r="BL123" s="24" t="s">
        <v>284</v>
      </c>
      <c r="BM123" s="24" t="s">
        <v>1860</v>
      </c>
    </row>
    <row r="124" spans="2:47" s="1" customFormat="1" ht="13.5">
      <c r="B124" s="41"/>
      <c r="C124" s="63"/>
      <c r="D124" s="232" t="s">
        <v>192</v>
      </c>
      <c r="E124" s="63"/>
      <c r="F124" s="242" t="s">
        <v>1859</v>
      </c>
      <c r="G124" s="63"/>
      <c r="H124" s="63"/>
      <c r="I124" s="172"/>
      <c r="J124" s="63"/>
      <c r="K124" s="63"/>
      <c r="L124" s="61"/>
      <c r="M124" s="218"/>
      <c r="N124" s="42"/>
      <c r="O124" s="42"/>
      <c r="P124" s="42"/>
      <c r="Q124" s="42"/>
      <c r="R124" s="42"/>
      <c r="S124" s="42"/>
      <c r="T124" s="78"/>
      <c r="AT124" s="24" t="s">
        <v>192</v>
      </c>
      <c r="AU124" s="24" t="s">
        <v>85</v>
      </c>
    </row>
    <row r="125" spans="2:65" s="1" customFormat="1" ht="22.5" customHeight="1">
      <c r="B125" s="41"/>
      <c r="C125" s="204" t="s">
        <v>309</v>
      </c>
      <c r="D125" s="204" t="s">
        <v>185</v>
      </c>
      <c r="E125" s="205" t="s">
        <v>1861</v>
      </c>
      <c r="F125" s="206" t="s">
        <v>1862</v>
      </c>
      <c r="G125" s="207" t="s">
        <v>268</v>
      </c>
      <c r="H125" s="208">
        <v>1</v>
      </c>
      <c r="I125" s="209"/>
      <c r="J125" s="210">
        <f>ROUND(I125*H125,2)</f>
        <v>0</v>
      </c>
      <c r="K125" s="206" t="s">
        <v>22</v>
      </c>
      <c r="L125" s="61"/>
      <c r="M125" s="211" t="s">
        <v>22</v>
      </c>
      <c r="N125" s="212" t="s">
        <v>48</v>
      </c>
      <c r="O125" s="42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AR125" s="24" t="s">
        <v>284</v>
      </c>
      <c r="AT125" s="24" t="s">
        <v>185</v>
      </c>
      <c r="AU125" s="24" t="s">
        <v>85</v>
      </c>
      <c r="AY125" s="24" t="s">
        <v>183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24" t="s">
        <v>24</v>
      </c>
      <c r="BK125" s="215">
        <f>ROUND(I125*H125,2)</f>
        <v>0</v>
      </c>
      <c r="BL125" s="24" t="s">
        <v>284</v>
      </c>
      <c r="BM125" s="24" t="s">
        <v>1863</v>
      </c>
    </row>
    <row r="126" spans="2:47" s="1" customFormat="1" ht="13.5">
      <c r="B126" s="41"/>
      <c r="C126" s="63"/>
      <c r="D126" s="216" t="s">
        <v>192</v>
      </c>
      <c r="E126" s="63"/>
      <c r="F126" s="217" t="s">
        <v>1862</v>
      </c>
      <c r="G126" s="63"/>
      <c r="H126" s="63"/>
      <c r="I126" s="172"/>
      <c r="J126" s="63"/>
      <c r="K126" s="63"/>
      <c r="L126" s="61"/>
      <c r="M126" s="270"/>
      <c r="N126" s="271"/>
      <c r="O126" s="271"/>
      <c r="P126" s="271"/>
      <c r="Q126" s="271"/>
      <c r="R126" s="271"/>
      <c r="S126" s="271"/>
      <c r="T126" s="272"/>
      <c r="AT126" s="24" t="s">
        <v>192</v>
      </c>
      <c r="AU126" s="24" t="s">
        <v>85</v>
      </c>
    </row>
    <row r="127" spans="2:12" s="1" customFormat="1" ht="6.95" customHeight="1">
      <c r="B127" s="56"/>
      <c r="C127" s="57"/>
      <c r="D127" s="57"/>
      <c r="E127" s="57"/>
      <c r="F127" s="57"/>
      <c r="G127" s="57"/>
      <c r="H127" s="57"/>
      <c r="I127" s="148"/>
      <c r="J127" s="57"/>
      <c r="K127" s="57"/>
      <c r="L127" s="61"/>
    </row>
  </sheetData>
  <sheetProtection algorithmName="SHA-512" hashValue="UNSPuJyhmJM68J7OdVbR2cOBqjcg/evrduNRSXiAcy2/DxLzwQbdeViFlcVIUppSsNrWYDm1aKFXf9gIyLYlJA==" saltValue="FdNSzV2Z3vZjhtHmw9uUpQ==" spinCount="100000" sheet="1" objects="1" scenarios="1" formatCells="0" formatColumns="0" formatRows="0" sort="0" autoFilter="0"/>
  <autoFilter ref="C83:K126"/>
  <mergeCells count="12">
    <mergeCell ref="G1:H1"/>
    <mergeCell ref="L2:V2"/>
    <mergeCell ref="E49:H49"/>
    <mergeCell ref="E51:H51"/>
    <mergeCell ref="E72:H72"/>
    <mergeCell ref="E74:H74"/>
    <mergeCell ref="E76:H76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6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126</v>
      </c>
      <c r="G1" s="487" t="s">
        <v>127</v>
      </c>
      <c r="H1" s="487"/>
      <c r="I1" s="124"/>
      <c r="J1" s="123" t="s">
        <v>128</v>
      </c>
      <c r="K1" s="122" t="s">
        <v>129</v>
      </c>
      <c r="L1" s="123" t="s">
        <v>130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AT2" s="24" t="s">
        <v>101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85</v>
      </c>
    </row>
    <row r="4" spans="2:46" ht="36.95" customHeight="1">
      <c r="B4" s="28"/>
      <c r="C4" s="29"/>
      <c r="D4" s="30" t="s">
        <v>131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2.5" customHeight="1">
      <c r="B7" s="28"/>
      <c r="C7" s="29"/>
      <c r="D7" s="29"/>
      <c r="E7" s="483" t="str">
        <f>'Rekapitulace stavby'!K6</f>
        <v>Rozšíření Úřadu práce Chomutov, Cihlářská ul. č.p. 4106</v>
      </c>
      <c r="F7" s="484"/>
      <c r="G7" s="484"/>
      <c r="H7" s="484"/>
      <c r="I7" s="126"/>
      <c r="J7" s="29"/>
      <c r="K7" s="31"/>
    </row>
    <row r="8" spans="2:11" ht="15">
      <c r="B8" s="28"/>
      <c r="C8" s="29"/>
      <c r="D8" s="37" t="s">
        <v>132</v>
      </c>
      <c r="E8" s="29"/>
      <c r="F8" s="29"/>
      <c r="G8" s="29"/>
      <c r="H8" s="29"/>
      <c r="I8" s="126"/>
      <c r="J8" s="29"/>
      <c r="K8" s="31"/>
    </row>
    <row r="9" spans="2:11" s="1" customFormat="1" ht="22.5" customHeight="1">
      <c r="B9" s="41"/>
      <c r="C9" s="42"/>
      <c r="D9" s="42"/>
      <c r="E9" s="483" t="s">
        <v>133</v>
      </c>
      <c r="F9" s="485"/>
      <c r="G9" s="485"/>
      <c r="H9" s="485"/>
      <c r="I9" s="127"/>
      <c r="J9" s="42"/>
      <c r="K9" s="45"/>
    </row>
    <row r="10" spans="2:11" s="1" customFormat="1" ht="15">
      <c r="B10" s="41"/>
      <c r="C10" s="42"/>
      <c r="D10" s="37" t="s">
        <v>134</v>
      </c>
      <c r="E10" s="42"/>
      <c r="F10" s="42"/>
      <c r="G10" s="42"/>
      <c r="H10" s="42"/>
      <c r="I10" s="127"/>
      <c r="J10" s="42"/>
      <c r="K10" s="45"/>
    </row>
    <row r="11" spans="2:11" s="1" customFormat="1" ht="36.95" customHeight="1">
      <c r="B11" s="41"/>
      <c r="C11" s="42"/>
      <c r="D11" s="42"/>
      <c r="E11" s="486" t="s">
        <v>1864</v>
      </c>
      <c r="F11" s="485"/>
      <c r="G11" s="485"/>
      <c r="H11" s="485"/>
      <c r="I11" s="127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5" customHeight="1">
      <c r="B13" s="41"/>
      <c r="C13" s="42"/>
      <c r="D13" s="37" t="s">
        <v>21</v>
      </c>
      <c r="E13" s="42"/>
      <c r="F13" s="35" t="s">
        <v>22</v>
      </c>
      <c r="G13" s="42"/>
      <c r="H13" s="42"/>
      <c r="I13" s="128" t="s">
        <v>23</v>
      </c>
      <c r="J13" s="35" t="s">
        <v>22</v>
      </c>
      <c r="K13" s="45"/>
    </row>
    <row r="14" spans="2:11" s="1" customFormat="1" ht="14.45" customHeight="1">
      <c r="B14" s="41"/>
      <c r="C14" s="42"/>
      <c r="D14" s="37" t="s">
        <v>25</v>
      </c>
      <c r="E14" s="42"/>
      <c r="F14" s="35" t="s">
        <v>1865</v>
      </c>
      <c r="G14" s="42"/>
      <c r="H14" s="42"/>
      <c r="I14" s="128" t="s">
        <v>27</v>
      </c>
      <c r="J14" s="129" t="str">
        <f>'Rekapitulace stavby'!AN8</f>
        <v>29.2.2016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5" customHeight="1">
      <c r="B16" s="41"/>
      <c r="C16" s="42"/>
      <c r="D16" s="37" t="s">
        <v>31</v>
      </c>
      <c r="E16" s="42"/>
      <c r="F16" s="42"/>
      <c r="G16" s="42"/>
      <c r="H16" s="42"/>
      <c r="I16" s="128" t="s">
        <v>32</v>
      </c>
      <c r="J16" s="35" t="s">
        <v>22</v>
      </c>
      <c r="K16" s="45"/>
    </row>
    <row r="17" spans="2:11" s="1" customFormat="1" ht="18" customHeight="1">
      <c r="B17" s="41"/>
      <c r="C17" s="42"/>
      <c r="D17" s="42"/>
      <c r="E17" s="35" t="s">
        <v>1865</v>
      </c>
      <c r="F17" s="42"/>
      <c r="G17" s="42"/>
      <c r="H17" s="42"/>
      <c r="I17" s="128" t="s">
        <v>34</v>
      </c>
      <c r="J17" s="35" t="s">
        <v>22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35</v>
      </c>
      <c r="E19" s="42"/>
      <c r="F19" s="42"/>
      <c r="G19" s="42"/>
      <c r="H19" s="42"/>
      <c r="I19" s="128" t="s">
        <v>32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34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37</v>
      </c>
      <c r="E22" s="42"/>
      <c r="F22" s="42"/>
      <c r="G22" s="42"/>
      <c r="H22" s="42"/>
      <c r="I22" s="128" t="s">
        <v>32</v>
      </c>
      <c r="J22" s="35" t="s">
        <v>22</v>
      </c>
      <c r="K22" s="45"/>
    </row>
    <row r="23" spans="2:11" s="1" customFormat="1" ht="18" customHeight="1">
      <c r="B23" s="41"/>
      <c r="C23" s="42"/>
      <c r="D23" s="42"/>
      <c r="E23" s="35" t="s">
        <v>1865</v>
      </c>
      <c r="F23" s="42"/>
      <c r="G23" s="42"/>
      <c r="H23" s="42"/>
      <c r="I23" s="128" t="s">
        <v>34</v>
      </c>
      <c r="J23" s="35" t="s">
        <v>22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42</v>
      </c>
      <c r="E25" s="42"/>
      <c r="F25" s="42"/>
      <c r="G25" s="42"/>
      <c r="H25" s="42"/>
      <c r="I25" s="127"/>
      <c r="J25" s="42"/>
      <c r="K25" s="45"/>
    </row>
    <row r="26" spans="2:11" s="7" customFormat="1" ht="22.5" customHeight="1">
      <c r="B26" s="130"/>
      <c r="C26" s="131"/>
      <c r="D26" s="131"/>
      <c r="E26" s="446" t="s">
        <v>22</v>
      </c>
      <c r="F26" s="446"/>
      <c r="G26" s="446"/>
      <c r="H26" s="446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43</v>
      </c>
      <c r="E29" s="42"/>
      <c r="F29" s="42"/>
      <c r="G29" s="42"/>
      <c r="H29" s="42"/>
      <c r="I29" s="127"/>
      <c r="J29" s="137">
        <f>ROUND(J94,2)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45</v>
      </c>
      <c r="G31" s="42"/>
      <c r="H31" s="42"/>
      <c r="I31" s="138" t="s">
        <v>44</v>
      </c>
      <c r="J31" s="46" t="s">
        <v>46</v>
      </c>
      <c r="K31" s="45"/>
    </row>
    <row r="32" spans="2:11" s="1" customFormat="1" ht="14.45" customHeight="1">
      <c r="B32" s="41"/>
      <c r="C32" s="42"/>
      <c r="D32" s="49" t="s">
        <v>47</v>
      </c>
      <c r="E32" s="49" t="s">
        <v>48</v>
      </c>
      <c r="F32" s="139">
        <f>ROUND(SUM(BE94:BE159),2)</f>
        <v>0</v>
      </c>
      <c r="G32" s="42"/>
      <c r="H32" s="42"/>
      <c r="I32" s="140">
        <v>0.21</v>
      </c>
      <c r="J32" s="139">
        <f>ROUND(ROUND((SUM(BE94:BE159)),2)*I32,2)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49</v>
      </c>
      <c r="F33" s="139">
        <f>ROUND(SUM(BF94:BF159),2)</f>
        <v>0</v>
      </c>
      <c r="G33" s="42"/>
      <c r="H33" s="42"/>
      <c r="I33" s="140">
        <v>0.15</v>
      </c>
      <c r="J33" s="139">
        <f>ROUND(ROUND((SUM(BF94:BF159)),2)*I33,2)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50</v>
      </c>
      <c r="F34" s="139">
        <f>ROUND(SUM(BG94:BG159),2)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51</v>
      </c>
      <c r="F35" s="139">
        <f>ROUND(SUM(BH94:BH159),2)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52</v>
      </c>
      <c r="F36" s="139">
        <f>ROUND(SUM(BI94:BI159),2)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53</v>
      </c>
      <c r="E38" s="79"/>
      <c r="F38" s="79"/>
      <c r="G38" s="143" t="s">
        <v>54</v>
      </c>
      <c r="H38" s="144" t="s">
        <v>55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" customHeight="1">
      <c r="B44" s="41"/>
      <c r="C44" s="30" t="s">
        <v>136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2.5" customHeight="1">
      <c r="B47" s="41"/>
      <c r="C47" s="42"/>
      <c r="D47" s="42"/>
      <c r="E47" s="483" t="str">
        <f>E7</f>
        <v>Rozšíření Úřadu práce Chomutov, Cihlářská ul. č.p. 4106</v>
      </c>
      <c r="F47" s="484"/>
      <c r="G47" s="484"/>
      <c r="H47" s="484"/>
      <c r="I47" s="127"/>
      <c r="J47" s="42"/>
      <c r="K47" s="45"/>
    </row>
    <row r="48" spans="2:11" ht="15">
      <c r="B48" s="28"/>
      <c r="C48" s="37" t="s">
        <v>132</v>
      </c>
      <c r="D48" s="29"/>
      <c r="E48" s="29"/>
      <c r="F48" s="29"/>
      <c r="G48" s="29"/>
      <c r="H48" s="29"/>
      <c r="I48" s="126"/>
      <c r="J48" s="29"/>
      <c r="K48" s="31"/>
    </row>
    <row r="49" spans="2:11" s="1" customFormat="1" ht="22.5" customHeight="1">
      <c r="B49" s="41"/>
      <c r="C49" s="42"/>
      <c r="D49" s="42"/>
      <c r="E49" s="483" t="s">
        <v>133</v>
      </c>
      <c r="F49" s="485"/>
      <c r="G49" s="485"/>
      <c r="H49" s="485"/>
      <c r="I49" s="127"/>
      <c r="J49" s="42"/>
      <c r="K49" s="45"/>
    </row>
    <row r="50" spans="2:11" s="1" customFormat="1" ht="14.45" customHeight="1">
      <c r="B50" s="41"/>
      <c r="C50" s="37" t="s">
        <v>134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23.25" customHeight="1">
      <c r="B51" s="41"/>
      <c r="C51" s="42"/>
      <c r="D51" s="42"/>
      <c r="E51" s="486" t="str">
        <f>E11</f>
        <v>č. 04 - Elektroistalace</v>
      </c>
      <c r="F51" s="485"/>
      <c r="G51" s="485"/>
      <c r="H51" s="485"/>
      <c r="I51" s="127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7" t="s">
        <v>25</v>
      </c>
      <c r="D53" s="42"/>
      <c r="E53" s="42"/>
      <c r="F53" s="35" t="str">
        <f>F14</f>
        <v xml:space="preserve"> </v>
      </c>
      <c r="G53" s="42"/>
      <c r="H53" s="42"/>
      <c r="I53" s="128" t="s">
        <v>27</v>
      </c>
      <c r="J53" s="129" t="str">
        <f>IF(J14="","",J14)</f>
        <v>29.2.2016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5">
      <c r="B55" s="41"/>
      <c r="C55" s="37" t="s">
        <v>31</v>
      </c>
      <c r="D55" s="42"/>
      <c r="E55" s="42"/>
      <c r="F55" s="35" t="str">
        <f>E17</f>
        <v xml:space="preserve"> </v>
      </c>
      <c r="G55" s="42"/>
      <c r="H55" s="42"/>
      <c r="I55" s="128" t="s">
        <v>37</v>
      </c>
      <c r="J55" s="35" t="str">
        <f>E23</f>
        <v xml:space="preserve"> </v>
      </c>
      <c r="K55" s="45"/>
    </row>
    <row r="56" spans="2:11" s="1" customFormat="1" ht="14.45" customHeight="1">
      <c r="B56" s="41"/>
      <c r="C56" s="37" t="s">
        <v>35</v>
      </c>
      <c r="D56" s="42"/>
      <c r="E56" s="42"/>
      <c r="F56" s="35" t="str">
        <f>IF(E20="","",E20)</f>
        <v/>
      </c>
      <c r="G56" s="42"/>
      <c r="H56" s="42"/>
      <c r="I56" s="127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137</v>
      </c>
      <c r="D58" s="141"/>
      <c r="E58" s="141"/>
      <c r="F58" s="141"/>
      <c r="G58" s="141"/>
      <c r="H58" s="141"/>
      <c r="I58" s="154"/>
      <c r="J58" s="155" t="s">
        <v>138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139</v>
      </c>
      <c r="D60" s="42"/>
      <c r="E60" s="42"/>
      <c r="F60" s="42"/>
      <c r="G60" s="42"/>
      <c r="H60" s="42"/>
      <c r="I60" s="127"/>
      <c r="J60" s="137">
        <f>J94</f>
        <v>0</v>
      </c>
      <c r="K60" s="45"/>
      <c r="AU60" s="24" t="s">
        <v>140</v>
      </c>
    </row>
    <row r="61" spans="2:11" s="8" customFormat="1" ht="24.95" customHeight="1">
      <c r="B61" s="158"/>
      <c r="C61" s="159"/>
      <c r="D61" s="160" t="s">
        <v>1866</v>
      </c>
      <c r="E61" s="161"/>
      <c r="F61" s="161"/>
      <c r="G61" s="161"/>
      <c r="H61" s="161"/>
      <c r="I61" s="162"/>
      <c r="J61" s="163">
        <f>J95</f>
        <v>0</v>
      </c>
      <c r="K61" s="164"/>
    </row>
    <row r="62" spans="2:11" s="9" customFormat="1" ht="19.9" customHeight="1">
      <c r="B62" s="165"/>
      <c r="C62" s="166"/>
      <c r="D62" s="167" t="s">
        <v>1867</v>
      </c>
      <c r="E62" s="168"/>
      <c r="F62" s="168"/>
      <c r="G62" s="168"/>
      <c r="H62" s="168"/>
      <c r="I62" s="169"/>
      <c r="J62" s="170">
        <f>J103</f>
        <v>0</v>
      </c>
      <c r="K62" s="171"/>
    </row>
    <row r="63" spans="2:11" s="9" customFormat="1" ht="14.85" customHeight="1">
      <c r="B63" s="165"/>
      <c r="C63" s="166"/>
      <c r="D63" s="167" t="s">
        <v>1868</v>
      </c>
      <c r="E63" s="168"/>
      <c r="F63" s="168"/>
      <c r="G63" s="168"/>
      <c r="H63" s="168"/>
      <c r="I63" s="169"/>
      <c r="J63" s="170">
        <f>J104</f>
        <v>0</v>
      </c>
      <c r="K63" s="171"/>
    </row>
    <row r="64" spans="2:11" s="8" customFormat="1" ht="24.95" customHeight="1">
      <c r="B64" s="158"/>
      <c r="C64" s="159"/>
      <c r="D64" s="160" t="s">
        <v>1869</v>
      </c>
      <c r="E64" s="161"/>
      <c r="F64" s="161"/>
      <c r="G64" s="161"/>
      <c r="H64" s="161"/>
      <c r="I64" s="162"/>
      <c r="J64" s="163">
        <f>J106</f>
        <v>0</v>
      </c>
      <c r="K64" s="164"/>
    </row>
    <row r="65" spans="2:11" s="9" customFormat="1" ht="19.9" customHeight="1">
      <c r="B65" s="165"/>
      <c r="C65" s="166"/>
      <c r="D65" s="167" t="s">
        <v>1870</v>
      </c>
      <c r="E65" s="168"/>
      <c r="F65" s="168"/>
      <c r="G65" s="168"/>
      <c r="H65" s="168"/>
      <c r="I65" s="169"/>
      <c r="J65" s="170">
        <f>J107</f>
        <v>0</v>
      </c>
      <c r="K65" s="171"/>
    </row>
    <row r="66" spans="2:11" s="8" customFormat="1" ht="24.95" customHeight="1">
      <c r="B66" s="158"/>
      <c r="C66" s="159"/>
      <c r="D66" s="160" t="s">
        <v>1871</v>
      </c>
      <c r="E66" s="161"/>
      <c r="F66" s="161"/>
      <c r="G66" s="161"/>
      <c r="H66" s="161"/>
      <c r="I66" s="162"/>
      <c r="J66" s="163">
        <f>J114</f>
        <v>0</v>
      </c>
      <c r="K66" s="164"/>
    </row>
    <row r="67" spans="2:11" s="9" customFormat="1" ht="19.9" customHeight="1">
      <c r="B67" s="165"/>
      <c r="C67" s="166"/>
      <c r="D67" s="167" t="s">
        <v>1872</v>
      </c>
      <c r="E67" s="168"/>
      <c r="F67" s="168"/>
      <c r="G67" s="168"/>
      <c r="H67" s="168"/>
      <c r="I67" s="169"/>
      <c r="J67" s="170">
        <f>J115</f>
        <v>0</v>
      </c>
      <c r="K67" s="171"/>
    </row>
    <row r="68" spans="2:11" s="9" customFormat="1" ht="19.9" customHeight="1">
      <c r="B68" s="165"/>
      <c r="C68" s="166"/>
      <c r="D68" s="167" t="s">
        <v>1873</v>
      </c>
      <c r="E68" s="168"/>
      <c r="F68" s="168"/>
      <c r="G68" s="168"/>
      <c r="H68" s="168"/>
      <c r="I68" s="169"/>
      <c r="J68" s="170">
        <f>J139</f>
        <v>0</v>
      </c>
      <c r="K68" s="171"/>
    </row>
    <row r="69" spans="2:11" s="9" customFormat="1" ht="19.9" customHeight="1">
      <c r="B69" s="165"/>
      <c r="C69" s="166"/>
      <c r="D69" s="167" t="s">
        <v>1874</v>
      </c>
      <c r="E69" s="168"/>
      <c r="F69" s="168"/>
      <c r="G69" s="168"/>
      <c r="H69" s="168"/>
      <c r="I69" s="169"/>
      <c r="J69" s="170">
        <f>J141</f>
        <v>0</v>
      </c>
      <c r="K69" s="171"/>
    </row>
    <row r="70" spans="2:11" s="8" customFormat="1" ht="24.95" customHeight="1">
      <c r="B70" s="158"/>
      <c r="C70" s="159"/>
      <c r="D70" s="160" t="s">
        <v>1875</v>
      </c>
      <c r="E70" s="161"/>
      <c r="F70" s="161"/>
      <c r="G70" s="161"/>
      <c r="H70" s="161"/>
      <c r="I70" s="162"/>
      <c r="J70" s="163">
        <f>J149</f>
        <v>0</v>
      </c>
      <c r="K70" s="164"/>
    </row>
    <row r="71" spans="2:11" s="8" customFormat="1" ht="24.95" customHeight="1">
      <c r="B71" s="158"/>
      <c r="C71" s="159"/>
      <c r="D71" s="160" t="s">
        <v>1876</v>
      </c>
      <c r="E71" s="161"/>
      <c r="F71" s="161"/>
      <c r="G71" s="161"/>
      <c r="H71" s="161"/>
      <c r="I71" s="162"/>
      <c r="J71" s="163">
        <f>J153</f>
        <v>0</v>
      </c>
      <c r="K71" s="164"/>
    </row>
    <row r="72" spans="2:11" s="9" customFormat="1" ht="19.9" customHeight="1">
      <c r="B72" s="165"/>
      <c r="C72" s="166"/>
      <c r="D72" s="167" t="s">
        <v>1877</v>
      </c>
      <c r="E72" s="168"/>
      <c r="F72" s="168"/>
      <c r="G72" s="168"/>
      <c r="H72" s="168"/>
      <c r="I72" s="169"/>
      <c r="J72" s="170">
        <f>J154</f>
        <v>0</v>
      </c>
      <c r="K72" s="171"/>
    </row>
    <row r="73" spans="2:11" s="1" customFormat="1" ht="21.75" customHeight="1">
      <c r="B73" s="41"/>
      <c r="C73" s="42"/>
      <c r="D73" s="42"/>
      <c r="E73" s="42"/>
      <c r="F73" s="42"/>
      <c r="G73" s="42"/>
      <c r="H73" s="42"/>
      <c r="I73" s="127"/>
      <c r="J73" s="42"/>
      <c r="K73" s="45"/>
    </row>
    <row r="74" spans="2:11" s="1" customFormat="1" ht="6.95" customHeight="1">
      <c r="B74" s="56"/>
      <c r="C74" s="57"/>
      <c r="D74" s="57"/>
      <c r="E74" s="57"/>
      <c r="F74" s="57"/>
      <c r="G74" s="57"/>
      <c r="H74" s="57"/>
      <c r="I74" s="148"/>
      <c r="J74" s="57"/>
      <c r="K74" s="58"/>
    </row>
    <row r="78" spans="2:12" s="1" customFormat="1" ht="6.95" customHeight="1">
      <c r="B78" s="59"/>
      <c r="C78" s="60"/>
      <c r="D78" s="60"/>
      <c r="E78" s="60"/>
      <c r="F78" s="60"/>
      <c r="G78" s="60"/>
      <c r="H78" s="60"/>
      <c r="I78" s="151"/>
      <c r="J78" s="60"/>
      <c r="K78" s="60"/>
      <c r="L78" s="61"/>
    </row>
    <row r="79" spans="2:12" s="1" customFormat="1" ht="36.95" customHeight="1">
      <c r="B79" s="41"/>
      <c r="C79" s="62" t="s">
        <v>167</v>
      </c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72"/>
      <c r="J80" s="63"/>
      <c r="K80" s="63"/>
      <c r="L80" s="61"/>
    </row>
    <row r="81" spans="2:12" s="1" customFormat="1" ht="14.45" customHeight="1">
      <c r="B81" s="41"/>
      <c r="C81" s="65" t="s">
        <v>18</v>
      </c>
      <c r="D81" s="63"/>
      <c r="E81" s="63"/>
      <c r="F81" s="63"/>
      <c r="G81" s="63"/>
      <c r="H81" s="63"/>
      <c r="I81" s="172"/>
      <c r="J81" s="63"/>
      <c r="K81" s="63"/>
      <c r="L81" s="61"/>
    </row>
    <row r="82" spans="2:12" s="1" customFormat="1" ht="22.5" customHeight="1">
      <c r="B82" s="41"/>
      <c r="C82" s="63"/>
      <c r="D82" s="63"/>
      <c r="E82" s="481" t="str">
        <f>E7</f>
        <v>Rozšíření Úřadu práce Chomutov, Cihlářská ul. č.p. 4106</v>
      </c>
      <c r="F82" s="488"/>
      <c r="G82" s="488"/>
      <c r="H82" s="488"/>
      <c r="I82" s="172"/>
      <c r="J82" s="63"/>
      <c r="K82" s="63"/>
      <c r="L82" s="61"/>
    </row>
    <row r="83" spans="2:12" ht="15">
      <c r="B83" s="28"/>
      <c r="C83" s="65" t="s">
        <v>132</v>
      </c>
      <c r="D83" s="173"/>
      <c r="E83" s="173"/>
      <c r="F83" s="173"/>
      <c r="G83" s="173"/>
      <c r="H83" s="173"/>
      <c r="J83" s="173"/>
      <c r="K83" s="173"/>
      <c r="L83" s="174"/>
    </row>
    <row r="84" spans="2:12" s="1" customFormat="1" ht="22.5" customHeight="1">
      <c r="B84" s="41"/>
      <c r="C84" s="63"/>
      <c r="D84" s="63"/>
      <c r="E84" s="481" t="s">
        <v>133</v>
      </c>
      <c r="F84" s="482"/>
      <c r="G84" s="482"/>
      <c r="H84" s="482"/>
      <c r="I84" s="172"/>
      <c r="J84" s="63"/>
      <c r="K84" s="63"/>
      <c r="L84" s="61"/>
    </row>
    <row r="85" spans="2:12" s="1" customFormat="1" ht="14.45" customHeight="1">
      <c r="B85" s="41"/>
      <c r="C85" s="65" t="s">
        <v>134</v>
      </c>
      <c r="D85" s="63"/>
      <c r="E85" s="63"/>
      <c r="F85" s="63"/>
      <c r="G85" s="63"/>
      <c r="H85" s="63"/>
      <c r="I85" s="172"/>
      <c r="J85" s="63"/>
      <c r="K85" s="63"/>
      <c r="L85" s="61"/>
    </row>
    <row r="86" spans="2:12" s="1" customFormat="1" ht="23.25" customHeight="1">
      <c r="B86" s="41"/>
      <c r="C86" s="63"/>
      <c r="D86" s="63"/>
      <c r="E86" s="457" t="str">
        <f>E11</f>
        <v>č. 04 - Elektroistalace</v>
      </c>
      <c r="F86" s="482"/>
      <c r="G86" s="482"/>
      <c r="H86" s="482"/>
      <c r="I86" s="172"/>
      <c r="J86" s="63"/>
      <c r="K86" s="63"/>
      <c r="L86" s="61"/>
    </row>
    <row r="87" spans="2:12" s="1" customFormat="1" ht="6.95" customHeight="1">
      <c r="B87" s="41"/>
      <c r="C87" s="63"/>
      <c r="D87" s="63"/>
      <c r="E87" s="63"/>
      <c r="F87" s="63"/>
      <c r="G87" s="63"/>
      <c r="H87" s="63"/>
      <c r="I87" s="172"/>
      <c r="J87" s="63"/>
      <c r="K87" s="63"/>
      <c r="L87" s="61"/>
    </row>
    <row r="88" spans="2:12" s="1" customFormat="1" ht="18" customHeight="1">
      <c r="B88" s="41"/>
      <c r="C88" s="65" t="s">
        <v>25</v>
      </c>
      <c r="D88" s="63"/>
      <c r="E88" s="63"/>
      <c r="F88" s="175" t="str">
        <f>F14</f>
        <v xml:space="preserve"> </v>
      </c>
      <c r="G88" s="63"/>
      <c r="H88" s="63"/>
      <c r="I88" s="176" t="s">
        <v>27</v>
      </c>
      <c r="J88" s="73" t="str">
        <f>IF(J14="","",J14)</f>
        <v>29.2.2016</v>
      </c>
      <c r="K88" s="63"/>
      <c r="L88" s="61"/>
    </row>
    <row r="89" spans="2:12" s="1" customFormat="1" ht="6.95" customHeight="1">
      <c r="B89" s="41"/>
      <c r="C89" s="63"/>
      <c r="D89" s="63"/>
      <c r="E89" s="63"/>
      <c r="F89" s="63"/>
      <c r="G89" s="63"/>
      <c r="H89" s="63"/>
      <c r="I89" s="172"/>
      <c r="J89" s="63"/>
      <c r="K89" s="63"/>
      <c r="L89" s="61"/>
    </row>
    <row r="90" spans="2:12" s="1" customFormat="1" ht="15">
      <c r="B90" s="41"/>
      <c r="C90" s="65" t="s">
        <v>31</v>
      </c>
      <c r="D90" s="63"/>
      <c r="E90" s="63"/>
      <c r="F90" s="175" t="str">
        <f>E17</f>
        <v xml:space="preserve"> </v>
      </c>
      <c r="G90" s="63"/>
      <c r="H90" s="63"/>
      <c r="I90" s="176" t="s">
        <v>37</v>
      </c>
      <c r="J90" s="175" t="str">
        <f>E23</f>
        <v xml:space="preserve"> </v>
      </c>
      <c r="K90" s="63"/>
      <c r="L90" s="61"/>
    </row>
    <row r="91" spans="2:12" s="1" customFormat="1" ht="14.45" customHeight="1">
      <c r="B91" s="41"/>
      <c r="C91" s="65" t="s">
        <v>35</v>
      </c>
      <c r="D91" s="63"/>
      <c r="E91" s="63"/>
      <c r="F91" s="175" t="str">
        <f>IF(E20="","",E20)</f>
        <v/>
      </c>
      <c r="G91" s="63"/>
      <c r="H91" s="63"/>
      <c r="I91" s="172"/>
      <c r="J91" s="63"/>
      <c r="K91" s="63"/>
      <c r="L91" s="61"/>
    </row>
    <row r="92" spans="2:12" s="1" customFormat="1" ht="10.35" customHeight="1">
      <c r="B92" s="41"/>
      <c r="C92" s="63"/>
      <c r="D92" s="63"/>
      <c r="E92" s="63"/>
      <c r="F92" s="63"/>
      <c r="G92" s="63"/>
      <c r="H92" s="63"/>
      <c r="I92" s="172"/>
      <c r="J92" s="63"/>
      <c r="K92" s="63"/>
      <c r="L92" s="61"/>
    </row>
    <row r="93" spans="2:20" s="10" customFormat="1" ht="29.25" customHeight="1">
      <c r="B93" s="177"/>
      <c r="C93" s="178" t="s">
        <v>168</v>
      </c>
      <c r="D93" s="179" t="s">
        <v>62</v>
      </c>
      <c r="E93" s="179" t="s">
        <v>58</v>
      </c>
      <c r="F93" s="179" t="s">
        <v>169</v>
      </c>
      <c r="G93" s="179" t="s">
        <v>170</v>
      </c>
      <c r="H93" s="179" t="s">
        <v>171</v>
      </c>
      <c r="I93" s="180" t="s">
        <v>172</v>
      </c>
      <c r="J93" s="179" t="s">
        <v>138</v>
      </c>
      <c r="K93" s="181" t="s">
        <v>173</v>
      </c>
      <c r="L93" s="182"/>
      <c r="M93" s="81" t="s">
        <v>174</v>
      </c>
      <c r="N93" s="82" t="s">
        <v>47</v>
      </c>
      <c r="O93" s="82" t="s">
        <v>175</v>
      </c>
      <c r="P93" s="82" t="s">
        <v>176</v>
      </c>
      <c r="Q93" s="82" t="s">
        <v>177</v>
      </c>
      <c r="R93" s="82" t="s">
        <v>178</v>
      </c>
      <c r="S93" s="82" t="s">
        <v>179</v>
      </c>
      <c r="T93" s="83" t="s">
        <v>180</v>
      </c>
    </row>
    <row r="94" spans="2:63" s="1" customFormat="1" ht="29.25" customHeight="1">
      <c r="B94" s="41"/>
      <c r="C94" s="87" t="s">
        <v>139</v>
      </c>
      <c r="D94" s="63"/>
      <c r="E94" s="63"/>
      <c r="F94" s="63"/>
      <c r="G94" s="63"/>
      <c r="H94" s="63"/>
      <c r="I94" s="172"/>
      <c r="J94" s="183">
        <f>BK94</f>
        <v>0</v>
      </c>
      <c r="K94" s="63"/>
      <c r="L94" s="61"/>
      <c r="M94" s="84"/>
      <c r="N94" s="85"/>
      <c r="O94" s="85"/>
      <c r="P94" s="184">
        <f>P95+P106+P114+P149+P153</f>
        <v>0</v>
      </c>
      <c r="Q94" s="85"/>
      <c r="R94" s="184">
        <f>R95+R106+R114+R149+R153</f>
        <v>0.014700000000000001</v>
      </c>
      <c r="S94" s="85"/>
      <c r="T94" s="185">
        <f>T95+T106+T114+T149+T153</f>
        <v>0</v>
      </c>
      <c r="AT94" s="24" t="s">
        <v>76</v>
      </c>
      <c r="AU94" s="24" t="s">
        <v>140</v>
      </c>
      <c r="BK94" s="186">
        <f>BK95+BK106+BK114+BK149+BK153</f>
        <v>0</v>
      </c>
    </row>
    <row r="95" spans="2:63" s="11" customFormat="1" ht="37.35" customHeight="1">
      <c r="B95" s="187"/>
      <c r="C95" s="188"/>
      <c r="D95" s="201" t="s">
        <v>76</v>
      </c>
      <c r="E95" s="273" t="s">
        <v>181</v>
      </c>
      <c r="F95" s="273" t="s">
        <v>1878</v>
      </c>
      <c r="G95" s="188"/>
      <c r="H95" s="188"/>
      <c r="I95" s="191"/>
      <c r="J95" s="274">
        <f>BK95</f>
        <v>0</v>
      </c>
      <c r="K95" s="188"/>
      <c r="L95" s="193"/>
      <c r="M95" s="194"/>
      <c r="N95" s="195"/>
      <c r="O95" s="195"/>
      <c r="P95" s="196">
        <f>P96+SUM(P97:P103)</f>
        <v>0</v>
      </c>
      <c r="Q95" s="195"/>
      <c r="R95" s="196">
        <f>R96+SUM(R97:R103)</f>
        <v>0</v>
      </c>
      <c r="S95" s="195"/>
      <c r="T95" s="197">
        <f>T96+SUM(T97:T103)</f>
        <v>0</v>
      </c>
      <c r="AR95" s="198" t="s">
        <v>24</v>
      </c>
      <c r="AT95" s="199" t="s">
        <v>76</v>
      </c>
      <c r="AU95" s="199" t="s">
        <v>77</v>
      </c>
      <c r="AY95" s="198" t="s">
        <v>183</v>
      </c>
      <c r="BK95" s="200">
        <f>BK96+SUM(BK97:BK103)</f>
        <v>0</v>
      </c>
    </row>
    <row r="96" spans="2:65" s="1" customFormat="1" ht="22.5" customHeight="1">
      <c r="B96" s="41"/>
      <c r="C96" s="257" t="s">
        <v>24</v>
      </c>
      <c r="D96" s="257" t="s">
        <v>330</v>
      </c>
      <c r="E96" s="258" t="s">
        <v>1879</v>
      </c>
      <c r="F96" s="259" t="s">
        <v>1880</v>
      </c>
      <c r="G96" s="260" t="s">
        <v>22</v>
      </c>
      <c r="H96" s="261">
        <v>1</v>
      </c>
      <c r="I96" s="262"/>
      <c r="J96" s="263">
        <f aca="true" t="shared" si="0" ref="J96:J102">ROUND(I96*H96,2)</f>
        <v>0</v>
      </c>
      <c r="K96" s="259" t="s">
        <v>22</v>
      </c>
      <c r="L96" s="264"/>
      <c r="M96" s="265" t="s">
        <v>22</v>
      </c>
      <c r="N96" s="266" t="s">
        <v>48</v>
      </c>
      <c r="O96" s="42"/>
      <c r="P96" s="213">
        <f aca="true" t="shared" si="1" ref="P96:P102">O96*H96</f>
        <v>0</v>
      </c>
      <c r="Q96" s="213">
        <v>0</v>
      </c>
      <c r="R96" s="213">
        <f aca="true" t="shared" si="2" ref="R96:R102">Q96*H96</f>
        <v>0</v>
      </c>
      <c r="S96" s="213">
        <v>0</v>
      </c>
      <c r="T96" s="214">
        <f aca="true" t="shared" si="3" ref="T96:T102">S96*H96</f>
        <v>0</v>
      </c>
      <c r="AR96" s="24" t="s">
        <v>228</v>
      </c>
      <c r="AT96" s="24" t="s">
        <v>330</v>
      </c>
      <c r="AU96" s="24" t="s">
        <v>24</v>
      </c>
      <c r="AY96" s="24" t="s">
        <v>183</v>
      </c>
      <c r="BE96" s="215">
        <f aca="true" t="shared" si="4" ref="BE96:BE102">IF(N96="základní",J96,0)</f>
        <v>0</v>
      </c>
      <c r="BF96" s="215">
        <f aca="true" t="shared" si="5" ref="BF96:BF102">IF(N96="snížená",J96,0)</f>
        <v>0</v>
      </c>
      <c r="BG96" s="215">
        <f aca="true" t="shared" si="6" ref="BG96:BG102">IF(N96="zákl. přenesená",J96,0)</f>
        <v>0</v>
      </c>
      <c r="BH96" s="215">
        <f aca="true" t="shared" si="7" ref="BH96:BH102">IF(N96="sníž. přenesená",J96,0)</f>
        <v>0</v>
      </c>
      <c r="BI96" s="215">
        <f aca="true" t="shared" si="8" ref="BI96:BI102">IF(N96="nulová",J96,0)</f>
        <v>0</v>
      </c>
      <c r="BJ96" s="24" t="s">
        <v>24</v>
      </c>
      <c r="BK96" s="215">
        <f aca="true" t="shared" si="9" ref="BK96:BK102">ROUND(I96*H96,2)</f>
        <v>0</v>
      </c>
      <c r="BL96" s="24" t="s">
        <v>190</v>
      </c>
      <c r="BM96" s="24" t="s">
        <v>1881</v>
      </c>
    </row>
    <row r="97" spans="2:65" s="1" customFormat="1" ht="22.5" customHeight="1">
      <c r="B97" s="41"/>
      <c r="C97" s="257" t="s">
        <v>85</v>
      </c>
      <c r="D97" s="257" t="s">
        <v>330</v>
      </c>
      <c r="E97" s="258" t="s">
        <v>1882</v>
      </c>
      <c r="F97" s="259" t="s">
        <v>1883</v>
      </c>
      <c r="G97" s="260" t="s">
        <v>22</v>
      </c>
      <c r="H97" s="261">
        <v>1</v>
      </c>
      <c r="I97" s="262"/>
      <c r="J97" s="263">
        <f t="shared" si="0"/>
        <v>0</v>
      </c>
      <c r="K97" s="259" t="s">
        <v>22</v>
      </c>
      <c r="L97" s="264"/>
      <c r="M97" s="265" t="s">
        <v>22</v>
      </c>
      <c r="N97" s="266" t="s">
        <v>48</v>
      </c>
      <c r="O97" s="42"/>
      <c r="P97" s="213">
        <f t="shared" si="1"/>
        <v>0</v>
      </c>
      <c r="Q97" s="213">
        <v>0</v>
      </c>
      <c r="R97" s="213">
        <f t="shared" si="2"/>
        <v>0</v>
      </c>
      <c r="S97" s="213">
        <v>0</v>
      </c>
      <c r="T97" s="214">
        <f t="shared" si="3"/>
        <v>0</v>
      </c>
      <c r="AR97" s="24" t="s">
        <v>228</v>
      </c>
      <c r="AT97" s="24" t="s">
        <v>330</v>
      </c>
      <c r="AU97" s="24" t="s">
        <v>24</v>
      </c>
      <c r="AY97" s="24" t="s">
        <v>183</v>
      </c>
      <c r="BE97" s="215">
        <f t="shared" si="4"/>
        <v>0</v>
      </c>
      <c r="BF97" s="215">
        <f t="shared" si="5"/>
        <v>0</v>
      </c>
      <c r="BG97" s="215">
        <f t="shared" si="6"/>
        <v>0</v>
      </c>
      <c r="BH97" s="215">
        <f t="shared" si="7"/>
        <v>0</v>
      </c>
      <c r="BI97" s="215">
        <f t="shared" si="8"/>
        <v>0</v>
      </c>
      <c r="BJ97" s="24" t="s">
        <v>24</v>
      </c>
      <c r="BK97" s="215">
        <f t="shared" si="9"/>
        <v>0</v>
      </c>
      <c r="BL97" s="24" t="s">
        <v>190</v>
      </c>
      <c r="BM97" s="24" t="s">
        <v>1884</v>
      </c>
    </row>
    <row r="98" spans="2:65" s="1" customFormat="1" ht="22.5" customHeight="1">
      <c r="B98" s="41"/>
      <c r="C98" s="257" t="s">
        <v>202</v>
      </c>
      <c r="D98" s="257" t="s">
        <v>330</v>
      </c>
      <c r="E98" s="258" t="s">
        <v>1885</v>
      </c>
      <c r="F98" s="259" t="s">
        <v>1886</v>
      </c>
      <c r="G98" s="260" t="s">
        <v>22</v>
      </c>
      <c r="H98" s="261">
        <v>1</v>
      </c>
      <c r="I98" s="262"/>
      <c r="J98" s="263">
        <f t="shared" si="0"/>
        <v>0</v>
      </c>
      <c r="K98" s="259" t="s">
        <v>22</v>
      </c>
      <c r="L98" s="264"/>
      <c r="M98" s="265" t="s">
        <v>22</v>
      </c>
      <c r="N98" s="266" t="s">
        <v>48</v>
      </c>
      <c r="O98" s="42"/>
      <c r="P98" s="213">
        <f t="shared" si="1"/>
        <v>0</v>
      </c>
      <c r="Q98" s="213">
        <v>0</v>
      </c>
      <c r="R98" s="213">
        <f t="shared" si="2"/>
        <v>0</v>
      </c>
      <c r="S98" s="213">
        <v>0</v>
      </c>
      <c r="T98" s="214">
        <f t="shared" si="3"/>
        <v>0</v>
      </c>
      <c r="AR98" s="24" t="s">
        <v>228</v>
      </c>
      <c r="AT98" s="24" t="s">
        <v>330</v>
      </c>
      <c r="AU98" s="24" t="s">
        <v>24</v>
      </c>
      <c r="AY98" s="24" t="s">
        <v>183</v>
      </c>
      <c r="BE98" s="215">
        <f t="shared" si="4"/>
        <v>0</v>
      </c>
      <c r="BF98" s="215">
        <f t="shared" si="5"/>
        <v>0</v>
      </c>
      <c r="BG98" s="215">
        <f t="shared" si="6"/>
        <v>0</v>
      </c>
      <c r="BH98" s="215">
        <f t="shared" si="7"/>
        <v>0</v>
      </c>
      <c r="BI98" s="215">
        <f t="shared" si="8"/>
        <v>0</v>
      </c>
      <c r="BJ98" s="24" t="s">
        <v>24</v>
      </c>
      <c r="BK98" s="215">
        <f t="shared" si="9"/>
        <v>0</v>
      </c>
      <c r="BL98" s="24" t="s">
        <v>190</v>
      </c>
      <c r="BM98" s="24" t="s">
        <v>1887</v>
      </c>
    </row>
    <row r="99" spans="2:65" s="1" customFormat="1" ht="22.5" customHeight="1">
      <c r="B99" s="41"/>
      <c r="C99" s="257" t="s">
        <v>190</v>
      </c>
      <c r="D99" s="257" t="s">
        <v>330</v>
      </c>
      <c r="E99" s="258" t="s">
        <v>1888</v>
      </c>
      <c r="F99" s="259" t="s">
        <v>1889</v>
      </c>
      <c r="G99" s="260" t="s">
        <v>22</v>
      </c>
      <c r="H99" s="261">
        <v>1</v>
      </c>
      <c r="I99" s="262"/>
      <c r="J99" s="263">
        <f t="shared" si="0"/>
        <v>0</v>
      </c>
      <c r="K99" s="259" t="s">
        <v>22</v>
      </c>
      <c r="L99" s="264"/>
      <c r="M99" s="265" t="s">
        <v>22</v>
      </c>
      <c r="N99" s="266" t="s">
        <v>48</v>
      </c>
      <c r="O99" s="42"/>
      <c r="P99" s="213">
        <f t="shared" si="1"/>
        <v>0</v>
      </c>
      <c r="Q99" s="213">
        <v>0</v>
      </c>
      <c r="R99" s="213">
        <f t="shared" si="2"/>
        <v>0</v>
      </c>
      <c r="S99" s="213">
        <v>0</v>
      </c>
      <c r="T99" s="214">
        <f t="shared" si="3"/>
        <v>0</v>
      </c>
      <c r="AR99" s="24" t="s">
        <v>228</v>
      </c>
      <c r="AT99" s="24" t="s">
        <v>330</v>
      </c>
      <c r="AU99" s="24" t="s">
        <v>24</v>
      </c>
      <c r="AY99" s="24" t="s">
        <v>183</v>
      </c>
      <c r="BE99" s="215">
        <f t="shared" si="4"/>
        <v>0</v>
      </c>
      <c r="BF99" s="215">
        <f t="shared" si="5"/>
        <v>0</v>
      </c>
      <c r="BG99" s="215">
        <f t="shared" si="6"/>
        <v>0</v>
      </c>
      <c r="BH99" s="215">
        <f t="shared" si="7"/>
        <v>0</v>
      </c>
      <c r="BI99" s="215">
        <f t="shared" si="8"/>
        <v>0</v>
      </c>
      <c r="BJ99" s="24" t="s">
        <v>24</v>
      </c>
      <c r="BK99" s="215">
        <f t="shared" si="9"/>
        <v>0</v>
      </c>
      <c r="BL99" s="24" t="s">
        <v>190</v>
      </c>
      <c r="BM99" s="24" t="s">
        <v>1890</v>
      </c>
    </row>
    <row r="100" spans="2:65" s="1" customFormat="1" ht="22.5" customHeight="1">
      <c r="B100" s="41"/>
      <c r="C100" s="257" t="s">
        <v>212</v>
      </c>
      <c r="D100" s="257" t="s">
        <v>330</v>
      </c>
      <c r="E100" s="258" t="s">
        <v>1891</v>
      </c>
      <c r="F100" s="259" t="s">
        <v>1892</v>
      </c>
      <c r="G100" s="260" t="s">
        <v>22</v>
      </c>
      <c r="H100" s="261">
        <v>1</v>
      </c>
      <c r="I100" s="262"/>
      <c r="J100" s="263">
        <f t="shared" si="0"/>
        <v>0</v>
      </c>
      <c r="K100" s="259" t="s">
        <v>22</v>
      </c>
      <c r="L100" s="264"/>
      <c r="M100" s="265" t="s">
        <v>22</v>
      </c>
      <c r="N100" s="266" t="s">
        <v>48</v>
      </c>
      <c r="O100" s="42"/>
      <c r="P100" s="213">
        <f t="shared" si="1"/>
        <v>0</v>
      </c>
      <c r="Q100" s="213">
        <v>0</v>
      </c>
      <c r="R100" s="213">
        <f t="shared" si="2"/>
        <v>0</v>
      </c>
      <c r="S100" s="213">
        <v>0</v>
      </c>
      <c r="T100" s="214">
        <f t="shared" si="3"/>
        <v>0</v>
      </c>
      <c r="AR100" s="24" t="s">
        <v>228</v>
      </c>
      <c r="AT100" s="24" t="s">
        <v>330</v>
      </c>
      <c r="AU100" s="24" t="s">
        <v>24</v>
      </c>
      <c r="AY100" s="24" t="s">
        <v>183</v>
      </c>
      <c r="BE100" s="215">
        <f t="shared" si="4"/>
        <v>0</v>
      </c>
      <c r="BF100" s="215">
        <f t="shared" si="5"/>
        <v>0</v>
      </c>
      <c r="BG100" s="215">
        <f t="shared" si="6"/>
        <v>0</v>
      </c>
      <c r="BH100" s="215">
        <f t="shared" si="7"/>
        <v>0</v>
      </c>
      <c r="BI100" s="215">
        <f t="shared" si="8"/>
        <v>0</v>
      </c>
      <c r="BJ100" s="24" t="s">
        <v>24</v>
      </c>
      <c r="BK100" s="215">
        <f t="shared" si="9"/>
        <v>0</v>
      </c>
      <c r="BL100" s="24" t="s">
        <v>190</v>
      </c>
      <c r="BM100" s="24" t="s">
        <v>1893</v>
      </c>
    </row>
    <row r="101" spans="2:65" s="1" customFormat="1" ht="22.5" customHeight="1">
      <c r="B101" s="41"/>
      <c r="C101" s="257" t="s">
        <v>217</v>
      </c>
      <c r="D101" s="257" t="s">
        <v>330</v>
      </c>
      <c r="E101" s="258" t="s">
        <v>1894</v>
      </c>
      <c r="F101" s="259" t="s">
        <v>1895</v>
      </c>
      <c r="G101" s="260" t="s">
        <v>22</v>
      </c>
      <c r="H101" s="261">
        <v>1</v>
      </c>
      <c r="I101" s="262"/>
      <c r="J101" s="263">
        <f t="shared" si="0"/>
        <v>0</v>
      </c>
      <c r="K101" s="259" t="s">
        <v>22</v>
      </c>
      <c r="L101" s="264"/>
      <c r="M101" s="265" t="s">
        <v>22</v>
      </c>
      <c r="N101" s="266" t="s">
        <v>48</v>
      </c>
      <c r="O101" s="42"/>
      <c r="P101" s="213">
        <f t="shared" si="1"/>
        <v>0</v>
      </c>
      <c r="Q101" s="213">
        <v>0</v>
      </c>
      <c r="R101" s="213">
        <f t="shared" si="2"/>
        <v>0</v>
      </c>
      <c r="S101" s="213">
        <v>0</v>
      </c>
      <c r="T101" s="214">
        <f t="shared" si="3"/>
        <v>0</v>
      </c>
      <c r="AR101" s="24" t="s">
        <v>228</v>
      </c>
      <c r="AT101" s="24" t="s">
        <v>330</v>
      </c>
      <c r="AU101" s="24" t="s">
        <v>24</v>
      </c>
      <c r="AY101" s="24" t="s">
        <v>183</v>
      </c>
      <c r="BE101" s="215">
        <f t="shared" si="4"/>
        <v>0</v>
      </c>
      <c r="BF101" s="215">
        <f t="shared" si="5"/>
        <v>0</v>
      </c>
      <c r="BG101" s="215">
        <f t="shared" si="6"/>
        <v>0</v>
      </c>
      <c r="BH101" s="215">
        <f t="shared" si="7"/>
        <v>0</v>
      </c>
      <c r="BI101" s="215">
        <f t="shared" si="8"/>
        <v>0</v>
      </c>
      <c r="BJ101" s="24" t="s">
        <v>24</v>
      </c>
      <c r="BK101" s="215">
        <f t="shared" si="9"/>
        <v>0</v>
      </c>
      <c r="BL101" s="24" t="s">
        <v>190</v>
      </c>
      <c r="BM101" s="24" t="s">
        <v>1896</v>
      </c>
    </row>
    <row r="102" spans="2:65" s="1" customFormat="1" ht="22.5" customHeight="1">
      <c r="B102" s="41"/>
      <c r="C102" s="257" t="s">
        <v>221</v>
      </c>
      <c r="D102" s="257" t="s">
        <v>330</v>
      </c>
      <c r="E102" s="258" t="s">
        <v>1897</v>
      </c>
      <c r="F102" s="259" t="s">
        <v>1898</v>
      </c>
      <c r="G102" s="260" t="s">
        <v>22</v>
      </c>
      <c r="H102" s="261">
        <v>1</v>
      </c>
      <c r="I102" s="262"/>
      <c r="J102" s="263">
        <f t="shared" si="0"/>
        <v>0</v>
      </c>
      <c r="K102" s="259" t="s">
        <v>22</v>
      </c>
      <c r="L102" s="264"/>
      <c r="M102" s="265" t="s">
        <v>22</v>
      </c>
      <c r="N102" s="266" t="s">
        <v>48</v>
      </c>
      <c r="O102" s="42"/>
      <c r="P102" s="213">
        <f t="shared" si="1"/>
        <v>0</v>
      </c>
      <c r="Q102" s="213">
        <v>0</v>
      </c>
      <c r="R102" s="213">
        <f t="shared" si="2"/>
        <v>0</v>
      </c>
      <c r="S102" s="213">
        <v>0</v>
      </c>
      <c r="T102" s="214">
        <f t="shared" si="3"/>
        <v>0</v>
      </c>
      <c r="AR102" s="24" t="s">
        <v>228</v>
      </c>
      <c r="AT102" s="24" t="s">
        <v>330</v>
      </c>
      <c r="AU102" s="24" t="s">
        <v>24</v>
      </c>
      <c r="AY102" s="24" t="s">
        <v>183</v>
      </c>
      <c r="BE102" s="215">
        <f t="shared" si="4"/>
        <v>0</v>
      </c>
      <c r="BF102" s="215">
        <f t="shared" si="5"/>
        <v>0</v>
      </c>
      <c r="BG102" s="215">
        <f t="shared" si="6"/>
        <v>0</v>
      </c>
      <c r="BH102" s="215">
        <f t="shared" si="7"/>
        <v>0</v>
      </c>
      <c r="BI102" s="215">
        <f t="shared" si="8"/>
        <v>0</v>
      </c>
      <c r="BJ102" s="24" t="s">
        <v>24</v>
      </c>
      <c r="BK102" s="215">
        <f t="shared" si="9"/>
        <v>0</v>
      </c>
      <c r="BL102" s="24" t="s">
        <v>190</v>
      </c>
      <c r="BM102" s="24" t="s">
        <v>1899</v>
      </c>
    </row>
    <row r="103" spans="2:63" s="11" customFormat="1" ht="29.85" customHeight="1">
      <c r="B103" s="187"/>
      <c r="C103" s="188"/>
      <c r="D103" s="189" t="s">
        <v>76</v>
      </c>
      <c r="E103" s="275" t="s">
        <v>235</v>
      </c>
      <c r="F103" s="275" t="s">
        <v>1900</v>
      </c>
      <c r="G103" s="188"/>
      <c r="H103" s="188"/>
      <c r="I103" s="191"/>
      <c r="J103" s="276">
        <f>BK103</f>
        <v>0</v>
      </c>
      <c r="K103" s="188"/>
      <c r="L103" s="193"/>
      <c r="M103" s="194"/>
      <c r="N103" s="195"/>
      <c r="O103" s="195"/>
      <c r="P103" s="196">
        <f>P104</f>
        <v>0</v>
      </c>
      <c r="Q103" s="195"/>
      <c r="R103" s="196">
        <f>R104</f>
        <v>0</v>
      </c>
      <c r="S103" s="195"/>
      <c r="T103" s="197">
        <f>T104</f>
        <v>0</v>
      </c>
      <c r="AR103" s="198" t="s">
        <v>24</v>
      </c>
      <c r="AT103" s="199" t="s">
        <v>76</v>
      </c>
      <c r="AU103" s="199" t="s">
        <v>24</v>
      </c>
      <c r="AY103" s="198" t="s">
        <v>183</v>
      </c>
      <c r="BK103" s="200">
        <f>BK104</f>
        <v>0</v>
      </c>
    </row>
    <row r="104" spans="2:63" s="11" customFormat="1" ht="14.85" customHeight="1">
      <c r="B104" s="187"/>
      <c r="C104" s="188"/>
      <c r="D104" s="201" t="s">
        <v>76</v>
      </c>
      <c r="E104" s="202" t="s">
        <v>823</v>
      </c>
      <c r="F104" s="202" t="s">
        <v>1901</v>
      </c>
      <c r="G104" s="188"/>
      <c r="H104" s="188"/>
      <c r="I104" s="191"/>
      <c r="J104" s="203">
        <f>BK104</f>
        <v>0</v>
      </c>
      <c r="K104" s="188"/>
      <c r="L104" s="193"/>
      <c r="M104" s="194"/>
      <c r="N104" s="195"/>
      <c r="O104" s="195"/>
      <c r="P104" s="196">
        <f>P105</f>
        <v>0</v>
      </c>
      <c r="Q104" s="195"/>
      <c r="R104" s="196">
        <f>R105</f>
        <v>0</v>
      </c>
      <c r="S104" s="195"/>
      <c r="T104" s="197">
        <f>T105</f>
        <v>0</v>
      </c>
      <c r="AR104" s="198" t="s">
        <v>24</v>
      </c>
      <c r="AT104" s="199" t="s">
        <v>76</v>
      </c>
      <c r="AU104" s="199" t="s">
        <v>85</v>
      </c>
      <c r="AY104" s="198" t="s">
        <v>183</v>
      </c>
      <c r="BK104" s="200">
        <f>BK105</f>
        <v>0</v>
      </c>
    </row>
    <row r="105" spans="2:65" s="1" customFormat="1" ht="22.5" customHeight="1">
      <c r="B105" s="41"/>
      <c r="C105" s="204" t="s">
        <v>601</v>
      </c>
      <c r="D105" s="204" t="s">
        <v>185</v>
      </c>
      <c r="E105" s="205" t="s">
        <v>713</v>
      </c>
      <c r="F105" s="206" t="s">
        <v>714</v>
      </c>
      <c r="G105" s="207" t="s">
        <v>224</v>
      </c>
      <c r="H105" s="208">
        <v>4</v>
      </c>
      <c r="I105" s="209"/>
      <c r="J105" s="210">
        <f>ROUND(I105*H105,2)</f>
        <v>0</v>
      </c>
      <c r="K105" s="206" t="s">
        <v>22</v>
      </c>
      <c r="L105" s="61"/>
      <c r="M105" s="211" t="s">
        <v>22</v>
      </c>
      <c r="N105" s="212" t="s">
        <v>48</v>
      </c>
      <c r="O105" s="42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AR105" s="24" t="s">
        <v>190</v>
      </c>
      <c r="AT105" s="24" t="s">
        <v>185</v>
      </c>
      <c r="AU105" s="24" t="s">
        <v>202</v>
      </c>
      <c r="AY105" s="24" t="s">
        <v>183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24" t="s">
        <v>24</v>
      </c>
      <c r="BK105" s="215">
        <f>ROUND(I105*H105,2)</f>
        <v>0</v>
      </c>
      <c r="BL105" s="24" t="s">
        <v>190</v>
      </c>
      <c r="BM105" s="24" t="s">
        <v>1902</v>
      </c>
    </row>
    <row r="106" spans="2:63" s="11" customFormat="1" ht="37.35" customHeight="1">
      <c r="B106" s="187"/>
      <c r="C106" s="188"/>
      <c r="D106" s="189" t="s">
        <v>76</v>
      </c>
      <c r="E106" s="190" t="s">
        <v>729</v>
      </c>
      <c r="F106" s="190" t="s">
        <v>1903</v>
      </c>
      <c r="G106" s="188"/>
      <c r="H106" s="188"/>
      <c r="I106" s="191"/>
      <c r="J106" s="192">
        <f>BK106</f>
        <v>0</v>
      </c>
      <c r="K106" s="188"/>
      <c r="L106" s="193"/>
      <c r="M106" s="194"/>
      <c r="N106" s="195"/>
      <c r="O106" s="195"/>
      <c r="P106" s="196">
        <f>P107</f>
        <v>0</v>
      </c>
      <c r="Q106" s="195"/>
      <c r="R106" s="196">
        <f>R107</f>
        <v>0</v>
      </c>
      <c r="S106" s="195"/>
      <c r="T106" s="197">
        <f>T107</f>
        <v>0</v>
      </c>
      <c r="AR106" s="198" t="s">
        <v>85</v>
      </c>
      <c r="AT106" s="199" t="s">
        <v>76</v>
      </c>
      <c r="AU106" s="199" t="s">
        <v>77</v>
      </c>
      <c r="AY106" s="198" t="s">
        <v>183</v>
      </c>
      <c r="BK106" s="200">
        <f>BK107</f>
        <v>0</v>
      </c>
    </row>
    <row r="107" spans="2:63" s="11" customFormat="1" ht="19.9" customHeight="1">
      <c r="B107" s="187"/>
      <c r="C107" s="188"/>
      <c r="D107" s="201" t="s">
        <v>76</v>
      </c>
      <c r="E107" s="202" t="s">
        <v>1904</v>
      </c>
      <c r="F107" s="202" t="s">
        <v>1905</v>
      </c>
      <c r="G107" s="188"/>
      <c r="H107" s="188"/>
      <c r="I107" s="191"/>
      <c r="J107" s="203">
        <f>BK107</f>
        <v>0</v>
      </c>
      <c r="K107" s="188"/>
      <c r="L107" s="193"/>
      <c r="M107" s="194"/>
      <c r="N107" s="195"/>
      <c r="O107" s="195"/>
      <c r="P107" s="196">
        <f>SUM(P108:P113)</f>
        <v>0</v>
      </c>
      <c r="Q107" s="195"/>
      <c r="R107" s="196">
        <f>SUM(R108:R113)</f>
        <v>0</v>
      </c>
      <c r="S107" s="195"/>
      <c r="T107" s="197">
        <f>SUM(T108:T113)</f>
        <v>0</v>
      </c>
      <c r="AR107" s="198" t="s">
        <v>85</v>
      </c>
      <c r="AT107" s="199" t="s">
        <v>76</v>
      </c>
      <c r="AU107" s="199" t="s">
        <v>24</v>
      </c>
      <c r="AY107" s="198" t="s">
        <v>183</v>
      </c>
      <c r="BK107" s="200">
        <f>SUM(BK108:BK113)</f>
        <v>0</v>
      </c>
    </row>
    <row r="108" spans="2:65" s="1" customFormat="1" ht="22.5" customHeight="1">
      <c r="B108" s="41"/>
      <c r="C108" s="204" t="s">
        <v>580</v>
      </c>
      <c r="D108" s="204" t="s">
        <v>185</v>
      </c>
      <c r="E108" s="205" t="s">
        <v>1906</v>
      </c>
      <c r="F108" s="206" t="s">
        <v>1907</v>
      </c>
      <c r="G108" s="207" t="s">
        <v>238</v>
      </c>
      <c r="H108" s="208">
        <v>1200</v>
      </c>
      <c r="I108" s="209"/>
      <c r="J108" s="210">
        <f aca="true" t="shared" si="10" ref="J108:J113">ROUND(I108*H108,2)</f>
        <v>0</v>
      </c>
      <c r="K108" s="206" t="s">
        <v>22</v>
      </c>
      <c r="L108" s="61"/>
      <c r="M108" s="211" t="s">
        <v>22</v>
      </c>
      <c r="N108" s="212" t="s">
        <v>48</v>
      </c>
      <c r="O108" s="42"/>
      <c r="P108" s="213">
        <f aca="true" t="shared" si="11" ref="P108:P113">O108*H108</f>
        <v>0</v>
      </c>
      <c r="Q108" s="213">
        <v>0</v>
      </c>
      <c r="R108" s="213">
        <f aca="true" t="shared" si="12" ref="R108:R113">Q108*H108</f>
        <v>0</v>
      </c>
      <c r="S108" s="213">
        <v>0</v>
      </c>
      <c r="T108" s="214">
        <f aca="true" t="shared" si="13" ref="T108:T113">S108*H108</f>
        <v>0</v>
      </c>
      <c r="AR108" s="24" t="s">
        <v>284</v>
      </c>
      <c r="AT108" s="24" t="s">
        <v>185</v>
      </c>
      <c r="AU108" s="24" t="s">
        <v>85</v>
      </c>
      <c r="AY108" s="24" t="s">
        <v>183</v>
      </c>
      <c r="BE108" s="215">
        <f aca="true" t="shared" si="14" ref="BE108:BE113">IF(N108="základní",J108,0)</f>
        <v>0</v>
      </c>
      <c r="BF108" s="215">
        <f aca="true" t="shared" si="15" ref="BF108:BF113">IF(N108="snížená",J108,0)</f>
        <v>0</v>
      </c>
      <c r="BG108" s="215">
        <f aca="true" t="shared" si="16" ref="BG108:BG113">IF(N108="zákl. přenesená",J108,0)</f>
        <v>0</v>
      </c>
      <c r="BH108" s="215">
        <f aca="true" t="shared" si="17" ref="BH108:BH113">IF(N108="sníž. přenesená",J108,0)</f>
        <v>0</v>
      </c>
      <c r="BI108" s="215">
        <f aca="true" t="shared" si="18" ref="BI108:BI113">IF(N108="nulová",J108,0)</f>
        <v>0</v>
      </c>
      <c r="BJ108" s="24" t="s">
        <v>24</v>
      </c>
      <c r="BK108" s="215">
        <f aca="true" t="shared" si="19" ref="BK108:BK113">ROUND(I108*H108,2)</f>
        <v>0</v>
      </c>
      <c r="BL108" s="24" t="s">
        <v>284</v>
      </c>
      <c r="BM108" s="24" t="s">
        <v>1908</v>
      </c>
    </row>
    <row r="109" spans="2:65" s="1" customFormat="1" ht="22.5" customHeight="1">
      <c r="B109" s="41"/>
      <c r="C109" s="204" t="s">
        <v>565</v>
      </c>
      <c r="D109" s="204" t="s">
        <v>185</v>
      </c>
      <c r="E109" s="205" t="s">
        <v>1909</v>
      </c>
      <c r="F109" s="206" t="s">
        <v>1910</v>
      </c>
      <c r="G109" s="207" t="s">
        <v>305</v>
      </c>
      <c r="H109" s="208">
        <v>280</v>
      </c>
      <c r="I109" s="209"/>
      <c r="J109" s="210">
        <f t="shared" si="10"/>
        <v>0</v>
      </c>
      <c r="K109" s="206" t="s">
        <v>22</v>
      </c>
      <c r="L109" s="61"/>
      <c r="M109" s="211" t="s">
        <v>22</v>
      </c>
      <c r="N109" s="212" t="s">
        <v>48</v>
      </c>
      <c r="O109" s="42"/>
      <c r="P109" s="213">
        <f t="shared" si="11"/>
        <v>0</v>
      </c>
      <c r="Q109" s="213">
        <v>0</v>
      </c>
      <c r="R109" s="213">
        <f t="shared" si="12"/>
        <v>0</v>
      </c>
      <c r="S109" s="213">
        <v>0</v>
      </c>
      <c r="T109" s="214">
        <f t="shared" si="13"/>
        <v>0</v>
      </c>
      <c r="AR109" s="24" t="s">
        <v>284</v>
      </c>
      <c r="AT109" s="24" t="s">
        <v>185</v>
      </c>
      <c r="AU109" s="24" t="s">
        <v>85</v>
      </c>
      <c r="AY109" s="24" t="s">
        <v>183</v>
      </c>
      <c r="BE109" s="215">
        <f t="shared" si="14"/>
        <v>0</v>
      </c>
      <c r="BF109" s="215">
        <f t="shared" si="15"/>
        <v>0</v>
      </c>
      <c r="BG109" s="215">
        <f t="shared" si="16"/>
        <v>0</v>
      </c>
      <c r="BH109" s="215">
        <f t="shared" si="17"/>
        <v>0</v>
      </c>
      <c r="BI109" s="215">
        <f t="shared" si="18"/>
        <v>0</v>
      </c>
      <c r="BJ109" s="24" t="s">
        <v>24</v>
      </c>
      <c r="BK109" s="215">
        <f t="shared" si="19"/>
        <v>0</v>
      </c>
      <c r="BL109" s="24" t="s">
        <v>284</v>
      </c>
      <c r="BM109" s="24" t="s">
        <v>1911</v>
      </c>
    </row>
    <row r="110" spans="2:65" s="1" customFormat="1" ht="22.5" customHeight="1">
      <c r="B110" s="41"/>
      <c r="C110" s="204" t="s">
        <v>559</v>
      </c>
      <c r="D110" s="204" t="s">
        <v>185</v>
      </c>
      <c r="E110" s="205" t="s">
        <v>1912</v>
      </c>
      <c r="F110" s="206" t="s">
        <v>1913</v>
      </c>
      <c r="G110" s="207" t="s">
        <v>305</v>
      </c>
      <c r="H110" s="208">
        <v>80</v>
      </c>
      <c r="I110" s="209"/>
      <c r="J110" s="210">
        <f t="shared" si="10"/>
        <v>0</v>
      </c>
      <c r="K110" s="206" t="s">
        <v>22</v>
      </c>
      <c r="L110" s="61"/>
      <c r="M110" s="211" t="s">
        <v>22</v>
      </c>
      <c r="N110" s="212" t="s">
        <v>48</v>
      </c>
      <c r="O110" s="42"/>
      <c r="P110" s="213">
        <f t="shared" si="11"/>
        <v>0</v>
      </c>
      <c r="Q110" s="213">
        <v>0</v>
      </c>
      <c r="R110" s="213">
        <f t="shared" si="12"/>
        <v>0</v>
      </c>
      <c r="S110" s="213">
        <v>0</v>
      </c>
      <c r="T110" s="214">
        <f t="shared" si="13"/>
        <v>0</v>
      </c>
      <c r="AR110" s="24" t="s">
        <v>284</v>
      </c>
      <c r="AT110" s="24" t="s">
        <v>185</v>
      </c>
      <c r="AU110" s="24" t="s">
        <v>85</v>
      </c>
      <c r="AY110" s="24" t="s">
        <v>183</v>
      </c>
      <c r="BE110" s="215">
        <f t="shared" si="14"/>
        <v>0</v>
      </c>
      <c r="BF110" s="215">
        <f t="shared" si="15"/>
        <v>0</v>
      </c>
      <c r="BG110" s="215">
        <f t="shared" si="16"/>
        <v>0</v>
      </c>
      <c r="BH110" s="215">
        <f t="shared" si="17"/>
        <v>0</v>
      </c>
      <c r="BI110" s="215">
        <f t="shared" si="18"/>
        <v>0</v>
      </c>
      <c r="BJ110" s="24" t="s">
        <v>24</v>
      </c>
      <c r="BK110" s="215">
        <f t="shared" si="19"/>
        <v>0</v>
      </c>
      <c r="BL110" s="24" t="s">
        <v>284</v>
      </c>
      <c r="BM110" s="24" t="s">
        <v>1914</v>
      </c>
    </row>
    <row r="111" spans="2:65" s="1" customFormat="1" ht="22.5" customHeight="1">
      <c r="B111" s="41"/>
      <c r="C111" s="204" t="s">
        <v>570</v>
      </c>
      <c r="D111" s="204" t="s">
        <v>185</v>
      </c>
      <c r="E111" s="205" t="s">
        <v>1915</v>
      </c>
      <c r="F111" s="206" t="s">
        <v>1916</v>
      </c>
      <c r="G111" s="207" t="s">
        <v>238</v>
      </c>
      <c r="H111" s="208">
        <v>100</v>
      </c>
      <c r="I111" s="209"/>
      <c r="J111" s="210">
        <f t="shared" si="10"/>
        <v>0</v>
      </c>
      <c r="K111" s="206" t="s">
        <v>22</v>
      </c>
      <c r="L111" s="61"/>
      <c r="M111" s="211" t="s">
        <v>22</v>
      </c>
      <c r="N111" s="212" t="s">
        <v>48</v>
      </c>
      <c r="O111" s="42"/>
      <c r="P111" s="213">
        <f t="shared" si="11"/>
        <v>0</v>
      </c>
      <c r="Q111" s="213">
        <v>0</v>
      </c>
      <c r="R111" s="213">
        <f t="shared" si="12"/>
        <v>0</v>
      </c>
      <c r="S111" s="213">
        <v>0</v>
      </c>
      <c r="T111" s="214">
        <f t="shared" si="13"/>
        <v>0</v>
      </c>
      <c r="AR111" s="24" t="s">
        <v>284</v>
      </c>
      <c r="AT111" s="24" t="s">
        <v>185</v>
      </c>
      <c r="AU111" s="24" t="s">
        <v>85</v>
      </c>
      <c r="AY111" s="24" t="s">
        <v>183</v>
      </c>
      <c r="BE111" s="215">
        <f t="shared" si="14"/>
        <v>0</v>
      </c>
      <c r="BF111" s="215">
        <f t="shared" si="15"/>
        <v>0</v>
      </c>
      <c r="BG111" s="215">
        <f t="shared" si="16"/>
        <v>0</v>
      </c>
      <c r="BH111" s="215">
        <f t="shared" si="17"/>
        <v>0</v>
      </c>
      <c r="BI111" s="215">
        <f t="shared" si="18"/>
        <v>0</v>
      </c>
      <c r="BJ111" s="24" t="s">
        <v>24</v>
      </c>
      <c r="BK111" s="215">
        <f t="shared" si="19"/>
        <v>0</v>
      </c>
      <c r="BL111" s="24" t="s">
        <v>284</v>
      </c>
      <c r="BM111" s="24" t="s">
        <v>1917</v>
      </c>
    </row>
    <row r="112" spans="2:65" s="1" customFormat="1" ht="22.5" customHeight="1">
      <c r="B112" s="41"/>
      <c r="C112" s="204" t="s">
        <v>637</v>
      </c>
      <c r="D112" s="204" t="s">
        <v>185</v>
      </c>
      <c r="E112" s="205" t="s">
        <v>1918</v>
      </c>
      <c r="F112" s="206" t="s">
        <v>1919</v>
      </c>
      <c r="G112" s="207" t="s">
        <v>238</v>
      </c>
      <c r="H112" s="208">
        <v>140</v>
      </c>
      <c r="I112" s="209"/>
      <c r="J112" s="210">
        <f t="shared" si="10"/>
        <v>0</v>
      </c>
      <c r="K112" s="206" t="s">
        <v>22</v>
      </c>
      <c r="L112" s="61"/>
      <c r="M112" s="211" t="s">
        <v>22</v>
      </c>
      <c r="N112" s="212" t="s">
        <v>48</v>
      </c>
      <c r="O112" s="42"/>
      <c r="P112" s="213">
        <f t="shared" si="11"/>
        <v>0</v>
      </c>
      <c r="Q112" s="213">
        <v>0</v>
      </c>
      <c r="R112" s="213">
        <f t="shared" si="12"/>
        <v>0</v>
      </c>
      <c r="S112" s="213">
        <v>0</v>
      </c>
      <c r="T112" s="214">
        <f t="shared" si="13"/>
        <v>0</v>
      </c>
      <c r="AR112" s="24" t="s">
        <v>284</v>
      </c>
      <c r="AT112" s="24" t="s">
        <v>185</v>
      </c>
      <c r="AU112" s="24" t="s">
        <v>85</v>
      </c>
      <c r="AY112" s="24" t="s">
        <v>183</v>
      </c>
      <c r="BE112" s="215">
        <f t="shared" si="14"/>
        <v>0</v>
      </c>
      <c r="BF112" s="215">
        <f t="shared" si="15"/>
        <v>0</v>
      </c>
      <c r="BG112" s="215">
        <f t="shared" si="16"/>
        <v>0</v>
      </c>
      <c r="BH112" s="215">
        <f t="shared" si="17"/>
        <v>0</v>
      </c>
      <c r="BI112" s="215">
        <f t="shared" si="18"/>
        <v>0</v>
      </c>
      <c r="BJ112" s="24" t="s">
        <v>24</v>
      </c>
      <c r="BK112" s="215">
        <f t="shared" si="19"/>
        <v>0</v>
      </c>
      <c r="BL112" s="24" t="s">
        <v>284</v>
      </c>
      <c r="BM112" s="24" t="s">
        <v>1920</v>
      </c>
    </row>
    <row r="113" spans="2:65" s="1" customFormat="1" ht="22.5" customHeight="1">
      <c r="B113" s="41"/>
      <c r="C113" s="204" t="s">
        <v>575</v>
      </c>
      <c r="D113" s="204" t="s">
        <v>185</v>
      </c>
      <c r="E113" s="205" t="s">
        <v>1921</v>
      </c>
      <c r="F113" s="206" t="s">
        <v>1922</v>
      </c>
      <c r="G113" s="207" t="s">
        <v>238</v>
      </c>
      <c r="H113" s="208">
        <v>30</v>
      </c>
      <c r="I113" s="209"/>
      <c r="J113" s="210">
        <f t="shared" si="10"/>
        <v>0</v>
      </c>
      <c r="K113" s="206" t="s">
        <v>22</v>
      </c>
      <c r="L113" s="61"/>
      <c r="M113" s="211" t="s">
        <v>22</v>
      </c>
      <c r="N113" s="212" t="s">
        <v>48</v>
      </c>
      <c r="O113" s="42"/>
      <c r="P113" s="213">
        <f t="shared" si="11"/>
        <v>0</v>
      </c>
      <c r="Q113" s="213">
        <v>0</v>
      </c>
      <c r="R113" s="213">
        <f t="shared" si="12"/>
        <v>0</v>
      </c>
      <c r="S113" s="213">
        <v>0</v>
      </c>
      <c r="T113" s="214">
        <f t="shared" si="13"/>
        <v>0</v>
      </c>
      <c r="AR113" s="24" t="s">
        <v>284</v>
      </c>
      <c r="AT113" s="24" t="s">
        <v>185</v>
      </c>
      <c r="AU113" s="24" t="s">
        <v>85</v>
      </c>
      <c r="AY113" s="24" t="s">
        <v>183</v>
      </c>
      <c r="BE113" s="215">
        <f t="shared" si="14"/>
        <v>0</v>
      </c>
      <c r="BF113" s="215">
        <f t="shared" si="15"/>
        <v>0</v>
      </c>
      <c r="BG113" s="215">
        <f t="shared" si="16"/>
        <v>0</v>
      </c>
      <c r="BH113" s="215">
        <f t="shared" si="17"/>
        <v>0</v>
      </c>
      <c r="BI113" s="215">
        <f t="shared" si="18"/>
        <v>0</v>
      </c>
      <c r="BJ113" s="24" t="s">
        <v>24</v>
      </c>
      <c r="BK113" s="215">
        <f t="shared" si="19"/>
        <v>0</v>
      </c>
      <c r="BL113" s="24" t="s">
        <v>284</v>
      </c>
      <c r="BM113" s="24" t="s">
        <v>1923</v>
      </c>
    </row>
    <row r="114" spans="2:63" s="11" customFormat="1" ht="37.35" customHeight="1">
      <c r="B114" s="187"/>
      <c r="C114" s="188"/>
      <c r="D114" s="189" t="s">
        <v>76</v>
      </c>
      <c r="E114" s="190" t="s">
        <v>330</v>
      </c>
      <c r="F114" s="190" t="s">
        <v>1924</v>
      </c>
      <c r="G114" s="188"/>
      <c r="H114" s="188"/>
      <c r="I114" s="191"/>
      <c r="J114" s="192">
        <f>BK114</f>
        <v>0</v>
      </c>
      <c r="K114" s="188"/>
      <c r="L114" s="193"/>
      <c r="M114" s="194"/>
      <c r="N114" s="195"/>
      <c r="O114" s="195"/>
      <c r="P114" s="196">
        <f>P115+P139+P141</f>
        <v>0</v>
      </c>
      <c r="Q114" s="195"/>
      <c r="R114" s="196">
        <f>R115+R139+R141</f>
        <v>0.014700000000000001</v>
      </c>
      <c r="S114" s="195"/>
      <c r="T114" s="197">
        <f>T115+T139+T141</f>
        <v>0</v>
      </c>
      <c r="AR114" s="198" t="s">
        <v>202</v>
      </c>
      <c r="AT114" s="199" t="s">
        <v>76</v>
      </c>
      <c r="AU114" s="199" t="s">
        <v>77</v>
      </c>
      <c r="AY114" s="198" t="s">
        <v>183</v>
      </c>
      <c r="BK114" s="200">
        <f>BK115+BK139+BK141</f>
        <v>0</v>
      </c>
    </row>
    <row r="115" spans="2:63" s="11" customFormat="1" ht="19.9" customHeight="1">
      <c r="B115" s="187"/>
      <c r="C115" s="188"/>
      <c r="D115" s="201" t="s">
        <v>76</v>
      </c>
      <c r="E115" s="202" t="s">
        <v>1925</v>
      </c>
      <c r="F115" s="202" t="s">
        <v>1905</v>
      </c>
      <c r="G115" s="188"/>
      <c r="H115" s="188"/>
      <c r="I115" s="191"/>
      <c r="J115" s="203">
        <f>BK115</f>
        <v>0</v>
      </c>
      <c r="K115" s="188"/>
      <c r="L115" s="193"/>
      <c r="M115" s="194"/>
      <c r="N115" s="195"/>
      <c r="O115" s="195"/>
      <c r="P115" s="196">
        <f>SUM(P116:P138)</f>
        <v>0</v>
      </c>
      <c r="Q115" s="195"/>
      <c r="R115" s="196">
        <f>SUM(R116:R138)</f>
        <v>0</v>
      </c>
      <c r="S115" s="195"/>
      <c r="T115" s="197">
        <f>SUM(T116:T138)</f>
        <v>0</v>
      </c>
      <c r="AR115" s="198" t="s">
        <v>202</v>
      </c>
      <c r="AT115" s="199" t="s">
        <v>76</v>
      </c>
      <c r="AU115" s="199" t="s">
        <v>24</v>
      </c>
      <c r="AY115" s="198" t="s">
        <v>183</v>
      </c>
      <c r="BK115" s="200">
        <f>SUM(BK116:BK138)</f>
        <v>0</v>
      </c>
    </row>
    <row r="116" spans="2:65" s="1" customFormat="1" ht="31.5" customHeight="1">
      <c r="B116" s="41"/>
      <c r="C116" s="204" t="s">
        <v>235</v>
      </c>
      <c r="D116" s="204" t="s">
        <v>185</v>
      </c>
      <c r="E116" s="205" t="s">
        <v>1926</v>
      </c>
      <c r="F116" s="206" t="s">
        <v>1927</v>
      </c>
      <c r="G116" s="207" t="s">
        <v>305</v>
      </c>
      <c r="H116" s="208">
        <v>4</v>
      </c>
      <c r="I116" s="209"/>
      <c r="J116" s="210">
        <f aca="true" t="shared" si="20" ref="J116:J138">ROUND(I116*H116,2)</f>
        <v>0</v>
      </c>
      <c r="K116" s="206" t="s">
        <v>22</v>
      </c>
      <c r="L116" s="61"/>
      <c r="M116" s="211" t="s">
        <v>22</v>
      </c>
      <c r="N116" s="212" t="s">
        <v>48</v>
      </c>
      <c r="O116" s="42"/>
      <c r="P116" s="213">
        <f aca="true" t="shared" si="21" ref="P116:P138">O116*H116</f>
        <v>0</v>
      </c>
      <c r="Q116" s="213">
        <v>0</v>
      </c>
      <c r="R116" s="213">
        <f aca="true" t="shared" si="22" ref="R116:R138">Q116*H116</f>
        <v>0</v>
      </c>
      <c r="S116" s="213">
        <v>0</v>
      </c>
      <c r="T116" s="214">
        <f aca="true" t="shared" si="23" ref="T116:T138">S116*H116</f>
        <v>0</v>
      </c>
      <c r="AR116" s="24" t="s">
        <v>606</v>
      </c>
      <c r="AT116" s="24" t="s">
        <v>185</v>
      </c>
      <c r="AU116" s="24" t="s">
        <v>85</v>
      </c>
      <c r="AY116" s="24" t="s">
        <v>183</v>
      </c>
      <c r="BE116" s="215">
        <f aca="true" t="shared" si="24" ref="BE116:BE138">IF(N116="základní",J116,0)</f>
        <v>0</v>
      </c>
      <c r="BF116" s="215">
        <f aca="true" t="shared" si="25" ref="BF116:BF138">IF(N116="snížená",J116,0)</f>
        <v>0</v>
      </c>
      <c r="BG116" s="215">
        <f aca="true" t="shared" si="26" ref="BG116:BG138">IF(N116="zákl. přenesená",J116,0)</f>
        <v>0</v>
      </c>
      <c r="BH116" s="215">
        <f aca="true" t="shared" si="27" ref="BH116:BH138">IF(N116="sníž. přenesená",J116,0)</f>
        <v>0</v>
      </c>
      <c r="BI116" s="215">
        <f aca="true" t="shared" si="28" ref="BI116:BI138">IF(N116="nulová",J116,0)</f>
        <v>0</v>
      </c>
      <c r="BJ116" s="24" t="s">
        <v>24</v>
      </c>
      <c r="BK116" s="215">
        <f aca="true" t="shared" si="29" ref="BK116:BK138">ROUND(I116*H116,2)</f>
        <v>0</v>
      </c>
      <c r="BL116" s="24" t="s">
        <v>606</v>
      </c>
      <c r="BM116" s="24" t="s">
        <v>1928</v>
      </c>
    </row>
    <row r="117" spans="2:65" s="1" customFormat="1" ht="31.5" customHeight="1">
      <c r="B117" s="41"/>
      <c r="C117" s="204" t="s">
        <v>29</v>
      </c>
      <c r="D117" s="204" t="s">
        <v>185</v>
      </c>
      <c r="E117" s="205" t="s">
        <v>1929</v>
      </c>
      <c r="F117" s="206" t="s">
        <v>1930</v>
      </c>
      <c r="G117" s="207" t="s">
        <v>305</v>
      </c>
      <c r="H117" s="208">
        <v>4</v>
      </c>
      <c r="I117" s="209"/>
      <c r="J117" s="210">
        <f t="shared" si="20"/>
        <v>0</v>
      </c>
      <c r="K117" s="206" t="s">
        <v>22</v>
      </c>
      <c r="L117" s="61"/>
      <c r="M117" s="211" t="s">
        <v>22</v>
      </c>
      <c r="N117" s="212" t="s">
        <v>48</v>
      </c>
      <c r="O117" s="42"/>
      <c r="P117" s="213">
        <f t="shared" si="21"/>
        <v>0</v>
      </c>
      <c r="Q117" s="213">
        <v>0</v>
      </c>
      <c r="R117" s="213">
        <f t="shared" si="22"/>
        <v>0</v>
      </c>
      <c r="S117" s="213">
        <v>0</v>
      </c>
      <c r="T117" s="214">
        <f t="shared" si="23"/>
        <v>0</v>
      </c>
      <c r="AR117" s="24" t="s">
        <v>606</v>
      </c>
      <c r="AT117" s="24" t="s">
        <v>185</v>
      </c>
      <c r="AU117" s="24" t="s">
        <v>85</v>
      </c>
      <c r="AY117" s="24" t="s">
        <v>183</v>
      </c>
      <c r="BE117" s="215">
        <f t="shared" si="24"/>
        <v>0</v>
      </c>
      <c r="BF117" s="215">
        <f t="shared" si="25"/>
        <v>0</v>
      </c>
      <c r="BG117" s="215">
        <f t="shared" si="26"/>
        <v>0</v>
      </c>
      <c r="BH117" s="215">
        <f t="shared" si="27"/>
        <v>0</v>
      </c>
      <c r="BI117" s="215">
        <f t="shared" si="28"/>
        <v>0</v>
      </c>
      <c r="BJ117" s="24" t="s">
        <v>24</v>
      </c>
      <c r="BK117" s="215">
        <f t="shared" si="29"/>
        <v>0</v>
      </c>
      <c r="BL117" s="24" t="s">
        <v>606</v>
      </c>
      <c r="BM117" s="24" t="s">
        <v>1931</v>
      </c>
    </row>
    <row r="118" spans="2:65" s="1" customFormat="1" ht="22.5" customHeight="1">
      <c r="B118" s="41"/>
      <c r="C118" s="204" t="s">
        <v>252</v>
      </c>
      <c r="D118" s="204" t="s">
        <v>185</v>
      </c>
      <c r="E118" s="205" t="s">
        <v>1932</v>
      </c>
      <c r="F118" s="206" t="s">
        <v>1933</v>
      </c>
      <c r="G118" s="207" t="s">
        <v>305</v>
      </c>
      <c r="H118" s="208">
        <v>240</v>
      </c>
      <c r="I118" s="209"/>
      <c r="J118" s="210">
        <f t="shared" si="20"/>
        <v>0</v>
      </c>
      <c r="K118" s="206" t="s">
        <v>22</v>
      </c>
      <c r="L118" s="61"/>
      <c r="M118" s="211" t="s">
        <v>22</v>
      </c>
      <c r="N118" s="212" t="s">
        <v>48</v>
      </c>
      <c r="O118" s="42"/>
      <c r="P118" s="213">
        <f t="shared" si="21"/>
        <v>0</v>
      </c>
      <c r="Q118" s="213">
        <v>0</v>
      </c>
      <c r="R118" s="213">
        <f t="shared" si="22"/>
        <v>0</v>
      </c>
      <c r="S118" s="213">
        <v>0</v>
      </c>
      <c r="T118" s="214">
        <f t="shared" si="23"/>
        <v>0</v>
      </c>
      <c r="AR118" s="24" t="s">
        <v>606</v>
      </c>
      <c r="AT118" s="24" t="s">
        <v>185</v>
      </c>
      <c r="AU118" s="24" t="s">
        <v>85</v>
      </c>
      <c r="AY118" s="24" t="s">
        <v>183</v>
      </c>
      <c r="BE118" s="215">
        <f t="shared" si="24"/>
        <v>0</v>
      </c>
      <c r="BF118" s="215">
        <f t="shared" si="25"/>
        <v>0</v>
      </c>
      <c r="BG118" s="215">
        <f t="shared" si="26"/>
        <v>0</v>
      </c>
      <c r="BH118" s="215">
        <f t="shared" si="27"/>
        <v>0</v>
      </c>
      <c r="BI118" s="215">
        <f t="shared" si="28"/>
        <v>0</v>
      </c>
      <c r="BJ118" s="24" t="s">
        <v>24</v>
      </c>
      <c r="BK118" s="215">
        <f t="shared" si="29"/>
        <v>0</v>
      </c>
      <c r="BL118" s="24" t="s">
        <v>606</v>
      </c>
      <c r="BM118" s="24" t="s">
        <v>1934</v>
      </c>
    </row>
    <row r="119" spans="2:65" s="1" customFormat="1" ht="22.5" customHeight="1">
      <c r="B119" s="41"/>
      <c r="C119" s="204" t="s">
        <v>259</v>
      </c>
      <c r="D119" s="204" t="s">
        <v>185</v>
      </c>
      <c r="E119" s="205" t="s">
        <v>1935</v>
      </c>
      <c r="F119" s="206" t="s">
        <v>1936</v>
      </c>
      <c r="G119" s="207" t="s">
        <v>305</v>
      </c>
      <c r="H119" s="208">
        <v>35</v>
      </c>
      <c r="I119" s="209"/>
      <c r="J119" s="210">
        <f t="shared" si="20"/>
        <v>0</v>
      </c>
      <c r="K119" s="206" t="s">
        <v>22</v>
      </c>
      <c r="L119" s="61"/>
      <c r="M119" s="211" t="s">
        <v>22</v>
      </c>
      <c r="N119" s="212" t="s">
        <v>48</v>
      </c>
      <c r="O119" s="42"/>
      <c r="P119" s="213">
        <f t="shared" si="21"/>
        <v>0</v>
      </c>
      <c r="Q119" s="213">
        <v>0</v>
      </c>
      <c r="R119" s="213">
        <f t="shared" si="22"/>
        <v>0</v>
      </c>
      <c r="S119" s="213">
        <v>0</v>
      </c>
      <c r="T119" s="214">
        <f t="shared" si="23"/>
        <v>0</v>
      </c>
      <c r="AR119" s="24" t="s">
        <v>606</v>
      </c>
      <c r="AT119" s="24" t="s">
        <v>185</v>
      </c>
      <c r="AU119" s="24" t="s">
        <v>85</v>
      </c>
      <c r="AY119" s="24" t="s">
        <v>183</v>
      </c>
      <c r="BE119" s="215">
        <f t="shared" si="24"/>
        <v>0</v>
      </c>
      <c r="BF119" s="215">
        <f t="shared" si="25"/>
        <v>0</v>
      </c>
      <c r="BG119" s="215">
        <f t="shared" si="26"/>
        <v>0</v>
      </c>
      <c r="BH119" s="215">
        <f t="shared" si="27"/>
        <v>0</v>
      </c>
      <c r="BI119" s="215">
        <f t="shared" si="28"/>
        <v>0</v>
      </c>
      <c r="BJ119" s="24" t="s">
        <v>24</v>
      </c>
      <c r="BK119" s="215">
        <f t="shared" si="29"/>
        <v>0</v>
      </c>
      <c r="BL119" s="24" t="s">
        <v>606</v>
      </c>
      <c r="BM119" s="24" t="s">
        <v>1937</v>
      </c>
    </row>
    <row r="120" spans="2:65" s="1" customFormat="1" ht="22.5" customHeight="1">
      <c r="B120" s="41"/>
      <c r="C120" s="204" t="s">
        <v>265</v>
      </c>
      <c r="D120" s="204" t="s">
        <v>185</v>
      </c>
      <c r="E120" s="205" t="s">
        <v>1938</v>
      </c>
      <c r="F120" s="206" t="s">
        <v>1939</v>
      </c>
      <c r="G120" s="207" t="s">
        <v>305</v>
      </c>
      <c r="H120" s="208">
        <v>31</v>
      </c>
      <c r="I120" s="209"/>
      <c r="J120" s="210">
        <f t="shared" si="20"/>
        <v>0</v>
      </c>
      <c r="K120" s="206" t="s">
        <v>22</v>
      </c>
      <c r="L120" s="61"/>
      <c r="M120" s="211" t="s">
        <v>22</v>
      </c>
      <c r="N120" s="212" t="s">
        <v>48</v>
      </c>
      <c r="O120" s="42"/>
      <c r="P120" s="213">
        <f t="shared" si="21"/>
        <v>0</v>
      </c>
      <c r="Q120" s="213">
        <v>0</v>
      </c>
      <c r="R120" s="213">
        <f t="shared" si="22"/>
        <v>0</v>
      </c>
      <c r="S120" s="213">
        <v>0</v>
      </c>
      <c r="T120" s="214">
        <f t="shared" si="23"/>
        <v>0</v>
      </c>
      <c r="AR120" s="24" t="s">
        <v>606</v>
      </c>
      <c r="AT120" s="24" t="s">
        <v>185</v>
      </c>
      <c r="AU120" s="24" t="s">
        <v>85</v>
      </c>
      <c r="AY120" s="24" t="s">
        <v>183</v>
      </c>
      <c r="BE120" s="215">
        <f t="shared" si="24"/>
        <v>0</v>
      </c>
      <c r="BF120" s="215">
        <f t="shared" si="25"/>
        <v>0</v>
      </c>
      <c r="BG120" s="215">
        <f t="shared" si="26"/>
        <v>0</v>
      </c>
      <c r="BH120" s="215">
        <f t="shared" si="27"/>
        <v>0</v>
      </c>
      <c r="BI120" s="215">
        <f t="shared" si="28"/>
        <v>0</v>
      </c>
      <c r="BJ120" s="24" t="s">
        <v>24</v>
      </c>
      <c r="BK120" s="215">
        <f t="shared" si="29"/>
        <v>0</v>
      </c>
      <c r="BL120" s="24" t="s">
        <v>606</v>
      </c>
      <c r="BM120" s="24" t="s">
        <v>1940</v>
      </c>
    </row>
    <row r="121" spans="2:65" s="1" customFormat="1" ht="22.5" customHeight="1">
      <c r="B121" s="41"/>
      <c r="C121" s="204" t="s">
        <v>271</v>
      </c>
      <c r="D121" s="204" t="s">
        <v>185</v>
      </c>
      <c r="E121" s="205" t="s">
        <v>1941</v>
      </c>
      <c r="F121" s="206" t="s">
        <v>1942</v>
      </c>
      <c r="G121" s="207" t="s">
        <v>305</v>
      </c>
      <c r="H121" s="208">
        <v>9</v>
      </c>
      <c r="I121" s="209"/>
      <c r="J121" s="210">
        <f t="shared" si="20"/>
        <v>0</v>
      </c>
      <c r="K121" s="206" t="s">
        <v>22</v>
      </c>
      <c r="L121" s="61"/>
      <c r="M121" s="211" t="s">
        <v>22</v>
      </c>
      <c r="N121" s="212" t="s">
        <v>48</v>
      </c>
      <c r="O121" s="42"/>
      <c r="P121" s="213">
        <f t="shared" si="21"/>
        <v>0</v>
      </c>
      <c r="Q121" s="213">
        <v>0</v>
      </c>
      <c r="R121" s="213">
        <f t="shared" si="22"/>
        <v>0</v>
      </c>
      <c r="S121" s="213">
        <v>0</v>
      </c>
      <c r="T121" s="214">
        <f t="shared" si="23"/>
        <v>0</v>
      </c>
      <c r="AR121" s="24" t="s">
        <v>606</v>
      </c>
      <c r="AT121" s="24" t="s">
        <v>185</v>
      </c>
      <c r="AU121" s="24" t="s">
        <v>85</v>
      </c>
      <c r="AY121" s="24" t="s">
        <v>183</v>
      </c>
      <c r="BE121" s="215">
        <f t="shared" si="24"/>
        <v>0</v>
      </c>
      <c r="BF121" s="215">
        <f t="shared" si="25"/>
        <v>0</v>
      </c>
      <c r="BG121" s="215">
        <f t="shared" si="26"/>
        <v>0</v>
      </c>
      <c r="BH121" s="215">
        <f t="shared" si="27"/>
        <v>0</v>
      </c>
      <c r="BI121" s="215">
        <f t="shared" si="28"/>
        <v>0</v>
      </c>
      <c r="BJ121" s="24" t="s">
        <v>24</v>
      </c>
      <c r="BK121" s="215">
        <f t="shared" si="29"/>
        <v>0</v>
      </c>
      <c r="BL121" s="24" t="s">
        <v>606</v>
      </c>
      <c r="BM121" s="24" t="s">
        <v>1943</v>
      </c>
    </row>
    <row r="122" spans="2:65" s="1" customFormat="1" ht="22.5" customHeight="1">
      <c r="B122" s="41"/>
      <c r="C122" s="204" t="s">
        <v>10</v>
      </c>
      <c r="D122" s="204" t="s">
        <v>185</v>
      </c>
      <c r="E122" s="205" t="s">
        <v>1944</v>
      </c>
      <c r="F122" s="206" t="s">
        <v>1945</v>
      </c>
      <c r="G122" s="207" t="s">
        <v>305</v>
      </c>
      <c r="H122" s="208">
        <v>1</v>
      </c>
      <c r="I122" s="209"/>
      <c r="J122" s="210">
        <f t="shared" si="20"/>
        <v>0</v>
      </c>
      <c r="K122" s="206" t="s">
        <v>22</v>
      </c>
      <c r="L122" s="61"/>
      <c r="M122" s="211" t="s">
        <v>22</v>
      </c>
      <c r="N122" s="212" t="s">
        <v>48</v>
      </c>
      <c r="O122" s="42"/>
      <c r="P122" s="213">
        <f t="shared" si="21"/>
        <v>0</v>
      </c>
      <c r="Q122" s="213">
        <v>0</v>
      </c>
      <c r="R122" s="213">
        <f t="shared" si="22"/>
        <v>0</v>
      </c>
      <c r="S122" s="213">
        <v>0</v>
      </c>
      <c r="T122" s="214">
        <f t="shared" si="23"/>
        <v>0</v>
      </c>
      <c r="AR122" s="24" t="s">
        <v>606</v>
      </c>
      <c r="AT122" s="24" t="s">
        <v>185</v>
      </c>
      <c r="AU122" s="24" t="s">
        <v>85</v>
      </c>
      <c r="AY122" s="24" t="s">
        <v>183</v>
      </c>
      <c r="BE122" s="215">
        <f t="shared" si="24"/>
        <v>0</v>
      </c>
      <c r="BF122" s="215">
        <f t="shared" si="25"/>
        <v>0</v>
      </c>
      <c r="BG122" s="215">
        <f t="shared" si="26"/>
        <v>0</v>
      </c>
      <c r="BH122" s="215">
        <f t="shared" si="27"/>
        <v>0</v>
      </c>
      <c r="BI122" s="215">
        <f t="shared" si="28"/>
        <v>0</v>
      </c>
      <c r="BJ122" s="24" t="s">
        <v>24</v>
      </c>
      <c r="BK122" s="215">
        <f t="shared" si="29"/>
        <v>0</v>
      </c>
      <c r="BL122" s="24" t="s">
        <v>606</v>
      </c>
      <c r="BM122" s="24" t="s">
        <v>1946</v>
      </c>
    </row>
    <row r="123" spans="2:65" s="1" customFormat="1" ht="22.5" customHeight="1">
      <c r="B123" s="41"/>
      <c r="C123" s="204" t="s">
        <v>284</v>
      </c>
      <c r="D123" s="204" t="s">
        <v>185</v>
      </c>
      <c r="E123" s="205" t="s">
        <v>1947</v>
      </c>
      <c r="F123" s="206" t="s">
        <v>1948</v>
      </c>
      <c r="G123" s="207" t="s">
        <v>305</v>
      </c>
      <c r="H123" s="208">
        <v>204</v>
      </c>
      <c r="I123" s="209"/>
      <c r="J123" s="210">
        <f t="shared" si="20"/>
        <v>0</v>
      </c>
      <c r="K123" s="206" t="s">
        <v>22</v>
      </c>
      <c r="L123" s="61"/>
      <c r="M123" s="211" t="s">
        <v>22</v>
      </c>
      <c r="N123" s="212" t="s">
        <v>48</v>
      </c>
      <c r="O123" s="42"/>
      <c r="P123" s="213">
        <f t="shared" si="21"/>
        <v>0</v>
      </c>
      <c r="Q123" s="213">
        <v>0</v>
      </c>
      <c r="R123" s="213">
        <f t="shared" si="22"/>
        <v>0</v>
      </c>
      <c r="S123" s="213">
        <v>0</v>
      </c>
      <c r="T123" s="214">
        <f t="shared" si="23"/>
        <v>0</v>
      </c>
      <c r="AR123" s="24" t="s">
        <v>606</v>
      </c>
      <c r="AT123" s="24" t="s">
        <v>185</v>
      </c>
      <c r="AU123" s="24" t="s">
        <v>85</v>
      </c>
      <c r="AY123" s="24" t="s">
        <v>183</v>
      </c>
      <c r="BE123" s="215">
        <f t="shared" si="24"/>
        <v>0</v>
      </c>
      <c r="BF123" s="215">
        <f t="shared" si="25"/>
        <v>0</v>
      </c>
      <c r="BG123" s="215">
        <f t="shared" si="26"/>
        <v>0</v>
      </c>
      <c r="BH123" s="215">
        <f t="shared" si="27"/>
        <v>0</v>
      </c>
      <c r="BI123" s="215">
        <f t="shared" si="28"/>
        <v>0</v>
      </c>
      <c r="BJ123" s="24" t="s">
        <v>24</v>
      </c>
      <c r="BK123" s="215">
        <f t="shared" si="29"/>
        <v>0</v>
      </c>
      <c r="BL123" s="24" t="s">
        <v>606</v>
      </c>
      <c r="BM123" s="24" t="s">
        <v>1949</v>
      </c>
    </row>
    <row r="124" spans="2:65" s="1" customFormat="1" ht="22.5" customHeight="1">
      <c r="B124" s="41"/>
      <c r="C124" s="204" t="s">
        <v>290</v>
      </c>
      <c r="D124" s="204" t="s">
        <v>185</v>
      </c>
      <c r="E124" s="205" t="s">
        <v>1950</v>
      </c>
      <c r="F124" s="206" t="s">
        <v>1951</v>
      </c>
      <c r="G124" s="207" t="s">
        <v>305</v>
      </c>
      <c r="H124" s="208">
        <v>0</v>
      </c>
      <c r="I124" s="209"/>
      <c r="J124" s="210">
        <f t="shared" si="20"/>
        <v>0</v>
      </c>
      <c r="K124" s="206" t="s">
        <v>22</v>
      </c>
      <c r="L124" s="61"/>
      <c r="M124" s="211" t="s">
        <v>22</v>
      </c>
      <c r="N124" s="212" t="s">
        <v>48</v>
      </c>
      <c r="O124" s="42"/>
      <c r="P124" s="213">
        <f t="shared" si="21"/>
        <v>0</v>
      </c>
      <c r="Q124" s="213">
        <v>0</v>
      </c>
      <c r="R124" s="213">
        <f t="shared" si="22"/>
        <v>0</v>
      </c>
      <c r="S124" s="213">
        <v>0</v>
      </c>
      <c r="T124" s="214">
        <f t="shared" si="23"/>
        <v>0</v>
      </c>
      <c r="AR124" s="24" t="s">
        <v>606</v>
      </c>
      <c r="AT124" s="24" t="s">
        <v>185</v>
      </c>
      <c r="AU124" s="24" t="s">
        <v>85</v>
      </c>
      <c r="AY124" s="24" t="s">
        <v>183</v>
      </c>
      <c r="BE124" s="215">
        <f t="shared" si="24"/>
        <v>0</v>
      </c>
      <c r="BF124" s="215">
        <f t="shared" si="25"/>
        <v>0</v>
      </c>
      <c r="BG124" s="215">
        <f t="shared" si="26"/>
        <v>0</v>
      </c>
      <c r="BH124" s="215">
        <f t="shared" si="27"/>
        <v>0</v>
      </c>
      <c r="BI124" s="215">
        <f t="shared" si="28"/>
        <v>0</v>
      </c>
      <c r="BJ124" s="24" t="s">
        <v>24</v>
      </c>
      <c r="BK124" s="215">
        <f t="shared" si="29"/>
        <v>0</v>
      </c>
      <c r="BL124" s="24" t="s">
        <v>606</v>
      </c>
      <c r="BM124" s="24" t="s">
        <v>1952</v>
      </c>
    </row>
    <row r="125" spans="2:65" s="1" customFormat="1" ht="22.5" customHeight="1">
      <c r="B125" s="41"/>
      <c r="C125" s="204" t="s">
        <v>296</v>
      </c>
      <c r="D125" s="204" t="s">
        <v>185</v>
      </c>
      <c r="E125" s="205" t="s">
        <v>1953</v>
      </c>
      <c r="F125" s="206" t="s">
        <v>1954</v>
      </c>
      <c r="G125" s="207" t="s">
        <v>305</v>
      </c>
      <c r="H125" s="208">
        <v>1</v>
      </c>
      <c r="I125" s="209"/>
      <c r="J125" s="210">
        <f t="shared" si="20"/>
        <v>0</v>
      </c>
      <c r="K125" s="206" t="s">
        <v>22</v>
      </c>
      <c r="L125" s="61"/>
      <c r="M125" s="211" t="s">
        <v>22</v>
      </c>
      <c r="N125" s="212" t="s">
        <v>48</v>
      </c>
      <c r="O125" s="42"/>
      <c r="P125" s="213">
        <f t="shared" si="21"/>
        <v>0</v>
      </c>
      <c r="Q125" s="213">
        <v>0</v>
      </c>
      <c r="R125" s="213">
        <f t="shared" si="22"/>
        <v>0</v>
      </c>
      <c r="S125" s="213">
        <v>0</v>
      </c>
      <c r="T125" s="214">
        <f t="shared" si="23"/>
        <v>0</v>
      </c>
      <c r="AR125" s="24" t="s">
        <v>606</v>
      </c>
      <c r="AT125" s="24" t="s">
        <v>185</v>
      </c>
      <c r="AU125" s="24" t="s">
        <v>85</v>
      </c>
      <c r="AY125" s="24" t="s">
        <v>183</v>
      </c>
      <c r="BE125" s="215">
        <f t="shared" si="24"/>
        <v>0</v>
      </c>
      <c r="BF125" s="215">
        <f t="shared" si="25"/>
        <v>0</v>
      </c>
      <c r="BG125" s="215">
        <f t="shared" si="26"/>
        <v>0</v>
      </c>
      <c r="BH125" s="215">
        <f t="shared" si="27"/>
        <v>0</v>
      </c>
      <c r="BI125" s="215">
        <f t="shared" si="28"/>
        <v>0</v>
      </c>
      <c r="BJ125" s="24" t="s">
        <v>24</v>
      </c>
      <c r="BK125" s="215">
        <f t="shared" si="29"/>
        <v>0</v>
      </c>
      <c r="BL125" s="24" t="s">
        <v>606</v>
      </c>
      <c r="BM125" s="24" t="s">
        <v>1955</v>
      </c>
    </row>
    <row r="126" spans="2:65" s="1" customFormat="1" ht="22.5" customHeight="1">
      <c r="B126" s="41"/>
      <c r="C126" s="204" t="s">
        <v>302</v>
      </c>
      <c r="D126" s="204" t="s">
        <v>185</v>
      </c>
      <c r="E126" s="205" t="s">
        <v>1956</v>
      </c>
      <c r="F126" s="206" t="s">
        <v>1957</v>
      </c>
      <c r="G126" s="207" t="s">
        <v>305</v>
      </c>
      <c r="H126" s="208">
        <v>3</v>
      </c>
      <c r="I126" s="209"/>
      <c r="J126" s="210">
        <f t="shared" si="20"/>
        <v>0</v>
      </c>
      <c r="K126" s="206" t="s">
        <v>22</v>
      </c>
      <c r="L126" s="61"/>
      <c r="M126" s="211" t="s">
        <v>22</v>
      </c>
      <c r="N126" s="212" t="s">
        <v>48</v>
      </c>
      <c r="O126" s="42"/>
      <c r="P126" s="213">
        <f t="shared" si="21"/>
        <v>0</v>
      </c>
      <c r="Q126" s="213">
        <v>0</v>
      </c>
      <c r="R126" s="213">
        <f t="shared" si="22"/>
        <v>0</v>
      </c>
      <c r="S126" s="213">
        <v>0</v>
      </c>
      <c r="T126" s="214">
        <f t="shared" si="23"/>
        <v>0</v>
      </c>
      <c r="AR126" s="24" t="s">
        <v>606</v>
      </c>
      <c r="AT126" s="24" t="s">
        <v>185</v>
      </c>
      <c r="AU126" s="24" t="s">
        <v>85</v>
      </c>
      <c r="AY126" s="24" t="s">
        <v>183</v>
      </c>
      <c r="BE126" s="215">
        <f t="shared" si="24"/>
        <v>0</v>
      </c>
      <c r="BF126" s="215">
        <f t="shared" si="25"/>
        <v>0</v>
      </c>
      <c r="BG126" s="215">
        <f t="shared" si="26"/>
        <v>0</v>
      </c>
      <c r="BH126" s="215">
        <f t="shared" si="27"/>
        <v>0</v>
      </c>
      <c r="BI126" s="215">
        <f t="shared" si="28"/>
        <v>0</v>
      </c>
      <c r="BJ126" s="24" t="s">
        <v>24</v>
      </c>
      <c r="BK126" s="215">
        <f t="shared" si="29"/>
        <v>0</v>
      </c>
      <c r="BL126" s="24" t="s">
        <v>606</v>
      </c>
      <c r="BM126" s="24" t="s">
        <v>1958</v>
      </c>
    </row>
    <row r="127" spans="2:65" s="1" customFormat="1" ht="22.5" customHeight="1">
      <c r="B127" s="41"/>
      <c r="C127" s="204" t="s">
        <v>309</v>
      </c>
      <c r="D127" s="204" t="s">
        <v>185</v>
      </c>
      <c r="E127" s="205" t="s">
        <v>1959</v>
      </c>
      <c r="F127" s="206" t="s">
        <v>1960</v>
      </c>
      <c r="G127" s="207" t="s">
        <v>305</v>
      </c>
      <c r="H127" s="208">
        <v>248</v>
      </c>
      <c r="I127" s="209"/>
      <c r="J127" s="210">
        <f t="shared" si="20"/>
        <v>0</v>
      </c>
      <c r="K127" s="206" t="s">
        <v>22</v>
      </c>
      <c r="L127" s="61"/>
      <c r="M127" s="211" t="s">
        <v>22</v>
      </c>
      <c r="N127" s="212" t="s">
        <v>48</v>
      </c>
      <c r="O127" s="42"/>
      <c r="P127" s="213">
        <f t="shared" si="21"/>
        <v>0</v>
      </c>
      <c r="Q127" s="213">
        <v>0</v>
      </c>
      <c r="R127" s="213">
        <f t="shared" si="22"/>
        <v>0</v>
      </c>
      <c r="S127" s="213">
        <v>0</v>
      </c>
      <c r="T127" s="214">
        <f t="shared" si="23"/>
        <v>0</v>
      </c>
      <c r="AR127" s="24" t="s">
        <v>606</v>
      </c>
      <c r="AT127" s="24" t="s">
        <v>185</v>
      </c>
      <c r="AU127" s="24" t="s">
        <v>85</v>
      </c>
      <c r="AY127" s="24" t="s">
        <v>183</v>
      </c>
      <c r="BE127" s="215">
        <f t="shared" si="24"/>
        <v>0</v>
      </c>
      <c r="BF127" s="215">
        <f t="shared" si="25"/>
        <v>0</v>
      </c>
      <c r="BG127" s="215">
        <f t="shared" si="26"/>
        <v>0</v>
      </c>
      <c r="BH127" s="215">
        <f t="shared" si="27"/>
        <v>0</v>
      </c>
      <c r="BI127" s="215">
        <f t="shared" si="28"/>
        <v>0</v>
      </c>
      <c r="BJ127" s="24" t="s">
        <v>24</v>
      </c>
      <c r="BK127" s="215">
        <f t="shared" si="29"/>
        <v>0</v>
      </c>
      <c r="BL127" s="24" t="s">
        <v>606</v>
      </c>
      <c r="BM127" s="24" t="s">
        <v>1961</v>
      </c>
    </row>
    <row r="128" spans="2:65" s="1" customFormat="1" ht="22.5" customHeight="1">
      <c r="B128" s="41"/>
      <c r="C128" s="204" t="s">
        <v>9</v>
      </c>
      <c r="D128" s="204" t="s">
        <v>185</v>
      </c>
      <c r="E128" s="205" t="s">
        <v>1962</v>
      </c>
      <c r="F128" s="206" t="s">
        <v>1963</v>
      </c>
      <c r="G128" s="207" t="s">
        <v>238</v>
      </c>
      <c r="H128" s="208">
        <v>320</v>
      </c>
      <c r="I128" s="209"/>
      <c r="J128" s="210">
        <f t="shared" si="20"/>
        <v>0</v>
      </c>
      <c r="K128" s="206" t="s">
        <v>22</v>
      </c>
      <c r="L128" s="61"/>
      <c r="M128" s="211" t="s">
        <v>22</v>
      </c>
      <c r="N128" s="212" t="s">
        <v>48</v>
      </c>
      <c r="O128" s="42"/>
      <c r="P128" s="213">
        <f t="shared" si="21"/>
        <v>0</v>
      </c>
      <c r="Q128" s="213">
        <v>0</v>
      </c>
      <c r="R128" s="213">
        <f t="shared" si="22"/>
        <v>0</v>
      </c>
      <c r="S128" s="213">
        <v>0</v>
      </c>
      <c r="T128" s="214">
        <f t="shared" si="23"/>
        <v>0</v>
      </c>
      <c r="AR128" s="24" t="s">
        <v>606</v>
      </c>
      <c r="AT128" s="24" t="s">
        <v>185</v>
      </c>
      <c r="AU128" s="24" t="s">
        <v>85</v>
      </c>
      <c r="AY128" s="24" t="s">
        <v>183</v>
      </c>
      <c r="BE128" s="215">
        <f t="shared" si="24"/>
        <v>0</v>
      </c>
      <c r="BF128" s="215">
        <f t="shared" si="25"/>
        <v>0</v>
      </c>
      <c r="BG128" s="215">
        <f t="shared" si="26"/>
        <v>0</v>
      </c>
      <c r="BH128" s="215">
        <f t="shared" si="27"/>
        <v>0</v>
      </c>
      <c r="BI128" s="215">
        <f t="shared" si="28"/>
        <v>0</v>
      </c>
      <c r="BJ128" s="24" t="s">
        <v>24</v>
      </c>
      <c r="BK128" s="215">
        <f t="shared" si="29"/>
        <v>0</v>
      </c>
      <c r="BL128" s="24" t="s">
        <v>606</v>
      </c>
      <c r="BM128" s="24" t="s">
        <v>1964</v>
      </c>
    </row>
    <row r="129" spans="2:65" s="1" customFormat="1" ht="22.5" customHeight="1">
      <c r="B129" s="41"/>
      <c r="C129" s="204" t="s">
        <v>318</v>
      </c>
      <c r="D129" s="204" t="s">
        <v>185</v>
      </c>
      <c r="E129" s="205" t="s">
        <v>1965</v>
      </c>
      <c r="F129" s="206" t="s">
        <v>1966</v>
      </c>
      <c r="G129" s="207" t="s">
        <v>238</v>
      </c>
      <c r="H129" s="208">
        <v>300</v>
      </c>
      <c r="I129" s="209"/>
      <c r="J129" s="210">
        <f t="shared" si="20"/>
        <v>0</v>
      </c>
      <c r="K129" s="206" t="s">
        <v>22</v>
      </c>
      <c r="L129" s="61"/>
      <c r="M129" s="211" t="s">
        <v>22</v>
      </c>
      <c r="N129" s="212" t="s">
        <v>48</v>
      </c>
      <c r="O129" s="42"/>
      <c r="P129" s="213">
        <f t="shared" si="21"/>
        <v>0</v>
      </c>
      <c r="Q129" s="213">
        <v>0</v>
      </c>
      <c r="R129" s="213">
        <f t="shared" si="22"/>
        <v>0</v>
      </c>
      <c r="S129" s="213">
        <v>0</v>
      </c>
      <c r="T129" s="214">
        <f t="shared" si="23"/>
        <v>0</v>
      </c>
      <c r="AR129" s="24" t="s">
        <v>606</v>
      </c>
      <c r="AT129" s="24" t="s">
        <v>185</v>
      </c>
      <c r="AU129" s="24" t="s">
        <v>85</v>
      </c>
      <c r="AY129" s="24" t="s">
        <v>183</v>
      </c>
      <c r="BE129" s="215">
        <f t="shared" si="24"/>
        <v>0</v>
      </c>
      <c r="BF129" s="215">
        <f t="shared" si="25"/>
        <v>0</v>
      </c>
      <c r="BG129" s="215">
        <f t="shared" si="26"/>
        <v>0</v>
      </c>
      <c r="BH129" s="215">
        <f t="shared" si="27"/>
        <v>0</v>
      </c>
      <c r="BI129" s="215">
        <f t="shared" si="28"/>
        <v>0</v>
      </c>
      <c r="BJ129" s="24" t="s">
        <v>24</v>
      </c>
      <c r="BK129" s="215">
        <f t="shared" si="29"/>
        <v>0</v>
      </c>
      <c r="BL129" s="24" t="s">
        <v>606</v>
      </c>
      <c r="BM129" s="24" t="s">
        <v>1967</v>
      </c>
    </row>
    <row r="130" spans="2:65" s="1" customFormat="1" ht="22.5" customHeight="1">
      <c r="B130" s="41"/>
      <c r="C130" s="204" t="s">
        <v>329</v>
      </c>
      <c r="D130" s="204" t="s">
        <v>185</v>
      </c>
      <c r="E130" s="205" t="s">
        <v>1968</v>
      </c>
      <c r="F130" s="206" t="s">
        <v>1969</v>
      </c>
      <c r="G130" s="207" t="s">
        <v>305</v>
      </c>
      <c r="H130" s="208">
        <v>31</v>
      </c>
      <c r="I130" s="209"/>
      <c r="J130" s="210">
        <f t="shared" si="20"/>
        <v>0</v>
      </c>
      <c r="K130" s="206" t="s">
        <v>22</v>
      </c>
      <c r="L130" s="61"/>
      <c r="M130" s="211" t="s">
        <v>22</v>
      </c>
      <c r="N130" s="212" t="s">
        <v>48</v>
      </c>
      <c r="O130" s="42"/>
      <c r="P130" s="213">
        <f t="shared" si="21"/>
        <v>0</v>
      </c>
      <c r="Q130" s="213">
        <v>0</v>
      </c>
      <c r="R130" s="213">
        <f t="shared" si="22"/>
        <v>0</v>
      </c>
      <c r="S130" s="213">
        <v>0</v>
      </c>
      <c r="T130" s="214">
        <f t="shared" si="23"/>
        <v>0</v>
      </c>
      <c r="AR130" s="24" t="s">
        <v>606</v>
      </c>
      <c r="AT130" s="24" t="s">
        <v>185</v>
      </c>
      <c r="AU130" s="24" t="s">
        <v>85</v>
      </c>
      <c r="AY130" s="24" t="s">
        <v>183</v>
      </c>
      <c r="BE130" s="215">
        <f t="shared" si="24"/>
        <v>0</v>
      </c>
      <c r="BF130" s="215">
        <f t="shared" si="25"/>
        <v>0</v>
      </c>
      <c r="BG130" s="215">
        <f t="shared" si="26"/>
        <v>0</v>
      </c>
      <c r="BH130" s="215">
        <f t="shared" si="27"/>
        <v>0</v>
      </c>
      <c r="BI130" s="215">
        <f t="shared" si="28"/>
        <v>0</v>
      </c>
      <c r="BJ130" s="24" t="s">
        <v>24</v>
      </c>
      <c r="BK130" s="215">
        <f t="shared" si="29"/>
        <v>0</v>
      </c>
      <c r="BL130" s="24" t="s">
        <v>606</v>
      </c>
      <c r="BM130" s="24" t="s">
        <v>1970</v>
      </c>
    </row>
    <row r="131" spans="2:65" s="1" customFormat="1" ht="22.5" customHeight="1">
      <c r="B131" s="41"/>
      <c r="C131" s="204" t="s">
        <v>335</v>
      </c>
      <c r="D131" s="204" t="s">
        <v>185</v>
      </c>
      <c r="E131" s="205" t="s">
        <v>1971</v>
      </c>
      <c r="F131" s="206" t="s">
        <v>1972</v>
      </c>
      <c r="G131" s="207" t="s">
        <v>305</v>
      </c>
      <c r="H131" s="208">
        <v>275</v>
      </c>
      <c r="I131" s="209"/>
      <c r="J131" s="210">
        <f t="shared" si="20"/>
        <v>0</v>
      </c>
      <c r="K131" s="206" t="s">
        <v>22</v>
      </c>
      <c r="L131" s="61"/>
      <c r="M131" s="211" t="s">
        <v>22</v>
      </c>
      <c r="N131" s="212" t="s">
        <v>48</v>
      </c>
      <c r="O131" s="42"/>
      <c r="P131" s="213">
        <f t="shared" si="21"/>
        <v>0</v>
      </c>
      <c r="Q131" s="213">
        <v>0</v>
      </c>
      <c r="R131" s="213">
        <f t="shared" si="22"/>
        <v>0</v>
      </c>
      <c r="S131" s="213">
        <v>0</v>
      </c>
      <c r="T131" s="214">
        <f t="shared" si="23"/>
        <v>0</v>
      </c>
      <c r="AR131" s="24" t="s">
        <v>606</v>
      </c>
      <c r="AT131" s="24" t="s">
        <v>185</v>
      </c>
      <c r="AU131" s="24" t="s">
        <v>85</v>
      </c>
      <c r="AY131" s="24" t="s">
        <v>183</v>
      </c>
      <c r="BE131" s="215">
        <f t="shared" si="24"/>
        <v>0</v>
      </c>
      <c r="BF131" s="215">
        <f t="shared" si="25"/>
        <v>0</v>
      </c>
      <c r="BG131" s="215">
        <f t="shared" si="26"/>
        <v>0</v>
      </c>
      <c r="BH131" s="215">
        <f t="shared" si="27"/>
        <v>0</v>
      </c>
      <c r="BI131" s="215">
        <f t="shared" si="28"/>
        <v>0</v>
      </c>
      <c r="BJ131" s="24" t="s">
        <v>24</v>
      </c>
      <c r="BK131" s="215">
        <f t="shared" si="29"/>
        <v>0</v>
      </c>
      <c r="BL131" s="24" t="s">
        <v>606</v>
      </c>
      <c r="BM131" s="24" t="s">
        <v>1973</v>
      </c>
    </row>
    <row r="132" spans="2:65" s="1" customFormat="1" ht="22.5" customHeight="1">
      <c r="B132" s="41"/>
      <c r="C132" s="204" t="s">
        <v>340</v>
      </c>
      <c r="D132" s="204" t="s">
        <v>185</v>
      </c>
      <c r="E132" s="205" t="s">
        <v>1974</v>
      </c>
      <c r="F132" s="206" t="s">
        <v>1975</v>
      </c>
      <c r="G132" s="207" t="s">
        <v>305</v>
      </c>
      <c r="H132" s="208">
        <v>0</v>
      </c>
      <c r="I132" s="209"/>
      <c r="J132" s="210">
        <f t="shared" si="20"/>
        <v>0</v>
      </c>
      <c r="K132" s="206" t="s">
        <v>22</v>
      </c>
      <c r="L132" s="61"/>
      <c r="M132" s="211" t="s">
        <v>22</v>
      </c>
      <c r="N132" s="212" t="s">
        <v>48</v>
      </c>
      <c r="O132" s="42"/>
      <c r="P132" s="213">
        <f t="shared" si="21"/>
        <v>0</v>
      </c>
      <c r="Q132" s="213">
        <v>0</v>
      </c>
      <c r="R132" s="213">
        <f t="shared" si="22"/>
        <v>0</v>
      </c>
      <c r="S132" s="213">
        <v>0</v>
      </c>
      <c r="T132" s="214">
        <f t="shared" si="23"/>
        <v>0</v>
      </c>
      <c r="AR132" s="24" t="s">
        <v>606</v>
      </c>
      <c r="AT132" s="24" t="s">
        <v>185</v>
      </c>
      <c r="AU132" s="24" t="s">
        <v>85</v>
      </c>
      <c r="AY132" s="24" t="s">
        <v>183</v>
      </c>
      <c r="BE132" s="215">
        <f t="shared" si="24"/>
        <v>0</v>
      </c>
      <c r="BF132" s="215">
        <f t="shared" si="25"/>
        <v>0</v>
      </c>
      <c r="BG132" s="215">
        <f t="shared" si="26"/>
        <v>0</v>
      </c>
      <c r="BH132" s="215">
        <f t="shared" si="27"/>
        <v>0</v>
      </c>
      <c r="BI132" s="215">
        <f t="shared" si="28"/>
        <v>0</v>
      </c>
      <c r="BJ132" s="24" t="s">
        <v>24</v>
      </c>
      <c r="BK132" s="215">
        <f t="shared" si="29"/>
        <v>0</v>
      </c>
      <c r="BL132" s="24" t="s">
        <v>606</v>
      </c>
      <c r="BM132" s="24" t="s">
        <v>1976</v>
      </c>
    </row>
    <row r="133" spans="2:65" s="1" customFormat="1" ht="31.5" customHeight="1">
      <c r="B133" s="41"/>
      <c r="C133" s="204" t="s">
        <v>345</v>
      </c>
      <c r="D133" s="204" t="s">
        <v>185</v>
      </c>
      <c r="E133" s="205" t="s">
        <v>1977</v>
      </c>
      <c r="F133" s="206" t="s">
        <v>1978</v>
      </c>
      <c r="G133" s="207" t="s">
        <v>305</v>
      </c>
      <c r="H133" s="208">
        <v>1</v>
      </c>
      <c r="I133" s="209"/>
      <c r="J133" s="210">
        <f t="shared" si="20"/>
        <v>0</v>
      </c>
      <c r="K133" s="206" t="s">
        <v>22</v>
      </c>
      <c r="L133" s="61"/>
      <c r="M133" s="211" t="s">
        <v>22</v>
      </c>
      <c r="N133" s="212" t="s">
        <v>48</v>
      </c>
      <c r="O133" s="42"/>
      <c r="P133" s="213">
        <f t="shared" si="21"/>
        <v>0</v>
      </c>
      <c r="Q133" s="213">
        <v>0</v>
      </c>
      <c r="R133" s="213">
        <f t="shared" si="22"/>
        <v>0</v>
      </c>
      <c r="S133" s="213">
        <v>0</v>
      </c>
      <c r="T133" s="214">
        <f t="shared" si="23"/>
        <v>0</v>
      </c>
      <c r="AR133" s="24" t="s">
        <v>606</v>
      </c>
      <c r="AT133" s="24" t="s">
        <v>185</v>
      </c>
      <c r="AU133" s="24" t="s">
        <v>85</v>
      </c>
      <c r="AY133" s="24" t="s">
        <v>183</v>
      </c>
      <c r="BE133" s="215">
        <f t="shared" si="24"/>
        <v>0</v>
      </c>
      <c r="BF133" s="215">
        <f t="shared" si="25"/>
        <v>0</v>
      </c>
      <c r="BG133" s="215">
        <f t="shared" si="26"/>
        <v>0</v>
      </c>
      <c r="BH133" s="215">
        <f t="shared" si="27"/>
        <v>0</v>
      </c>
      <c r="BI133" s="215">
        <f t="shared" si="28"/>
        <v>0</v>
      </c>
      <c r="BJ133" s="24" t="s">
        <v>24</v>
      </c>
      <c r="BK133" s="215">
        <f t="shared" si="29"/>
        <v>0</v>
      </c>
      <c r="BL133" s="24" t="s">
        <v>606</v>
      </c>
      <c r="BM133" s="24" t="s">
        <v>1979</v>
      </c>
    </row>
    <row r="134" spans="2:65" s="1" customFormat="1" ht="22.5" customHeight="1">
      <c r="B134" s="41"/>
      <c r="C134" s="204" t="s">
        <v>354</v>
      </c>
      <c r="D134" s="204" t="s">
        <v>185</v>
      </c>
      <c r="E134" s="205" t="s">
        <v>1980</v>
      </c>
      <c r="F134" s="206" t="s">
        <v>1981</v>
      </c>
      <c r="G134" s="207" t="s">
        <v>305</v>
      </c>
      <c r="H134" s="208">
        <v>3</v>
      </c>
      <c r="I134" s="209"/>
      <c r="J134" s="210">
        <f t="shared" si="20"/>
        <v>0</v>
      </c>
      <c r="K134" s="206" t="s">
        <v>22</v>
      </c>
      <c r="L134" s="61"/>
      <c r="M134" s="211" t="s">
        <v>22</v>
      </c>
      <c r="N134" s="212" t="s">
        <v>48</v>
      </c>
      <c r="O134" s="42"/>
      <c r="P134" s="213">
        <f t="shared" si="21"/>
        <v>0</v>
      </c>
      <c r="Q134" s="213">
        <v>0</v>
      </c>
      <c r="R134" s="213">
        <f t="shared" si="22"/>
        <v>0</v>
      </c>
      <c r="S134" s="213">
        <v>0</v>
      </c>
      <c r="T134" s="214">
        <f t="shared" si="23"/>
        <v>0</v>
      </c>
      <c r="AR134" s="24" t="s">
        <v>606</v>
      </c>
      <c r="AT134" s="24" t="s">
        <v>185</v>
      </c>
      <c r="AU134" s="24" t="s">
        <v>85</v>
      </c>
      <c r="AY134" s="24" t="s">
        <v>183</v>
      </c>
      <c r="BE134" s="215">
        <f t="shared" si="24"/>
        <v>0</v>
      </c>
      <c r="BF134" s="215">
        <f t="shared" si="25"/>
        <v>0</v>
      </c>
      <c r="BG134" s="215">
        <f t="shared" si="26"/>
        <v>0</v>
      </c>
      <c r="BH134" s="215">
        <f t="shared" si="27"/>
        <v>0</v>
      </c>
      <c r="BI134" s="215">
        <f t="shared" si="28"/>
        <v>0</v>
      </c>
      <c r="BJ134" s="24" t="s">
        <v>24</v>
      </c>
      <c r="BK134" s="215">
        <f t="shared" si="29"/>
        <v>0</v>
      </c>
      <c r="BL134" s="24" t="s">
        <v>606</v>
      </c>
      <c r="BM134" s="24" t="s">
        <v>1982</v>
      </c>
    </row>
    <row r="135" spans="2:65" s="1" customFormat="1" ht="22.5" customHeight="1">
      <c r="B135" s="41"/>
      <c r="C135" s="204" t="s">
        <v>359</v>
      </c>
      <c r="D135" s="204" t="s">
        <v>185</v>
      </c>
      <c r="E135" s="205" t="s">
        <v>1983</v>
      </c>
      <c r="F135" s="206" t="s">
        <v>1984</v>
      </c>
      <c r="G135" s="207" t="s">
        <v>1460</v>
      </c>
      <c r="H135" s="208">
        <v>5</v>
      </c>
      <c r="I135" s="209"/>
      <c r="J135" s="210">
        <f t="shared" si="20"/>
        <v>0</v>
      </c>
      <c r="K135" s="206" t="s">
        <v>22</v>
      </c>
      <c r="L135" s="61"/>
      <c r="M135" s="211" t="s">
        <v>22</v>
      </c>
      <c r="N135" s="212" t="s">
        <v>48</v>
      </c>
      <c r="O135" s="42"/>
      <c r="P135" s="213">
        <f t="shared" si="21"/>
        <v>0</v>
      </c>
      <c r="Q135" s="213">
        <v>0</v>
      </c>
      <c r="R135" s="213">
        <f t="shared" si="22"/>
        <v>0</v>
      </c>
      <c r="S135" s="213">
        <v>0</v>
      </c>
      <c r="T135" s="214">
        <f t="shared" si="23"/>
        <v>0</v>
      </c>
      <c r="AR135" s="24" t="s">
        <v>606</v>
      </c>
      <c r="AT135" s="24" t="s">
        <v>185</v>
      </c>
      <c r="AU135" s="24" t="s">
        <v>85</v>
      </c>
      <c r="AY135" s="24" t="s">
        <v>183</v>
      </c>
      <c r="BE135" s="215">
        <f t="shared" si="24"/>
        <v>0</v>
      </c>
      <c r="BF135" s="215">
        <f t="shared" si="25"/>
        <v>0</v>
      </c>
      <c r="BG135" s="215">
        <f t="shared" si="26"/>
        <v>0</v>
      </c>
      <c r="BH135" s="215">
        <f t="shared" si="27"/>
        <v>0</v>
      </c>
      <c r="BI135" s="215">
        <f t="shared" si="28"/>
        <v>0</v>
      </c>
      <c r="BJ135" s="24" t="s">
        <v>24</v>
      </c>
      <c r="BK135" s="215">
        <f t="shared" si="29"/>
        <v>0</v>
      </c>
      <c r="BL135" s="24" t="s">
        <v>606</v>
      </c>
      <c r="BM135" s="24" t="s">
        <v>1985</v>
      </c>
    </row>
    <row r="136" spans="2:65" s="1" customFormat="1" ht="31.5" customHeight="1">
      <c r="B136" s="41"/>
      <c r="C136" s="204" t="s">
        <v>364</v>
      </c>
      <c r="D136" s="204" t="s">
        <v>185</v>
      </c>
      <c r="E136" s="205" t="s">
        <v>1986</v>
      </c>
      <c r="F136" s="206" t="s">
        <v>1987</v>
      </c>
      <c r="G136" s="207" t="s">
        <v>238</v>
      </c>
      <c r="H136" s="208">
        <v>8600</v>
      </c>
      <c r="I136" s="209"/>
      <c r="J136" s="210">
        <f t="shared" si="20"/>
        <v>0</v>
      </c>
      <c r="K136" s="206" t="s">
        <v>22</v>
      </c>
      <c r="L136" s="61"/>
      <c r="M136" s="211" t="s">
        <v>22</v>
      </c>
      <c r="N136" s="212" t="s">
        <v>48</v>
      </c>
      <c r="O136" s="42"/>
      <c r="P136" s="213">
        <f t="shared" si="21"/>
        <v>0</v>
      </c>
      <c r="Q136" s="213">
        <v>0</v>
      </c>
      <c r="R136" s="213">
        <f t="shared" si="22"/>
        <v>0</v>
      </c>
      <c r="S136" s="213">
        <v>0</v>
      </c>
      <c r="T136" s="214">
        <f t="shared" si="23"/>
        <v>0</v>
      </c>
      <c r="AR136" s="24" t="s">
        <v>606</v>
      </c>
      <c r="AT136" s="24" t="s">
        <v>185</v>
      </c>
      <c r="AU136" s="24" t="s">
        <v>85</v>
      </c>
      <c r="AY136" s="24" t="s">
        <v>183</v>
      </c>
      <c r="BE136" s="215">
        <f t="shared" si="24"/>
        <v>0</v>
      </c>
      <c r="BF136" s="215">
        <f t="shared" si="25"/>
        <v>0</v>
      </c>
      <c r="BG136" s="215">
        <f t="shared" si="26"/>
        <v>0</v>
      </c>
      <c r="BH136" s="215">
        <f t="shared" si="27"/>
        <v>0</v>
      </c>
      <c r="BI136" s="215">
        <f t="shared" si="28"/>
        <v>0</v>
      </c>
      <c r="BJ136" s="24" t="s">
        <v>24</v>
      </c>
      <c r="BK136" s="215">
        <f t="shared" si="29"/>
        <v>0</v>
      </c>
      <c r="BL136" s="24" t="s">
        <v>606</v>
      </c>
      <c r="BM136" s="24" t="s">
        <v>1988</v>
      </c>
    </row>
    <row r="137" spans="2:65" s="1" customFormat="1" ht="22.5" customHeight="1">
      <c r="B137" s="41"/>
      <c r="C137" s="204" t="s">
        <v>519</v>
      </c>
      <c r="D137" s="204" t="s">
        <v>185</v>
      </c>
      <c r="E137" s="205" t="s">
        <v>1989</v>
      </c>
      <c r="F137" s="206" t="s">
        <v>1990</v>
      </c>
      <c r="G137" s="207" t="s">
        <v>238</v>
      </c>
      <c r="H137" s="208">
        <v>90</v>
      </c>
      <c r="I137" s="209"/>
      <c r="J137" s="210">
        <f t="shared" si="20"/>
        <v>0</v>
      </c>
      <c r="K137" s="206" t="s">
        <v>22</v>
      </c>
      <c r="L137" s="61"/>
      <c r="M137" s="211" t="s">
        <v>22</v>
      </c>
      <c r="N137" s="212" t="s">
        <v>48</v>
      </c>
      <c r="O137" s="42"/>
      <c r="P137" s="213">
        <f t="shared" si="21"/>
        <v>0</v>
      </c>
      <c r="Q137" s="213">
        <v>0</v>
      </c>
      <c r="R137" s="213">
        <f t="shared" si="22"/>
        <v>0</v>
      </c>
      <c r="S137" s="213">
        <v>0</v>
      </c>
      <c r="T137" s="214">
        <f t="shared" si="23"/>
        <v>0</v>
      </c>
      <c r="AR137" s="24" t="s">
        <v>606</v>
      </c>
      <c r="AT137" s="24" t="s">
        <v>185</v>
      </c>
      <c r="AU137" s="24" t="s">
        <v>85</v>
      </c>
      <c r="AY137" s="24" t="s">
        <v>183</v>
      </c>
      <c r="BE137" s="215">
        <f t="shared" si="24"/>
        <v>0</v>
      </c>
      <c r="BF137" s="215">
        <f t="shared" si="25"/>
        <v>0</v>
      </c>
      <c r="BG137" s="215">
        <f t="shared" si="26"/>
        <v>0</v>
      </c>
      <c r="BH137" s="215">
        <f t="shared" si="27"/>
        <v>0</v>
      </c>
      <c r="BI137" s="215">
        <f t="shared" si="28"/>
        <v>0</v>
      </c>
      <c r="BJ137" s="24" t="s">
        <v>24</v>
      </c>
      <c r="BK137" s="215">
        <f t="shared" si="29"/>
        <v>0</v>
      </c>
      <c r="BL137" s="24" t="s">
        <v>606</v>
      </c>
      <c r="BM137" s="24" t="s">
        <v>1991</v>
      </c>
    </row>
    <row r="138" spans="2:65" s="1" customFormat="1" ht="22.5" customHeight="1">
      <c r="B138" s="41"/>
      <c r="C138" s="204" t="s">
        <v>524</v>
      </c>
      <c r="D138" s="204" t="s">
        <v>185</v>
      </c>
      <c r="E138" s="205" t="s">
        <v>1992</v>
      </c>
      <c r="F138" s="206" t="s">
        <v>1993</v>
      </c>
      <c r="G138" s="207" t="s">
        <v>238</v>
      </c>
      <c r="H138" s="208">
        <v>50</v>
      </c>
      <c r="I138" s="209"/>
      <c r="J138" s="210">
        <f t="shared" si="20"/>
        <v>0</v>
      </c>
      <c r="K138" s="206" t="s">
        <v>22</v>
      </c>
      <c r="L138" s="61"/>
      <c r="M138" s="211" t="s">
        <v>22</v>
      </c>
      <c r="N138" s="212" t="s">
        <v>48</v>
      </c>
      <c r="O138" s="42"/>
      <c r="P138" s="213">
        <f t="shared" si="21"/>
        <v>0</v>
      </c>
      <c r="Q138" s="213">
        <v>0</v>
      </c>
      <c r="R138" s="213">
        <f t="shared" si="22"/>
        <v>0</v>
      </c>
      <c r="S138" s="213">
        <v>0</v>
      </c>
      <c r="T138" s="214">
        <f t="shared" si="23"/>
        <v>0</v>
      </c>
      <c r="AR138" s="24" t="s">
        <v>606</v>
      </c>
      <c r="AT138" s="24" t="s">
        <v>185</v>
      </c>
      <c r="AU138" s="24" t="s">
        <v>85</v>
      </c>
      <c r="AY138" s="24" t="s">
        <v>183</v>
      </c>
      <c r="BE138" s="215">
        <f t="shared" si="24"/>
        <v>0</v>
      </c>
      <c r="BF138" s="215">
        <f t="shared" si="25"/>
        <v>0</v>
      </c>
      <c r="BG138" s="215">
        <f t="shared" si="26"/>
        <v>0</v>
      </c>
      <c r="BH138" s="215">
        <f t="shared" si="27"/>
        <v>0</v>
      </c>
      <c r="BI138" s="215">
        <f t="shared" si="28"/>
        <v>0</v>
      </c>
      <c r="BJ138" s="24" t="s">
        <v>24</v>
      </c>
      <c r="BK138" s="215">
        <f t="shared" si="29"/>
        <v>0</v>
      </c>
      <c r="BL138" s="24" t="s">
        <v>606</v>
      </c>
      <c r="BM138" s="24" t="s">
        <v>1994</v>
      </c>
    </row>
    <row r="139" spans="2:63" s="11" customFormat="1" ht="29.85" customHeight="1">
      <c r="B139" s="187"/>
      <c r="C139" s="188"/>
      <c r="D139" s="201" t="s">
        <v>76</v>
      </c>
      <c r="E139" s="202" t="s">
        <v>1995</v>
      </c>
      <c r="F139" s="202" t="s">
        <v>1996</v>
      </c>
      <c r="G139" s="188"/>
      <c r="H139" s="188"/>
      <c r="I139" s="191"/>
      <c r="J139" s="203">
        <f>BK139</f>
        <v>0</v>
      </c>
      <c r="K139" s="188"/>
      <c r="L139" s="193"/>
      <c r="M139" s="194"/>
      <c r="N139" s="195"/>
      <c r="O139" s="195"/>
      <c r="P139" s="196">
        <f>P140</f>
        <v>0</v>
      </c>
      <c r="Q139" s="195"/>
      <c r="R139" s="196">
        <f>R140</f>
        <v>0.014700000000000001</v>
      </c>
      <c r="S139" s="195"/>
      <c r="T139" s="197">
        <f>T140</f>
        <v>0</v>
      </c>
      <c r="AR139" s="198" t="s">
        <v>202</v>
      </c>
      <c r="AT139" s="199" t="s">
        <v>76</v>
      </c>
      <c r="AU139" s="199" t="s">
        <v>24</v>
      </c>
      <c r="AY139" s="198" t="s">
        <v>183</v>
      </c>
      <c r="BK139" s="200">
        <f>BK140</f>
        <v>0</v>
      </c>
    </row>
    <row r="140" spans="2:65" s="1" customFormat="1" ht="22.5" customHeight="1">
      <c r="B140" s="41"/>
      <c r="C140" s="204" t="s">
        <v>384</v>
      </c>
      <c r="D140" s="204" t="s">
        <v>185</v>
      </c>
      <c r="E140" s="205" t="s">
        <v>1997</v>
      </c>
      <c r="F140" s="206" t="s">
        <v>1998</v>
      </c>
      <c r="G140" s="207" t="s">
        <v>238</v>
      </c>
      <c r="H140" s="208">
        <v>1470</v>
      </c>
      <c r="I140" s="209"/>
      <c r="J140" s="210">
        <f>ROUND(I140*H140,2)</f>
        <v>0</v>
      </c>
      <c r="K140" s="206" t="s">
        <v>22</v>
      </c>
      <c r="L140" s="61"/>
      <c r="M140" s="211" t="s">
        <v>22</v>
      </c>
      <c r="N140" s="212" t="s">
        <v>48</v>
      </c>
      <c r="O140" s="42"/>
      <c r="P140" s="213">
        <f>O140*H140</f>
        <v>0</v>
      </c>
      <c r="Q140" s="213">
        <v>1E-05</v>
      </c>
      <c r="R140" s="213">
        <f>Q140*H140</f>
        <v>0.014700000000000001</v>
      </c>
      <c r="S140" s="213">
        <v>0</v>
      </c>
      <c r="T140" s="214">
        <f>S140*H140</f>
        <v>0</v>
      </c>
      <c r="AR140" s="24" t="s">
        <v>606</v>
      </c>
      <c r="AT140" s="24" t="s">
        <v>185</v>
      </c>
      <c r="AU140" s="24" t="s">
        <v>85</v>
      </c>
      <c r="AY140" s="24" t="s">
        <v>183</v>
      </c>
      <c r="BE140" s="215">
        <f>IF(N140="základní",J140,0)</f>
        <v>0</v>
      </c>
      <c r="BF140" s="215">
        <f>IF(N140="snížená",J140,0)</f>
        <v>0</v>
      </c>
      <c r="BG140" s="215">
        <f>IF(N140="zákl. přenesená",J140,0)</f>
        <v>0</v>
      </c>
      <c r="BH140" s="215">
        <f>IF(N140="sníž. přenesená",J140,0)</f>
        <v>0</v>
      </c>
      <c r="BI140" s="215">
        <f>IF(N140="nulová",J140,0)</f>
        <v>0</v>
      </c>
      <c r="BJ140" s="24" t="s">
        <v>24</v>
      </c>
      <c r="BK140" s="215">
        <f>ROUND(I140*H140,2)</f>
        <v>0</v>
      </c>
      <c r="BL140" s="24" t="s">
        <v>606</v>
      </c>
      <c r="BM140" s="24" t="s">
        <v>1999</v>
      </c>
    </row>
    <row r="141" spans="2:63" s="11" customFormat="1" ht="29.85" customHeight="1">
      <c r="B141" s="187"/>
      <c r="C141" s="188"/>
      <c r="D141" s="201" t="s">
        <v>76</v>
      </c>
      <c r="E141" s="202" t="s">
        <v>2000</v>
      </c>
      <c r="F141" s="202" t="s">
        <v>2001</v>
      </c>
      <c r="G141" s="188"/>
      <c r="H141" s="188"/>
      <c r="I141" s="191"/>
      <c r="J141" s="203">
        <f>BK141</f>
        <v>0</v>
      </c>
      <c r="K141" s="188"/>
      <c r="L141" s="193"/>
      <c r="M141" s="194"/>
      <c r="N141" s="195"/>
      <c r="O141" s="195"/>
      <c r="P141" s="196">
        <f>SUM(P142:P148)</f>
        <v>0</v>
      </c>
      <c r="Q141" s="195"/>
      <c r="R141" s="196">
        <f>SUM(R142:R148)</f>
        <v>0</v>
      </c>
      <c r="S141" s="195"/>
      <c r="T141" s="197">
        <f>SUM(T142:T148)</f>
        <v>0</v>
      </c>
      <c r="AR141" s="198" t="s">
        <v>202</v>
      </c>
      <c r="AT141" s="199" t="s">
        <v>76</v>
      </c>
      <c r="AU141" s="199" t="s">
        <v>24</v>
      </c>
      <c r="AY141" s="198" t="s">
        <v>183</v>
      </c>
      <c r="BK141" s="200">
        <f>SUM(BK142:BK148)</f>
        <v>0</v>
      </c>
    </row>
    <row r="142" spans="2:65" s="1" customFormat="1" ht="22.5" customHeight="1">
      <c r="B142" s="41"/>
      <c r="C142" s="204" t="s">
        <v>606</v>
      </c>
      <c r="D142" s="204" t="s">
        <v>185</v>
      </c>
      <c r="E142" s="205" t="s">
        <v>2002</v>
      </c>
      <c r="F142" s="206" t="s">
        <v>2003</v>
      </c>
      <c r="G142" s="207" t="s">
        <v>224</v>
      </c>
      <c r="H142" s="208">
        <v>4</v>
      </c>
      <c r="I142" s="209"/>
      <c r="J142" s="210">
        <f aca="true" t="shared" si="30" ref="J142:J148">ROUND(I142*H142,2)</f>
        <v>0</v>
      </c>
      <c r="K142" s="206" t="s">
        <v>22</v>
      </c>
      <c r="L142" s="61"/>
      <c r="M142" s="211" t="s">
        <v>22</v>
      </c>
      <c r="N142" s="212" t="s">
        <v>48</v>
      </c>
      <c r="O142" s="42"/>
      <c r="P142" s="213">
        <f aca="true" t="shared" si="31" ref="P142:P148">O142*H142</f>
        <v>0</v>
      </c>
      <c r="Q142" s="213">
        <v>0</v>
      </c>
      <c r="R142" s="213">
        <f aca="true" t="shared" si="32" ref="R142:R148">Q142*H142</f>
        <v>0</v>
      </c>
      <c r="S142" s="213">
        <v>0</v>
      </c>
      <c r="T142" s="214">
        <f aca="true" t="shared" si="33" ref="T142:T148">S142*H142</f>
        <v>0</v>
      </c>
      <c r="AR142" s="24" t="s">
        <v>606</v>
      </c>
      <c r="AT142" s="24" t="s">
        <v>185</v>
      </c>
      <c r="AU142" s="24" t="s">
        <v>85</v>
      </c>
      <c r="AY142" s="24" t="s">
        <v>183</v>
      </c>
      <c r="BE142" s="215">
        <f aca="true" t="shared" si="34" ref="BE142:BE148">IF(N142="základní",J142,0)</f>
        <v>0</v>
      </c>
      <c r="BF142" s="215">
        <f aca="true" t="shared" si="35" ref="BF142:BF148">IF(N142="snížená",J142,0)</f>
        <v>0</v>
      </c>
      <c r="BG142" s="215">
        <f aca="true" t="shared" si="36" ref="BG142:BG148">IF(N142="zákl. přenesená",J142,0)</f>
        <v>0</v>
      </c>
      <c r="BH142" s="215">
        <f aca="true" t="shared" si="37" ref="BH142:BH148">IF(N142="sníž. přenesená",J142,0)</f>
        <v>0</v>
      </c>
      <c r="BI142" s="215">
        <f aca="true" t="shared" si="38" ref="BI142:BI148">IF(N142="nulová",J142,0)</f>
        <v>0</v>
      </c>
      <c r="BJ142" s="24" t="s">
        <v>24</v>
      </c>
      <c r="BK142" s="215">
        <f aca="true" t="shared" si="39" ref="BK142:BK148">ROUND(I142*H142,2)</f>
        <v>0</v>
      </c>
      <c r="BL142" s="24" t="s">
        <v>606</v>
      </c>
      <c r="BM142" s="24" t="s">
        <v>2004</v>
      </c>
    </row>
    <row r="143" spans="2:65" s="1" customFormat="1" ht="22.5" customHeight="1">
      <c r="B143" s="41"/>
      <c r="C143" s="204" t="s">
        <v>611</v>
      </c>
      <c r="D143" s="204" t="s">
        <v>185</v>
      </c>
      <c r="E143" s="205" t="s">
        <v>2005</v>
      </c>
      <c r="F143" s="206" t="s">
        <v>2006</v>
      </c>
      <c r="G143" s="207" t="s">
        <v>224</v>
      </c>
      <c r="H143" s="208">
        <v>40</v>
      </c>
      <c r="I143" s="209"/>
      <c r="J143" s="210">
        <f t="shared" si="30"/>
        <v>0</v>
      </c>
      <c r="K143" s="206" t="s">
        <v>22</v>
      </c>
      <c r="L143" s="61"/>
      <c r="M143" s="211" t="s">
        <v>22</v>
      </c>
      <c r="N143" s="212" t="s">
        <v>48</v>
      </c>
      <c r="O143" s="42"/>
      <c r="P143" s="213">
        <f t="shared" si="31"/>
        <v>0</v>
      </c>
      <c r="Q143" s="213">
        <v>0</v>
      </c>
      <c r="R143" s="213">
        <f t="shared" si="32"/>
        <v>0</v>
      </c>
      <c r="S143" s="213">
        <v>0</v>
      </c>
      <c r="T143" s="214">
        <f t="shared" si="33"/>
        <v>0</v>
      </c>
      <c r="AR143" s="24" t="s">
        <v>606</v>
      </c>
      <c r="AT143" s="24" t="s">
        <v>185</v>
      </c>
      <c r="AU143" s="24" t="s">
        <v>85</v>
      </c>
      <c r="AY143" s="24" t="s">
        <v>183</v>
      </c>
      <c r="BE143" s="215">
        <f t="shared" si="34"/>
        <v>0</v>
      </c>
      <c r="BF143" s="215">
        <f t="shared" si="35"/>
        <v>0</v>
      </c>
      <c r="BG143" s="215">
        <f t="shared" si="36"/>
        <v>0</v>
      </c>
      <c r="BH143" s="215">
        <f t="shared" si="37"/>
        <v>0</v>
      </c>
      <c r="BI143" s="215">
        <f t="shared" si="38"/>
        <v>0</v>
      </c>
      <c r="BJ143" s="24" t="s">
        <v>24</v>
      </c>
      <c r="BK143" s="215">
        <f t="shared" si="39"/>
        <v>0</v>
      </c>
      <c r="BL143" s="24" t="s">
        <v>606</v>
      </c>
      <c r="BM143" s="24" t="s">
        <v>2007</v>
      </c>
    </row>
    <row r="144" spans="2:65" s="1" customFormat="1" ht="22.5" customHeight="1">
      <c r="B144" s="41"/>
      <c r="C144" s="204" t="s">
        <v>451</v>
      </c>
      <c r="D144" s="204" t="s">
        <v>185</v>
      </c>
      <c r="E144" s="205" t="s">
        <v>2008</v>
      </c>
      <c r="F144" s="206" t="s">
        <v>2009</v>
      </c>
      <c r="G144" s="207" t="s">
        <v>305</v>
      </c>
      <c r="H144" s="208">
        <v>50</v>
      </c>
      <c r="I144" s="209"/>
      <c r="J144" s="210">
        <f t="shared" si="30"/>
        <v>0</v>
      </c>
      <c r="K144" s="206" t="s">
        <v>22</v>
      </c>
      <c r="L144" s="61"/>
      <c r="M144" s="211" t="s">
        <v>22</v>
      </c>
      <c r="N144" s="212" t="s">
        <v>48</v>
      </c>
      <c r="O144" s="42"/>
      <c r="P144" s="213">
        <f t="shared" si="31"/>
        <v>0</v>
      </c>
      <c r="Q144" s="213">
        <v>0</v>
      </c>
      <c r="R144" s="213">
        <f t="shared" si="32"/>
        <v>0</v>
      </c>
      <c r="S144" s="213">
        <v>0</v>
      </c>
      <c r="T144" s="214">
        <f t="shared" si="33"/>
        <v>0</v>
      </c>
      <c r="AR144" s="24" t="s">
        <v>606</v>
      </c>
      <c r="AT144" s="24" t="s">
        <v>185</v>
      </c>
      <c r="AU144" s="24" t="s">
        <v>85</v>
      </c>
      <c r="AY144" s="24" t="s">
        <v>183</v>
      </c>
      <c r="BE144" s="215">
        <f t="shared" si="34"/>
        <v>0</v>
      </c>
      <c r="BF144" s="215">
        <f t="shared" si="35"/>
        <v>0</v>
      </c>
      <c r="BG144" s="215">
        <f t="shared" si="36"/>
        <v>0</v>
      </c>
      <c r="BH144" s="215">
        <f t="shared" si="37"/>
        <v>0</v>
      </c>
      <c r="BI144" s="215">
        <f t="shared" si="38"/>
        <v>0</v>
      </c>
      <c r="BJ144" s="24" t="s">
        <v>24</v>
      </c>
      <c r="BK144" s="215">
        <f t="shared" si="39"/>
        <v>0</v>
      </c>
      <c r="BL144" s="24" t="s">
        <v>606</v>
      </c>
      <c r="BM144" s="24" t="s">
        <v>2010</v>
      </c>
    </row>
    <row r="145" spans="2:65" s="1" customFormat="1" ht="31.5" customHeight="1">
      <c r="B145" s="41"/>
      <c r="C145" s="204" t="s">
        <v>458</v>
      </c>
      <c r="D145" s="204" t="s">
        <v>185</v>
      </c>
      <c r="E145" s="205" t="s">
        <v>2011</v>
      </c>
      <c r="F145" s="206" t="s">
        <v>2012</v>
      </c>
      <c r="G145" s="207" t="s">
        <v>305</v>
      </c>
      <c r="H145" s="208">
        <v>270</v>
      </c>
      <c r="I145" s="209"/>
      <c r="J145" s="210">
        <f t="shared" si="30"/>
        <v>0</v>
      </c>
      <c r="K145" s="206" t="s">
        <v>22</v>
      </c>
      <c r="L145" s="61"/>
      <c r="M145" s="211" t="s">
        <v>22</v>
      </c>
      <c r="N145" s="212" t="s">
        <v>48</v>
      </c>
      <c r="O145" s="42"/>
      <c r="P145" s="213">
        <f t="shared" si="31"/>
        <v>0</v>
      </c>
      <c r="Q145" s="213">
        <v>0</v>
      </c>
      <c r="R145" s="213">
        <f t="shared" si="32"/>
        <v>0</v>
      </c>
      <c r="S145" s="213">
        <v>0</v>
      </c>
      <c r="T145" s="214">
        <f t="shared" si="33"/>
        <v>0</v>
      </c>
      <c r="AR145" s="24" t="s">
        <v>606</v>
      </c>
      <c r="AT145" s="24" t="s">
        <v>185</v>
      </c>
      <c r="AU145" s="24" t="s">
        <v>85</v>
      </c>
      <c r="AY145" s="24" t="s">
        <v>183</v>
      </c>
      <c r="BE145" s="215">
        <f t="shared" si="34"/>
        <v>0</v>
      </c>
      <c r="BF145" s="215">
        <f t="shared" si="35"/>
        <v>0</v>
      </c>
      <c r="BG145" s="215">
        <f t="shared" si="36"/>
        <v>0</v>
      </c>
      <c r="BH145" s="215">
        <f t="shared" si="37"/>
        <v>0</v>
      </c>
      <c r="BI145" s="215">
        <f t="shared" si="38"/>
        <v>0</v>
      </c>
      <c r="BJ145" s="24" t="s">
        <v>24</v>
      </c>
      <c r="BK145" s="215">
        <f t="shared" si="39"/>
        <v>0</v>
      </c>
      <c r="BL145" s="24" t="s">
        <v>606</v>
      </c>
      <c r="BM145" s="24" t="s">
        <v>2013</v>
      </c>
    </row>
    <row r="146" spans="2:65" s="1" customFormat="1" ht="31.5" customHeight="1">
      <c r="B146" s="41"/>
      <c r="C146" s="204" t="s">
        <v>464</v>
      </c>
      <c r="D146" s="204" t="s">
        <v>185</v>
      </c>
      <c r="E146" s="205" t="s">
        <v>2014</v>
      </c>
      <c r="F146" s="206" t="s">
        <v>2015</v>
      </c>
      <c r="G146" s="207" t="s">
        <v>188</v>
      </c>
      <c r="H146" s="208">
        <v>2</v>
      </c>
      <c r="I146" s="209"/>
      <c r="J146" s="210">
        <f t="shared" si="30"/>
        <v>0</v>
      </c>
      <c r="K146" s="206" t="s">
        <v>22</v>
      </c>
      <c r="L146" s="61"/>
      <c r="M146" s="211" t="s">
        <v>22</v>
      </c>
      <c r="N146" s="212" t="s">
        <v>48</v>
      </c>
      <c r="O146" s="42"/>
      <c r="P146" s="213">
        <f t="shared" si="31"/>
        <v>0</v>
      </c>
      <c r="Q146" s="213">
        <v>0</v>
      </c>
      <c r="R146" s="213">
        <f t="shared" si="32"/>
        <v>0</v>
      </c>
      <c r="S146" s="213">
        <v>0</v>
      </c>
      <c r="T146" s="214">
        <f t="shared" si="33"/>
        <v>0</v>
      </c>
      <c r="AR146" s="24" t="s">
        <v>606</v>
      </c>
      <c r="AT146" s="24" t="s">
        <v>185</v>
      </c>
      <c r="AU146" s="24" t="s">
        <v>85</v>
      </c>
      <c r="AY146" s="24" t="s">
        <v>183</v>
      </c>
      <c r="BE146" s="215">
        <f t="shared" si="34"/>
        <v>0</v>
      </c>
      <c r="BF146" s="215">
        <f t="shared" si="35"/>
        <v>0</v>
      </c>
      <c r="BG146" s="215">
        <f t="shared" si="36"/>
        <v>0</v>
      </c>
      <c r="BH146" s="215">
        <f t="shared" si="37"/>
        <v>0</v>
      </c>
      <c r="BI146" s="215">
        <f t="shared" si="38"/>
        <v>0</v>
      </c>
      <c r="BJ146" s="24" t="s">
        <v>24</v>
      </c>
      <c r="BK146" s="215">
        <f t="shared" si="39"/>
        <v>0</v>
      </c>
      <c r="BL146" s="24" t="s">
        <v>606</v>
      </c>
      <c r="BM146" s="24" t="s">
        <v>2016</v>
      </c>
    </row>
    <row r="147" spans="2:65" s="1" customFormat="1" ht="31.5" customHeight="1">
      <c r="B147" s="41"/>
      <c r="C147" s="204" t="s">
        <v>471</v>
      </c>
      <c r="D147" s="204" t="s">
        <v>185</v>
      </c>
      <c r="E147" s="205" t="s">
        <v>2017</v>
      </c>
      <c r="F147" s="206" t="s">
        <v>2018</v>
      </c>
      <c r="G147" s="207" t="s">
        <v>238</v>
      </c>
      <c r="H147" s="208">
        <v>2000</v>
      </c>
      <c r="I147" s="209"/>
      <c r="J147" s="210">
        <f t="shared" si="30"/>
        <v>0</v>
      </c>
      <c r="K147" s="206" t="s">
        <v>22</v>
      </c>
      <c r="L147" s="61"/>
      <c r="M147" s="211" t="s">
        <v>22</v>
      </c>
      <c r="N147" s="212" t="s">
        <v>48</v>
      </c>
      <c r="O147" s="42"/>
      <c r="P147" s="213">
        <f t="shared" si="31"/>
        <v>0</v>
      </c>
      <c r="Q147" s="213">
        <v>0</v>
      </c>
      <c r="R147" s="213">
        <f t="shared" si="32"/>
        <v>0</v>
      </c>
      <c r="S147" s="213">
        <v>0</v>
      </c>
      <c r="T147" s="214">
        <f t="shared" si="33"/>
        <v>0</v>
      </c>
      <c r="AR147" s="24" t="s">
        <v>606</v>
      </c>
      <c r="AT147" s="24" t="s">
        <v>185</v>
      </c>
      <c r="AU147" s="24" t="s">
        <v>85</v>
      </c>
      <c r="AY147" s="24" t="s">
        <v>183</v>
      </c>
      <c r="BE147" s="215">
        <f t="shared" si="34"/>
        <v>0</v>
      </c>
      <c r="BF147" s="215">
        <f t="shared" si="35"/>
        <v>0</v>
      </c>
      <c r="BG147" s="215">
        <f t="shared" si="36"/>
        <v>0</v>
      </c>
      <c r="BH147" s="215">
        <f t="shared" si="37"/>
        <v>0</v>
      </c>
      <c r="BI147" s="215">
        <f t="shared" si="38"/>
        <v>0</v>
      </c>
      <c r="BJ147" s="24" t="s">
        <v>24</v>
      </c>
      <c r="BK147" s="215">
        <f t="shared" si="39"/>
        <v>0</v>
      </c>
      <c r="BL147" s="24" t="s">
        <v>606</v>
      </c>
      <c r="BM147" s="24" t="s">
        <v>2019</v>
      </c>
    </row>
    <row r="148" spans="2:65" s="1" customFormat="1" ht="31.5" customHeight="1">
      <c r="B148" s="41"/>
      <c r="C148" s="204" t="s">
        <v>477</v>
      </c>
      <c r="D148" s="204" t="s">
        <v>185</v>
      </c>
      <c r="E148" s="205" t="s">
        <v>2020</v>
      </c>
      <c r="F148" s="206" t="s">
        <v>2021</v>
      </c>
      <c r="G148" s="207" t="s">
        <v>238</v>
      </c>
      <c r="H148" s="208">
        <v>200</v>
      </c>
      <c r="I148" s="209"/>
      <c r="J148" s="210">
        <f t="shared" si="30"/>
        <v>0</v>
      </c>
      <c r="K148" s="206" t="s">
        <v>22</v>
      </c>
      <c r="L148" s="61"/>
      <c r="M148" s="211" t="s">
        <v>22</v>
      </c>
      <c r="N148" s="212" t="s">
        <v>48</v>
      </c>
      <c r="O148" s="42"/>
      <c r="P148" s="213">
        <f t="shared" si="31"/>
        <v>0</v>
      </c>
      <c r="Q148" s="213">
        <v>0</v>
      </c>
      <c r="R148" s="213">
        <f t="shared" si="32"/>
        <v>0</v>
      </c>
      <c r="S148" s="213">
        <v>0</v>
      </c>
      <c r="T148" s="214">
        <f t="shared" si="33"/>
        <v>0</v>
      </c>
      <c r="AR148" s="24" t="s">
        <v>606</v>
      </c>
      <c r="AT148" s="24" t="s">
        <v>185</v>
      </c>
      <c r="AU148" s="24" t="s">
        <v>85</v>
      </c>
      <c r="AY148" s="24" t="s">
        <v>183</v>
      </c>
      <c r="BE148" s="215">
        <f t="shared" si="34"/>
        <v>0</v>
      </c>
      <c r="BF148" s="215">
        <f t="shared" si="35"/>
        <v>0</v>
      </c>
      <c r="BG148" s="215">
        <f t="shared" si="36"/>
        <v>0</v>
      </c>
      <c r="BH148" s="215">
        <f t="shared" si="37"/>
        <v>0</v>
      </c>
      <c r="BI148" s="215">
        <f t="shared" si="38"/>
        <v>0</v>
      </c>
      <c r="BJ148" s="24" t="s">
        <v>24</v>
      </c>
      <c r="BK148" s="215">
        <f t="shared" si="39"/>
        <v>0</v>
      </c>
      <c r="BL148" s="24" t="s">
        <v>606</v>
      </c>
      <c r="BM148" s="24" t="s">
        <v>2022</v>
      </c>
    </row>
    <row r="149" spans="2:63" s="11" customFormat="1" ht="37.35" customHeight="1">
      <c r="B149" s="187"/>
      <c r="C149" s="188"/>
      <c r="D149" s="201" t="s">
        <v>76</v>
      </c>
      <c r="E149" s="273" t="s">
        <v>2023</v>
      </c>
      <c r="F149" s="273" t="s">
        <v>2024</v>
      </c>
      <c r="G149" s="188"/>
      <c r="H149" s="188"/>
      <c r="I149" s="191"/>
      <c r="J149" s="274">
        <f>BK149</f>
        <v>0</v>
      </c>
      <c r="K149" s="188"/>
      <c r="L149" s="193"/>
      <c r="M149" s="194"/>
      <c r="N149" s="195"/>
      <c r="O149" s="195"/>
      <c r="P149" s="196">
        <f>SUM(P150:P152)</f>
        <v>0</v>
      </c>
      <c r="Q149" s="195"/>
      <c r="R149" s="196">
        <f>SUM(R150:R152)</f>
        <v>0</v>
      </c>
      <c r="S149" s="195"/>
      <c r="T149" s="197">
        <f>SUM(T150:T152)</f>
        <v>0</v>
      </c>
      <c r="AR149" s="198" t="s">
        <v>190</v>
      </c>
      <c r="AT149" s="199" t="s">
        <v>76</v>
      </c>
      <c r="AU149" s="199" t="s">
        <v>77</v>
      </c>
      <c r="AY149" s="198" t="s">
        <v>183</v>
      </c>
      <c r="BK149" s="200">
        <f>SUM(BK150:BK152)</f>
        <v>0</v>
      </c>
    </row>
    <row r="150" spans="2:65" s="1" customFormat="1" ht="22.5" customHeight="1">
      <c r="B150" s="41"/>
      <c r="C150" s="204" t="s">
        <v>533</v>
      </c>
      <c r="D150" s="204" t="s">
        <v>185</v>
      </c>
      <c r="E150" s="205" t="s">
        <v>2025</v>
      </c>
      <c r="F150" s="206" t="s">
        <v>2026</v>
      </c>
      <c r="G150" s="207" t="s">
        <v>2027</v>
      </c>
      <c r="H150" s="208">
        <v>80</v>
      </c>
      <c r="I150" s="209"/>
      <c r="J150" s="210">
        <f>ROUND(I150*H150,2)</f>
        <v>0</v>
      </c>
      <c r="K150" s="206" t="s">
        <v>22</v>
      </c>
      <c r="L150" s="61"/>
      <c r="M150" s="211" t="s">
        <v>22</v>
      </c>
      <c r="N150" s="212" t="s">
        <v>48</v>
      </c>
      <c r="O150" s="42"/>
      <c r="P150" s="213">
        <f>O150*H150</f>
        <v>0</v>
      </c>
      <c r="Q150" s="213">
        <v>0</v>
      </c>
      <c r="R150" s="213">
        <f>Q150*H150</f>
        <v>0</v>
      </c>
      <c r="S150" s="213">
        <v>0</v>
      </c>
      <c r="T150" s="214">
        <f>S150*H150</f>
        <v>0</v>
      </c>
      <c r="AR150" s="24" t="s">
        <v>2028</v>
      </c>
      <c r="AT150" s="24" t="s">
        <v>185</v>
      </c>
      <c r="AU150" s="24" t="s">
        <v>24</v>
      </c>
      <c r="AY150" s="24" t="s">
        <v>183</v>
      </c>
      <c r="BE150" s="215">
        <f>IF(N150="základní",J150,0)</f>
        <v>0</v>
      </c>
      <c r="BF150" s="215">
        <f>IF(N150="snížená",J150,0)</f>
        <v>0</v>
      </c>
      <c r="BG150" s="215">
        <f>IF(N150="zákl. přenesená",J150,0)</f>
        <v>0</v>
      </c>
      <c r="BH150" s="215">
        <f>IF(N150="sníž. přenesená",J150,0)</f>
        <v>0</v>
      </c>
      <c r="BI150" s="215">
        <f>IF(N150="nulová",J150,0)</f>
        <v>0</v>
      </c>
      <c r="BJ150" s="24" t="s">
        <v>24</v>
      </c>
      <c r="BK150" s="215">
        <f>ROUND(I150*H150,2)</f>
        <v>0</v>
      </c>
      <c r="BL150" s="24" t="s">
        <v>2028</v>
      </c>
      <c r="BM150" s="24" t="s">
        <v>2029</v>
      </c>
    </row>
    <row r="151" spans="2:65" s="1" customFormat="1" ht="22.5" customHeight="1">
      <c r="B151" s="41"/>
      <c r="C151" s="204" t="s">
        <v>539</v>
      </c>
      <c r="D151" s="204" t="s">
        <v>185</v>
      </c>
      <c r="E151" s="205" t="s">
        <v>2030</v>
      </c>
      <c r="F151" s="206" t="s">
        <v>2031</v>
      </c>
      <c r="G151" s="207" t="s">
        <v>2027</v>
      </c>
      <c r="H151" s="208">
        <v>60</v>
      </c>
      <c r="I151" s="209"/>
      <c r="J151" s="210">
        <f>ROUND(I151*H151,2)</f>
        <v>0</v>
      </c>
      <c r="K151" s="206" t="s">
        <v>22</v>
      </c>
      <c r="L151" s="61"/>
      <c r="M151" s="211" t="s">
        <v>22</v>
      </c>
      <c r="N151" s="212" t="s">
        <v>48</v>
      </c>
      <c r="O151" s="42"/>
      <c r="P151" s="213">
        <f>O151*H151</f>
        <v>0</v>
      </c>
      <c r="Q151" s="213">
        <v>0</v>
      </c>
      <c r="R151" s="213">
        <f>Q151*H151</f>
        <v>0</v>
      </c>
      <c r="S151" s="213">
        <v>0</v>
      </c>
      <c r="T151" s="214">
        <f>S151*H151</f>
        <v>0</v>
      </c>
      <c r="AR151" s="24" t="s">
        <v>606</v>
      </c>
      <c r="AT151" s="24" t="s">
        <v>185</v>
      </c>
      <c r="AU151" s="24" t="s">
        <v>24</v>
      </c>
      <c r="AY151" s="24" t="s">
        <v>183</v>
      </c>
      <c r="BE151" s="215">
        <f>IF(N151="základní",J151,0)</f>
        <v>0</v>
      </c>
      <c r="BF151" s="215">
        <f>IF(N151="snížená",J151,0)</f>
        <v>0</v>
      </c>
      <c r="BG151" s="215">
        <f>IF(N151="zákl. přenesená",J151,0)</f>
        <v>0</v>
      </c>
      <c r="BH151" s="215">
        <f>IF(N151="sníž. přenesená",J151,0)</f>
        <v>0</v>
      </c>
      <c r="BI151" s="215">
        <f>IF(N151="nulová",J151,0)</f>
        <v>0</v>
      </c>
      <c r="BJ151" s="24" t="s">
        <v>24</v>
      </c>
      <c r="BK151" s="215">
        <f>ROUND(I151*H151,2)</f>
        <v>0</v>
      </c>
      <c r="BL151" s="24" t="s">
        <v>606</v>
      </c>
      <c r="BM151" s="24" t="s">
        <v>2032</v>
      </c>
    </row>
    <row r="152" spans="2:65" s="1" customFormat="1" ht="31.5" customHeight="1">
      <c r="B152" s="41"/>
      <c r="C152" s="204" t="s">
        <v>585</v>
      </c>
      <c r="D152" s="204" t="s">
        <v>185</v>
      </c>
      <c r="E152" s="205" t="s">
        <v>2033</v>
      </c>
      <c r="F152" s="206" t="s">
        <v>2034</v>
      </c>
      <c r="G152" s="207" t="s">
        <v>2027</v>
      </c>
      <c r="H152" s="208">
        <v>300</v>
      </c>
      <c r="I152" s="209"/>
      <c r="J152" s="210">
        <f>ROUND(I152*H152,2)</f>
        <v>0</v>
      </c>
      <c r="K152" s="206" t="s">
        <v>22</v>
      </c>
      <c r="L152" s="61"/>
      <c r="M152" s="211" t="s">
        <v>22</v>
      </c>
      <c r="N152" s="212" t="s">
        <v>48</v>
      </c>
      <c r="O152" s="42"/>
      <c r="P152" s="213">
        <f>O152*H152</f>
        <v>0</v>
      </c>
      <c r="Q152" s="213">
        <v>0</v>
      </c>
      <c r="R152" s="213">
        <f>Q152*H152</f>
        <v>0</v>
      </c>
      <c r="S152" s="213">
        <v>0</v>
      </c>
      <c r="T152" s="214">
        <f>S152*H152</f>
        <v>0</v>
      </c>
      <c r="AR152" s="24" t="s">
        <v>2028</v>
      </c>
      <c r="AT152" s="24" t="s">
        <v>185</v>
      </c>
      <c r="AU152" s="24" t="s">
        <v>24</v>
      </c>
      <c r="AY152" s="24" t="s">
        <v>183</v>
      </c>
      <c r="BE152" s="215">
        <f>IF(N152="základní",J152,0)</f>
        <v>0</v>
      </c>
      <c r="BF152" s="215">
        <f>IF(N152="snížená",J152,0)</f>
        <v>0</v>
      </c>
      <c r="BG152" s="215">
        <f>IF(N152="zákl. přenesená",J152,0)</f>
        <v>0</v>
      </c>
      <c r="BH152" s="215">
        <f>IF(N152="sníž. přenesená",J152,0)</f>
        <v>0</v>
      </c>
      <c r="BI152" s="215">
        <f>IF(N152="nulová",J152,0)</f>
        <v>0</v>
      </c>
      <c r="BJ152" s="24" t="s">
        <v>24</v>
      </c>
      <c r="BK152" s="215">
        <f>ROUND(I152*H152,2)</f>
        <v>0</v>
      </c>
      <c r="BL152" s="24" t="s">
        <v>2028</v>
      </c>
      <c r="BM152" s="24" t="s">
        <v>2035</v>
      </c>
    </row>
    <row r="153" spans="2:63" s="11" customFormat="1" ht="37.35" customHeight="1">
      <c r="B153" s="187"/>
      <c r="C153" s="188"/>
      <c r="D153" s="189" t="s">
        <v>76</v>
      </c>
      <c r="E153" s="190" t="s">
        <v>1305</v>
      </c>
      <c r="F153" s="190" t="s">
        <v>2036</v>
      </c>
      <c r="G153" s="188"/>
      <c r="H153" s="188"/>
      <c r="I153" s="191"/>
      <c r="J153" s="192">
        <f>BK153</f>
        <v>0</v>
      </c>
      <c r="K153" s="188"/>
      <c r="L153" s="193"/>
      <c r="M153" s="194"/>
      <c r="N153" s="195"/>
      <c r="O153" s="195"/>
      <c r="P153" s="196">
        <f>P154</f>
        <v>0</v>
      </c>
      <c r="Q153" s="195"/>
      <c r="R153" s="196">
        <f>R154</f>
        <v>0</v>
      </c>
      <c r="S153" s="195"/>
      <c r="T153" s="197">
        <f>T154</f>
        <v>0</v>
      </c>
      <c r="AR153" s="198" t="s">
        <v>212</v>
      </c>
      <c r="AT153" s="199" t="s">
        <v>76</v>
      </c>
      <c r="AU153" s="199" t="s">
        <v>77</v>
      </c>
      <c r="AY153" s="198" t="s">
        <v>183</v>
      </c>
      <c r="BK153" s="200">
        <f>BK154</f>
        <v>0</v>
      </c>
    </row>
    <row r="154" spans="2:63" s="11" customFormat="1" ht="19.9" customHeight="1">
      <c r="B154" s="187"/>
      <c r="C154" s="188"/>
      <c r="D154" s="201" t="s">
        <v>76</v>
      </c>
      <c r="E154" s="202" t="s">
        <v>77</v>
      </c>
      <c r="F154" s="202" t="s">
        <v>2036</v>
      </c>
      <c r="G154" s="188"/>
      <c r="H154" s="188"/>
      <c r="I154" s="191"/>
      <c r="J154" s="203">
        <f>BK154</f>
        <v>0</v>
      </c>
      <c r="K154" s="188"/>
      <c r="L154" s="193"/>
      <c r="M154" s="194"/>
      <c r="N154" s="195"/>
      <c r="O154" s="195"/>
      <c r="P154" s="196">
        <f>SUM(P155:P159)</f>
        <v>0</v>
      </c>
      <c r="Q154" s="195"/>
      <c r="R154" s="196">
        <f>SUM(R155:R159)</f>
        <v>0</v>
      </c>
      <c r="S154" s="195"/>
      <c r="T154" s="197">
        <f>SUM(T155:T159)</f>
        <v>0</v>
      </c>
      <c r="AR154" s="198" t="s">
        <v>212</v>
      </c>
      <c r="AT154" s="199" t="s">
        <v>76</v>
      </c>
      <c r="AU154" s="199" t="s">
        <v>24</v>
      </c>
      <c r="AY154" s="198" t="s">
        <v>183</v>
      </c>
      <c r="BK154" s="200">
        <f>SUM(BK155:BK159)</f>
        <v>0</v>
      </c>
    </row>
    <row r="155" spans="2:65" s="1" customFormat="1" ht="22.5" customHeight="1">
      <c r="B155" s="41"/>
      <c r="C155" s="204" t="s">
        <v>483</v>
      </c>
      <c r="D155" s="204" t="s">
        <v>185</v>
      </c>
      <c r="E155" s="205" t="s">
        <v>2037</v>
      </c>
      <c r="F155" s="206" t="s">
        <v>2038</v>
      </c>
      <c r="G155" s="207" t="s">
        <v>2039</v>
      </c>
      <c r="H155" s="208">
        <v>1</v>
      </c>
      <c r="I155" s="209"/>
      <c r="J155" s="210">
        <f>ROUND(I155*H155,2)</f>
        <v>0</v>
      </c>
      <c r="K155" s="206" t="s">
        <v>22</v>
      </c>
      <c r="L155" s="61"/>
      <c r="M155" s="211" t="s">
        <v>22</v>
      </c>
      <c r="N155" s="212" t="s">
        <v>48</v>
      </c>
      <c r="O155" s="42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AR155" s="24" t="s">
        <v>1311</v>
      </c>
      <c r="AT155" s="24" t="s">
        <v>185</v>
      </c>
      <c r="AU155" s="24" t="s">
        <v>85</v>
      </c>
      <c r="AY155" s="24" t="s">
        <v>183</v>
      </c>
      <c r="BE155" s="215">
        <f>IF(N155="základní",J155,0)</f>
        <v>0</v>
      </c>
      <c r="BF155" s="215">
        <f>IF(N155="snížená",J155,0)</f>
        <v>0</v>
      </c>
      <c r="BG155" s="215">
        <f>IF(N155="zákl. přenesená",J155,0)</f>
        <v>0</v>
      </c>
      <c r="BH155" s="215">
        <f>IF(N155="sníž. přenesená",J155,0)</f>
        <v>0</v>
      </c>
      <c r="BI155" s="215">
        <f>IF(N155="nulová",J155,0)</f>
        <v>0</v>
      </c>
      <c r="BJ155" s="24" t="s">
        <v>24</v>
      </c>
      <c r="BK155" s="215">
        <f>ROUND(I155*H155,2)</f>
        <v>0</v>
      </c>
      <c r="BL155" s="24" t="s">
        <v>1311</v>
      </c>
      <c r="BM155" s="24" t="s">
        <v>2040</v>
      </c>
    </row>
    <row r="156" spans="2:65" s="1" customFormat="1" ht="22.5" customHeight="1">
      <c r="B156" s="41"/>
      <c r="C156" s="204" t="s">
        <v>616</v>
      </c>
      <c r="D156" s="204" t="s">
        <v>185</v>
      </c>
      <c r="E156" s="205" t="s">
        <v>2041</v>
      </c>
      <c r="F156" s="206" t="s">
        <v>2042</v>
      </c>
      <c r="G156" s="207" t="s">
        <v>2039</v>
      </c>
      <c r="H156" s="208">
        <v>1</v>
      </c>
      <c r="I156" s="209"/>
      <c r="J156" s="210">
        <f>ROUND(I156*H156,2)</f>
        <v>0</v>
      </c>
      <c r="K156" s="206" t="s">
        <v>22</v>
      </c>
      <c r="L156" s="61"/>
      <c r="M156" s="211" t="s">
        <v>22</v>
      </c>
      <c r="N156" s="212" t="s">
        <v>48</v>
      </c>
      <c r="O156" s="42"/>
      <c r="P156" s="213">
        <f>O156*H156</f>
        <v>0</v>
      </c>
      <c r="Q156" s="213">
        <v>0</v>
      </c>
      <c r="R156" s="213">
        <f>Q156*H156</f>
        <v>0</v>
      </c>
      <c r="S156" s="213">
        <v>0</v>
      </c>
      <c r="T156" s="214">
        <f>S156*H156</f>
        <v>0</v>
      </c>
      <c r="AR156" s="24" t="s">
        <v>1311</v>
      </c>
      <c r="AT156" s="24" t="s">
        <v>185</v>
      </c>
      <c r="AU156" s="24" t="s">
        <v>85</v>
      </c>
      <c r="AY156" s="24" t="s">
        <v>183</v>
      </c>
      <c r="BE156" s="215">
        <f>IF(N156="základní",J156,0)</f>
        <v>0</v>
      </c>
      <c r="BF156" s="215">
        <f>IF(N156="snížená",J156,0)</f>
        <v>0</v>
      </c>
      <c r="BG156" s="215">
        <f>IF(N156="zákl. přenesená",J156,0)</f>
        <v>0</v>
      </c>
      <c r="BH156" s="215">
        <f>IF(N156="sníž. přenesená",J156,0)</f>
        <v>0</v>
      </c>
      <c r="BI156" s="215">
        <f>IF(N156="nulová",J156,0)</f>
        <v>0</v>
      </c>
      <c r="BJ156" s="24" t="s">
        <v>24</v>
      </c>
      <c r="BK156" s="215">
        <f>ROUND(I156*H156,2)</f>
        <v>0</v>
      </c>
      <c r="BL156" s="24" t="s">
        <v>1311</v>
      </c>
      <c r="BM156" s="24" t="s">
        <v>2043</v>
      </c>
    </row>
    <row r="157" spans="2:65" s="1" customFormat="1" ht="22.5" customHeight="1">
      <c r="B157" s="41"/>
      <c r="C157" s="204" t="s">
        <v>621</v>
      </c>
      <c r="D157" s="204" t="s">
        <v>185</v>
      </c>
      <c r="E157" s="205" t="s">
        <v>2044</v>
      </c>
      <c r="F157" s="206" t="s">
        <v>2045</v>
      </c>
      <c r="G157" s="207" t="s">
        <v>2039</v>
      </c>
      <c r="H157" s="208">
        <v>1</v>
      </c>
      <c r="I157" s="209"/>
      <c r="J157" s="210">
        <f>ROUND(I157*H157,2)</f>
        <v>0</v>
      </c>
      <c r="K157" s="206" t="s">
        <v>22</v>
      </c>
      <c r="L157" s="61"/>
      <c r="M157" s="211" t="s">
        <v>22</v>
      </c>
      <c r="N157" s="212" t="s">
        <v>48</v>
      </c>
      <c r="O157" s="42"/>
      <c r="P157" s="213">
        <f>O157*H157</f>
        <v>0</v>
      </c>
      <c r="Q157" s="213">
        <v>0</v>
      </c>
      <c r="R157" s="213">
        <f>Q157*H157</f>
        <v>0</v>
      </c>
      <c r="S157" s="213">
        <v>0</v>
      </c>
      <c r="T157" s="214">
        <f>S157*H157</f>
        <v>0</v>
      </c>
      <c r="AR157" s="24" t="s">
        <v>1311</v>
      </c>
      <c r="AT157" s="24" t="s">
        <v>185</v>
      </c>
      <c r="AU157" s="24" t="s">
        <v>85</v>
      </c>
      <c r="AY157" s="24" t="s">
        <v>183</v>
      </c>
      <c r="BE157" s="215">
        <f>IF(N157="základní",J157,0)</f>
        <v>0</v>
      </c>
      <c r="BF157" s="215">
        <f>IF(N157="snížená",J157,0)</f>
        <v>0</v>
      </c>
      <c r="BG157" s="215">
        <f>IF(N157="zákl. přenesená",J157,0)</f>
        <v>0</v>
      </c>
      <c r="BH157" s="215">
        <f>IF(N157="sníž. přenesená",J157,0)</f>
        <v>0</v>
      </c>
      <c r="BI157" s="215">
        <f>IF(N157="nulová",J157,0)</f>
        <v>0</v>
      </c>
      <c r="BJ157" s="24" t="s">
        <v>24</v>
      </c>
      <c r="BK157" s="215">
        <f>ROUND(I157*H157,2)</f>
        <v>0</v>
      </c>
      <c r="BL157" s="24" t="s">
        <v>1311</v>
      </c>
      <c r="BM157" s="24" t="s">
        <v>2046</v>
      </c>
    </row>
    <row r="158" spans="2:65" s="1" customFormat="1" ht="22.5" customHeight="1">
      <c r="B158" s="41"/>
      <c r="C158" s="204" t="s">
        <v>627</v>
      </c>
      <c r="D158" s="204" t="s">
        <v>185</v>
      </c>
      <c r="E158" s="205" t="s">
        <v>2047</v>
      </c>
      <c r="F158" s="206" t="s">
        <v>2048</v>
      </c>
      <c r="G158" s="207" t="s">
        <v>2039</v>
      </c>
      <c r="H158" s="208">
        <v>1</v>
      </c>
      <c r="I158" s="209"/>
      <c r="J158" s="210">
        <f>ROUND(I158*H158,2)</f>
        <v>0</v>
      </c>
      <c r="K158" s="206" t="s">
        <v>22</v>
      </c>
      <c r="L158" s="61"/>
      <c r="M158" s="211" t="s">
        <v>22</v>
      </c>
      <c r="N158" s="212" t="s">
        <v>48</v>
      </c>
      <c r="O158" s="42"/>
      <c r="P158" s="213">
        <f>O158*H158</f>
        <v>0</v>
      </c>
      <c r="Q158" s="213">
        <v>0</v>
      </c>
      <c r="R158" s="213">
        <f>Q158*H158</f>
        <v>0</v>
      </c>
      <c r="S158" s="213">
        <v>0</v>
      </c>
      <c r="T158" s="214">
        <f>S158*H158</f>
        <v>0</v>
      </c>
      <c r="AR158" s="24" t="s">
        <v>1311</v>
      </c>
      <c r="AT158" s="24" t="s">
        <v>185</v>
      </c>
      <c r="AU158" s="24" t="s">
        <v>85</v>
      </c>
      <c r="AY158" s="24" t="s">
        <v>183</v>
      </c>
      <c r="BE158" s="215">
        <f>IF(N158="základní",J158,0)</f>
        <v>0</v>
      </c>
      <c r="BF158" s="215">
        <f>IF(N158="snížená",J158,0)</f>
        <v>0</v>
      </c>
      <c r="BG158" s="215">
        <f>IF(N158="zákl. přenesená",J158,0)</f>
        <v>0</v>
      </c>
      <c r="BH158" s="215">
        <f>IF(N158="sníž. přenesená",J158,0)</f>
        <v>0</v>
      </c>
      <c r="BI158" s="215">
        <f>IF(N158="nulová",J158,0)</f>
        <v>0</v>
      </c>
      <c r="BJ158" s="24" t="s">
        <v>24</v>
      </c>
      <c r="BK158" s="215">
        <f>ROUND(I158*H158,2)</f>
        <v>0</v>
      </c>
      <c r="BL158" s="24" t="s">
        <v>1311</v>
      </c>
      <c r="BM158" s="24" t="s">
        <v>2049</v>
      </c>
    </row>
    <row r="159" spans="2:65" s="1" customFormat="1" ht="22.5" customHeight="1">
      <c r="B159" s="41"/>
      <c r="C159" s="204" t="s">
        <v>632</v>
      </c>
      <c r="D159" s="204" t="s">
        <v>185</v>
      </c>
      <c r="E159" s="205" t="s">
        <v>2050</v>
      </c>
      <c r="F159" s="206" t="s">
        <v>2051</v>
      </c>
      <c r="G159" s="207" t="s">
        <v>2039</v>
      </c>
      <c r="H159" s="208">
        <v>1</v>
      </c>
      <c r="I159" s="209"/>
      <c r="J159" s="210">
        <f>ROUND(I159*H159,2)</f>
        <v>0</v>
      </c>
      <c r="K159" s="206" t="s">
        <v>22</v>
      </c>
      <c r="L159" s="61"/>
      <c r="M159" s="211" t="s">
        <v>22</v>
      </c>
      <c r="N159" s="277" t="s">
        <v>48</v>
      </c>
      <c r="O159" s="271"/>
      <c r="P159" s="278">
        <f>O159*H159</f>
        <v>0</v>
      </c>
      <c r="Q159" s="278">
        <v>0</v>
      </c>
      <c r="R159" s="278">
        <f>Q159*H159</f>
        <v>0</v>
      </c>
      <c r="S159" s="278">
        <v>0</v>
      </c>
      <c r="T159" s="279">
        <f>S159*H159</f>
        <v>0</v>
      </c>
      <c r="AR159" s="24" t="s">
        <v>2052</v>
      </c>
      <c r="AT159" s="24" t="s">
        <v>185</v>
      </c>
      <c r="AU159" s="24" t="s">
        <v>85</v>
      </c>
      <c r="AY159" s="24" t="s">
        <v>183</v>
      </c>
      <c r="BE159" s="215">
        <f>IF(N159="základní",J159,0)</f>
        <v>0</v>
      </c>
      <c r="BF159" s="215">
        <f>IF(N159="snížená",J159,0)</f>
        <v>0</v>
      </c>
      <c r="BG159" s="215">
        <f>IF(N159="zákl. přenesená",J159,0)</f>
        <v>0</v>
      </c>
      <c r="BH159" s="215">
        <f>IF(N159="sníž. přenesená",J159,0)</f>
        <v>0</v>
      </c>
      <c r="BI159" s="215">
        <f>IF(N159="nulová",J159,0)</f>
        <v>0</v>
      </c>
      <c r="BJ159" s="24" t="s">
        <v>24</v>
      </c>
      <c r="BK159" s="215">
        <f>ROUND(I159*H159,2)</f>
        <v>0</v>
      </c>
      <c r="BL159" s="24" t="s">
        <v>2052</v>
      </c>
      <c r="BM159" s="24" t="s">
        <v>2053</v>
      </c>
    </row>
    <row r="160" spans="2:12" s="1" customFormat="1" ht="6.95" customHeight="1">
      <c r="B160" s="56"/>
      <c r="C160" s="57"/>
      <c r="D160" s="57"/>
      <c r="E160" s="57"/>
      <c r="F160" s="57"/>
      <c r="G160" s="57"/>
      <c r="H160" s="57"/>
      <c r="I160" s="148"/>
      <c r="J160" s="57"/>
      <c r="K160" s="57"/>
      <c r="L160" s="61"/>
    </row>
  </sheetData>
  <sheetProtection algorithmName="SHA-512" hashValue="fj1iCoT39Bl7L5sFgAWLr7JkVyH90erzAKziXIFKJuVng+xrZtMQDrodVwTFabvlJoPoKcc2y2NEmSD1KkfZLA==" saltValue="P2n41YCxEj4zhzuf/KrZyQ==" spinCount="100000" sheet="1" objects="1" scenarios="1" formatCells="0" formatColumns="0" formatRows="0" sort="0" autoFilter="0"/>
  <autoFilter ref="C93:K159"/>
  <mergeCells count="12">
    <mergeCell ref="G1:H1"/>
    <mergeCell ref="L2:V2"/>
    <mergeCell ref="E49:H49"/>
    <mergeCell ref="E51:H51"/>
    <mergeCell ref="E82:H82"/>
    <mergeCell ref="E84:H84"/>
    <mergeCell ref="E86:H86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3"/>
  <sheetViews>
    <sheetView view="pageBreakPreview" zoomScale="91" zoomScaleSheetLayoutView="91" workbookViewId="0" topLeftCell="A175">
      <selection activeCell="H210" sqref="H210"/>
    </sheetView>
  </sheetViews>
  <sheetFormatPr defaultColWidth="9.33203125" defaultRowHeight="13.5"/>
  <cols>
    <col min="1" max="1" width="11" style="361" customWidth="1"/>
    <col min="2" max="2" width="5.83203125" style="361" customWidth="1"/>
    <col min="3" max="3" width="89.5" style="361" customWidth="1"/>
    <col min="4" max="4" width="8" style="361" customWidth="1"/>
    <col min="5" max="5" width="14.66015625" style="361" customWidth="1"/>
    <col min="6" max="6" width="17" style="361" customWidth="1"/>
    <col min="7" max="7" width="3.66015625" style="361" customWidth="1"/>
    <col min="8" max="8" width="14.66015625" style="361" customWidth="1"/>
    <col min="9" max="16384" width="9.33203125" style="360" customWidth="1"/>
  </cols>
  <sheetData>
    <row r="1" ht="13.5">
      <c r="H1" s="438"/>
    </row>
    <row r="2" ht="13.5">
      <c r="H2" s="438"/>
    </row>
    <row r="3" spans="1:8" ht="18">
      <c r="A3" s="414"/>
      <c r="B3" s="490" t="s">
        <v>3149</v>
      </c>
      <c r="C3" s="491"/>
      <c r="D3" s="437"/>
      <c r="E3" s="437"/>
      <c r="F3" s="436"/>
      <c r="G3" s="432"/>
      <c r="H3" s="432"/>
    </row>
    <row r="4" spans="1:8" ht="18">
      <c r="A4" s="414"/>
      <c r="B4" s="435" t="s">
        <v>3148</v>
      </c>
      <c r="C4" s="434"/>
      <c r="D4" s="433"/>
      <c r="E4" s="433"/>
      <c r="F4" s="433"/>
      <c r="G4" s="432"/>
      <c r="H4" s="432"/>
    </row>
    <row r="5" spans="1:8" ht="18">
      <c r="A5" s="414"/>
      <c r="B5" s="492" t="s">
        <v>3147</v>
      </c>
      <c r="C5" s="493"/>
      <c r="D5" s="413"/>
      <c r="E5" s="413"/>
      <c r="F5" s="412"/>
      <c r="G5" s="432"/>
      <c r="H5" s="432"/>
    </row>
    <row r="6" spans="1:8" ht="15.75">
      <c r="A6" s="423"/>
      <c r="B6" s="422" t="s">
        <v>3146</v>
      </c>
      <c r="C6" s="421"/>
      <c r="D6" s="420"/>
      <c r="E6" s="420"/>
      <c r="F6" s="420"/>
      <c r="G6" s="431"/>
      <c r="H6" s="431"/>
    </row>
    <row r="7" spans="2:8" ht="13.5">
      <c r="B7" s="419"/>
      <c r="C7" s="419"/>
      <c r="D7" s="419"/>
      <c r="E7" s="419"/>
      <c r="F7" s="419"/>
      <c r="G7" s="419"/>
      <c r="H7" s="419"/>
    </row>
    <row r="8" spans="2:8" ht="14.25">
      <c r="B8" s="419"/>
      <c r="C8" s="399" t="s">
        <v>2986</v>
      </c>
      <c r="D8" s="400" t="s">
        <v>2985</v>
      </c>
      <c r="E8" s="399" t="s">
        <v>2984</v>
      </c>
      <c r="F8" s="398" t="s">
        <v>2039</v>
      </c>
      <c r="G8" s="419"/>
      <c r="H8" s="419"/>
    </row>
    <row r="9" spans="1:8" ht="13.5">
      <c r="A9" s="388"/>
      <c r="B9" s="430" t="s">
        <v>3145</v>
      </c>
      <c r="C9" s="429"/>
      <c r="D9" s="387">
        <v>1</v>
      </c>
      <c r="E9" s="371">
        <f>F22</f>
        <v>0</v>
      </c>
      <c r="F9" s="371">
        <f>D9*E9</f>
        <v>0</v>
      </c>
      <c r="G9" s="391"/>
      <c r="H9" s="391"/>
    </row>
    <row r="10" spans="1:8" ht="13.5">
      <c r="A10" s="388"/>
      <c r="B10" s="430" t="s">
        <v>3144</v>
      </c>
      <c r="C10" s="429"/>
      <c r="D10" s="387">
        <v>1</v>
      </c>
      <c r="E10" s="371">
        <f>F68</f>
        <v>0</v>
      </c>
      <c r="F10" s="371">
        <f>D10*E10</f>
        <v>0</v>
      </c>
      <c r="G10" s="391"/>
      <c r="H10" s="391"/>
    </row>
    <row r="11" spans="1:8" ht="14.25" thickBot="1">
      <c r="A11" s="388"/>
      <c r="B11" s="384" t="s">
        <v>3143</v>
      </c>
      <c r="C11" s="383"/>
      <c r="D11" s="383"/>
      <c r="E11" s="383"/>
      <c r="F11" s="415">
        <f>SUM(F9:F10)</f>
        <v>0</v>
      </c>
      <c r="G11" s="391"/>
      <c r="H11" s="391"/>
    </row>
    <row r="12" spans="2:8" ht="13.5">
      <c r="B12" s="419"/>
      <c r="C12" s="419"/>
      <c r="D12" s="419"/>
      <c r="E12" s="419"/>
      <c r="F12" s="419"/>
      <c r="G12" s="419"/>
      <c r="H12" s="419"/>
    </row>
    <row r="13" spans="1:8" ht="15" thickBot="1">
      <c r="A13" s="405"/>
      <c r="B13" s="489" t="s">
        <v>3142</v>
      </c>
      <c r="C13" s="489"/>
      <c r="D13" s="396"/>
      <c r="E13" s="395"/>
      <c r="F13" s="395"/>
      <c r="G13" s="394"/>
      <c r="H13" s="394"/>
    </row>
    <row r="14" spans="1:8" ht="14.25" thickBot="1">
      <c r="A14" s="402"/>
      <c r="B14" s="393" t="s">
        <v>2987</v>
      </c>
      <c r="C14" s="376" t="s">
        <v>2986</v>
      </c>
      <c r="D14" s="393" t="s">
        <v>2985</v>
      </c>
      <c r="E14" s="376" t="s">
        <v>2984</v>
      </c>
      <c r="F14" s="375" t="s">
        <v>2039</v>
      </c>
      <c r="G14" s="362"/>
      <c r="H14" s="374">
        <v>1</v>
      </c>
    </row>
    <row r="15" spans="1:8" ht="13.5">
      <c r="A15" s="388"/>
      <c r="B15" s="407"/>
      <c r="C15" s="410" t="s">
        <v>3141</v>
      </c>
      <c r="D15" s="406">
        <v>1</v>
      </c>
      <c r="E15" s="371">
        <f>H15*$H$74</f>
        <v>0</v>
      </c>
      <c r="F15" s="371">
        <f>D15*E15</f>
        <v>0</v>
      </c>
      <c r="G15" s="391"/>
      <c r="H15" s="428">
        <v>0</v>
      </c>
    </row>
    <row r="16" spans="1:8" ht="13.5">
      <c r="A16" s="388"/>
      <c r="B16" s="407"/>
      <c r="C16" s="408" t="s">
        <v>3140</v>
      </c>
      <c r="D16" s="387">
        <v>1</v>
      </c>
      <c r="E16" s="371">
        <f>H16*$H$74</f>
        <v>0</v>
      </c>
      <c r="F16" s="371">
        <f>D16*E16</f>
        <v>0</v>
      </c>
      <c r="G16" s="391"/>
      <c r="H16" s="428">
        <v>0</v>
      </c>
    </row>
    <row r="17" spans="1:8" ht="13.5">
      <c r="A17" s="388"/>
      <c r="B17" s="427"/>
      <c r="C17" s="373" t="s">
        <v>3139</v>
      </c>
      <c r="D17" s="387">
        <v>1</v>
      </c>
      <c r="E17" s="371">
        <f>H17*$H$74</f>
        <v>0</v>
      </c>
      <c r="F17" s="371">
        <f>D17*E17</f>
        <v>0</v>
      </c>
      <c r="G17" s="391"/>
      <c r="H17" s="428">
        <v>0</v>
      </c>
    </row>
    <row r="18" spans="1:8" ht="14.25" thickBot="1">
      <c r="A18" s="388"/>
      <c r="B18" s="427"/>
      <c r="C18" s="373" t="s">
        <v>3138</v>
      </c>
      <c r="D18" s="387">
        <v>3</v>
      </c>
      <c r="E18" s="371">
        <f>H18*$H$74</f>
        <v>0</v>
      </c>
      <c r="F18" s="371">
        <f>D18*E18</f>
        <v>0</v>
      </c>
      <c r="G18" s="391"/>
      <c r="H18" s="428">
        <v>0</v>
      </c>
    </row>
    <row r="19" spans="1:8" ht="14.25" thickBot="1">
      <c r="A19" s="388"/>
      <c r="B19" s="427"/>
      <c r="C19" s="425" t="s">
        <v>3099</v>
      </c>
      <c r="D19" s="425"/>
      <c r="E19" s="425"/>
      <c r="F19" s="424">
        <f>SUM(F15:F18)</f>
        <v>0</v>
      </c>
      <c r="G19" s="362"/>
      <c r="H19" s="362"/>
    </row>
    <row r="20" spans="1:8" ht="14.25" thickBot="1">
      <c r="A20" s="388"/>
      <c r="B20" s="385"/>
      <c r="C20" s="426" t="s">
        <v>3098</v>
      </c>
      <c r="D20" s="425"/>
      <c r="E20" s="425"/>
      <c r="F20" s="424">
        <f>0.15*F19</f>
        <v>0</v>
      </c>
      <c r="G20" s="362"/>
      <c r="H20" s="362"/>
    </row>
    <row r="21" spans="1:8" ht="14.25" thickBot="1">
      <c r="A21" s="402"/>
      <c r="B21" s="385"/>
      <c r="C21" s="426" t="s">
        <v>3097</v>
      </c>
      <c r="D21" s="425"/>
      <c r="E21" s="425"/>
      <c r="F21" s="424">
        <f>0.2*(F19+F20)</f>
        <v>0</v>
      </c>
      <c r="G21" s="362"/>
      <c r="H21" s="362"/>
    </row>
    <row r="22" spans="1:8" ht="14.25" thickBot="1">
      <c r="A22" s="402"/>
      <c r="B22" s="385"/>
      <c r="C22" s="426" t="s">
        <v>3096</v>
      </c>
      <c r="D22" s="425"/>
      <c r="E22" s="425"/>
      <c r="F22" s="424">
        <f>SUM(F19:F21)</f>
        <v>0</v>
      </c>
      <c r="G22" s="362"/>
      <c r="H22" s="362"/>
    </row>
    <row r="23" spans="2:8" ht="13.5">
      <c r="B23" s="419"/>
      <c r="C23" s="419"/>
      <c r="D23" s="419"/>
      <c r="E23" s="419"/>
      <c r="F23" s="419"/>
      <c r="G23" s="419"/>
      <c r="H23" s="419"/>
    </row>
    <row r="24" spans="2:8" ht="13.5">
      <c r="B24" s="419"/>
      <c r="C24" s="419"/>
      <c r="D24" s="419"/>
      <c r="E24" s="419"/>
      <c r="F24" s="419"/>
      <c r="G24" s="419"/>
      <c r="H24" s="419"/>
    </row>
    <row r="25" spans="2:8" ht="13.5">
      <c r="B25" s="419"/>
      <c r="C25" s="419"/>
      <c r="D25" s="419"/>
      <c r="E25" s="419"/>
      <c r="F25" s="419"/>
      <c r="G25" s="419"/>
      <c r="H25" s="419"/>
    </row>
    <row r="26" spans="1:8" ht="15" thickBot="1">
      <c r="A26" s="405"/>
      <c r="B26" s="489" t="s">
        <v>3137</v>
      </c>
      <c r="C26" s="489"/>
      <c r="D26" s="396"/>
      <c r="E26" s="395"/>
      <c r="F26" s="395"/>
      <c r="G26" s="394"/>
      <c r="H26" s="394"/>
    </row>
    <row r="27" spans="1:8" ht="14.25" thickBot="1">
      <c r="A27" s="402"/>
      <c r="B27" s="393" t="s">
        <v>2987</v>
      </c>
      <c r="C27" s="376" t="s">
        <v>2986</v>
      </c>
      <c r="D27" s="393" t="s">
        <v>2985</v>
      </c>
      <c r="E27" s="376" t="s">
        <v>2984</v>
      </c>
      <c r="F27" s="375" t="s">
        <v>2039</v>
      </c>
      <c r="G27" s="362"/>
      <c r="H27" s="374">
        <v>1</v>
      </c>
    </row>
    <row r="28" spans="1:8" ht="13.5">
      <c r="A28" s="388"/>
      <c r="B28" s="407"/>
      <c r="C28" s="410" t="s">
        <v>3136</v>
      </c>
      <c r="D28" s="406">
        <v>1</v>
      </c>
      <c r="E28" s="371">
        <f aca="true" t="shared" si="0" ref="E28:E64">H28*$H$74</f>
        <v>0</v>
      </c>
      <c r="F28" s="371">
        <f aca="true" t="shared" si="1" ref="F28:F64">D28*E28</f>
        <v>0</v>
      </c>
      <c r="G28" s="391"/>
      <c r="H28" s="428">
        <v>0</v>
      </c>
    </row>
    <row r="29" spans="1:8" ht="13.5">
      <c r="A29" s="388"/>
      <c r="B29" s="407"/>
      <c r="C29" s="408" t="s">
        <v>3135</v>
      </c>
      <c r="D29" s="406">
        <v>1</v>
      </c>
      <c r="E29" s="371">
        <f t="shared" si="0"/>
        <v>0</v>
      </c>
      <c r="F29" s="371">
        <f t="shared" si="1"/>
        <v>0</v>
      </c>
      <c r="G29" s="391"/>
      <c r="H29" s="428">
        <v>0</v>
      </c>
    </row>
    <row r="30" spans="1:8" ht="13.5">
      <c r="A30" s="388"/>
      <c r="B30" s="407"/>
      <c r="C30" s="408" t="s">
        <v>3134</v>
      </c>
      <c r="D30" s="406">
        <v>1</v>
      </c>
      <c r="E30" s="371">
        <f t="shared" si="0"/>
        <v>0</v>
      </c>
      <c r="F30" s="371">
        <f t="shared" si="1"/>
        <v>0</v>
      </c>
      <c r="G30" s="391"/>
      <c r="H30" s="428">
        <v>0</v>
      </c>
    </row>
    <row r="31" spans="1:8" ht="13.5">
      <c r="A31" s="388"/>
      <c r="B31" s="407"/>
      <c r="C31" s="408" t="s">
        <v>3133</v>
      </c>
      <c r="D31" s="406">
        <v>1</v>
      </c>
      <c r="E31" s="371">
        <f t="shared" si="0"/>
        <v>0</v>
      </c>
      <c r="F31" s="371">
        <f t="shared" si="1"/>
        <v>0</v>
      </c>
      <c r="G31" s="391"/>
      <c r="H31" s="428">
        <v>0</v>
      </c>
    </row>
    <row r="32" spans="1:8" ht="13.5">
      <c r="A32" s="388"/>
      <c r="B32" s="407"/>
      <c r="C32" s="408" t="s">
        <v>3132</v>
      </c>
      <c r="D32" s="406">
        <v>1</v>
      </c>
      <c r="E32" s="371">
        <f t="shared" si="0"/>
        <v>0</v>
      </c>
      <c r="F32" s="371">
        <f t="shared" si="1"/>
        <v>0</v>
      </c>
      <c r="G32" s="391"/>
      <c r="H32" s="428">
        <v>0</v>
      </c>
    </row>
    <row r="33" spans="1:8" ht="13.5">
      <c r="A33" s="388"/>
      <c r="B33" s="407"/>
      <c r="C33" s="408" t="s">
        <v>3131</v>
      </c>
      <c r="D33" s="406">
        <v>3</v>
      </c>
      <c r="E33" s="371">
        <f t="shared" si="0"/>
        <v>0</v>
      </c>
      <c r="F33" s="371">
        <f t="shared" si="1"/>
        <v>0</v>
      </c>
      <c r="G33" s="391"/>
      <c r="H33" s="428">
        <v>0</v>
      </c>
    </row>
    <row r="34" spans="1:8" ht="13.5">
      <c r="A34" s="388"/>
      <c r="B34" s="407"/>
      <c r="C34" s="408" t="s">
        <v>3130</v>
      </c>
      <c r="D34" s="406">
        <v>15</v>
      </c>
      <c r="E34" s="371">
        <f t="shared" si="0"/>
        <v>0</v>
      </c>
      <c r="F34" s="371">
        <f t="shared" si="1"/>
        <v>0</v>
      </c>
      <c r="G34" s="391"/>
      <c r="H34" s="428">
        <v>0</v>
      </c>
    </row>
    <row r="35" spans="1:8" ht="13.5">
      <c r="A35" s="388"/>
      <c r="B35" s="407"/>
      <c r="C35" s="408" t="s">
        <v>3129</v>
      </c>
      <c r="D35" s="406">
        <v>14</v>
      </c>
      <c r="E35" s="371">
        <f t="shared" si="0"/>
        <v>0</v>
      </c>
      <c r="F35" s="371">
        <f t="shared" si="1"/>
        <v>0</v>
      </c>
      <c r="G35" s="391"/>
      <c r="H35" s="428">
        <v>0</v>
      </c>
    </row>
    <row r="36" spans="1:8" ht="13.5">
      <c r="A36" s="388"/>
      <c r="B36" s="407"/>
      <c r="C36" s="408" t="s">
        <v>3128</v>
      </c>
      <c r="D36" s="406">
        <v>3</v>
      </c>
      <c r="E36" s="371">
        <f t="shared" si="0"/>
        <v>0</v>
      </c>
      <c r="F36" s="371">
        <f t="shared" si="1"/>
        <v>0</v>
      </c>
      <c r="G36" s="391"/>
      <c r="H36" s="428">
        <v>0</v>
      </c>
    </row>
    <row r="37" spans="1:8" ht="13.5">
      <c r="A37" s="388"/>
      <c r="B37" s="427"/>
      <c r="C37" s="408" t="s">
        <v>3127</v>
      </c>
      <c r="D37" s="406">
        <v>37</v>
      </c>
      <c r="E37" s="371">
        <f t="shared" si="0"/>
        <v>0</v>
      </c>
      <c r="F37" s="371">
        <f t="shared" si="1"/>
        <v>0</v>
      </c>
      <c r="G37" s="391"/>
      <c r="H37" s="428">
        <v>0</v>
      </c>
    </row>
    <row r="38" spans="1:8" ht="13.5">
      <c r="A38" s="388"/>
      <c r="B38" s="427"/>
      <c r="C38" s="408" t="s">
        <v>3126</v>
      </c>
      <c r="D38" s="406">
        <v>1</v>
      </c>
      <c r="E38" s="371">
        <f t="shared" si="0"/>
        <v>0</v>
      </c>
      <c r="F38" s="371">
        <f t="shared" si="1"/>
        <v>0</v>
      </c>
      <c r="G38" s="391"/>
      <c r="H38" s="428">
        <v>0</v>
      </c>
    </row>
    <row r="39" spans="1:8" ht="13.5">
      <c r="A39" s="388"/>
      <c r="B39" s="427"/>
      <c r="C39" s="408" t="s">
        <v>3125</v>
      </c>
      <c r="D39" s="406">
        <v>1</v>
      </c>
      <c r="E39" s="371">
        <f t="shared" si="0"/>
        <v>0</v>
      </c>
      <c r="F39" s="371">
        <f t="shared" si="1"/>
        <v>0</v>
      </c>
      <c r="G39" s="391"/>
      <c r="H39" s="428">
        <v>0</v>
      </c>
    </row>
    <row r="40" spans="1:8" ht="13.5">
      <c r="A40" s="388"/>
      <c r="B40" s="427"/>
      <c r="C40" s="408" t="s">
        <v>3124</v>
      </c>
      <c r="D40" s="406">
        <v>1</v>
      </c>
      <c r="E40" s="371">
        <f t="shared" si="0"/>
        <v>0</v>
      </c>
      <c r="F40" s="371">
        <f t="shared" si="1"/>
        <v>0</v>
      </c>
      <c r="G40" s="391"/>
      <c r="H40" s="428">
        <v>0</v>
      </c>
    </row>
    <row r="41" spans="1:8" ht="13.5">
      <c r="A41" s="388"/>
      <c r="B41" s="427"/>
      <c r="C41" s="408" t="s">
        <v>3123</v>
      </c>
      <c r="D41" s="406">
        <v>1</v>
      </c>
      <c r="E41" s="371">
        <f t="shared" si="0"/>
        <v>0</v>
      </c>
      <c r="F41" s="371">
        <f t="shared" si="1"/>
        <v>0</v>
      </c>
      <c r="G41" s="391"/>
      <c r="H41" s="428">
        <v>0</v>
      </c>
    </row>
    <row r="42" spans="1:8" ht="13.5">
      <c r="A42" s="388"/>
      <c r="B42" s="427"/>
      <c r="C42" s="408" t="s">
        <v>3122</v>
      </c>
      <c r="D42" s="406">
        <v>1</v>
      </c>
      <c r="E42" s="371">
        <f t="shared" si="0"/>
        <v>0</v>
      </c>
      <c r="F42" s="371">
        <f t="shared" si="1"/>
        <v>0</v>
      </c>
      <c r="G42" s="391"/>
      <c r="H42" s="428">
        <v>0</v>
      </c>
    </row>
    <row r="43" spans="1:8" ht="13.5">
      <c r="A43" s="388"/>
      <c r="B43" s="427"/>
      <c r="C43" s="408" t="s">
        <v>3121</v>
      </c>
      <c r="D43" s="406">
        <v>4</v>
      </c>
      <c r="E43" s="371">
        <f t="shared" si="0"/>
        <v>0</v>
      </c>
      <c r="F43" s="371">
        <f t="shared" si="1"/>
        <v>0</v>
      </c>
      <c r="G43" s="391"/>
      <c r="H43" s="428">
        <v>0</v>
      </c>
    </row>
    <row r="44" spans="1:8" ht="13.5">
      <c r="A44" s="388"/>
      <c r="B44" s="427"/>
      <c r="C44" s="408" t="s">
        <v>3120</v>
      </c>
      <c r="D44" s="406">
        <v>26</v>
      </c>
      <c r="E44" s="371">
        <f t="shared" si="0"/>
        <v>0</v>
      </c>
      <c r="F44" s="371">
        <f t="shared" si="1"/>
        <v>0</v>
      </c>
      <c r="G44" s="391"/>
      <c r="H44" s="428">
        <v>0</v>
      </c>
    </row>
    <row r="45" spans="1:8" ht="13.5">
      <c r="A45" s="388"/>
      <c r="B45" s="427"/>
      <c r="C45" s="408" t="s">
        <v>3119</v>
      </c>
      <c r="D45" s="406">
        <v>4</v>
      </c>
      <c r="E45" s="371">
        <f t="shared" si="0"/>
        <v>0</v>
      </c>
      <c r="F45" s="371">
        <f t="shared" si="1"/>
        <v>0</v>
      </c>
      <c r="G45" s="391"/>
      <c r="H45" s="428">
        <v>0</v>
      </c>
    </row>
    <row r="46" spans="1:8" ht="13.5">
      <c r="A46" s="388"/>
      <c r="B46" s="427"/>
      <c r="C46" s="408" t="s">
        <v>3118</v>
      </c>
      <c r="D46" s="406">
        <v>1</v>
      </c>
      <c r="E46" s="371">
        <f t="shared" si="0"/>
        <v>0</v>
      </c>
      <c r="F46" s="371">
        <f t="shared" si="1"/>
        <v>0</v>
      </c>
      <c r="G46" s="391"/>
      <c r="H46" s="428">
        <v>0</v>
      </c>
    </row>
    <row r="47" spans="1:8" ht="13.5">
      <c r="A47" s="388"/>
      <c r="B47" s="427"/>
      <c r="C47" s="408" t="s">
        <v>3117</v>
      </c>
      <c r="D47" s="406">
        <v>1</v>
      </c>
      <c r="E47" s="371">
        <f t="shared" si="0"/>
        <v>0</v>
      </c>
      <c r="F47" s="371">
        <f t="shared" si="1"/>
        <v>0</v>
      </c>
      <c r="G47" s="391"/>
      <c r="H47" s="428">
        <v>0</v>
      </c>
    </row>
    <row r="48" spans="1:8" ht="13.5">
      <c r="A48" s="388"/>
      <c r="B48" s="427"/>
      <c r="C48" s="408" t="s">
        <v>3116</v>
      </c>
      <c r="D48" s="406">
        <v>6</v>
      </c>
      <c r="E48" s="371">
        <f t="shared" si="0"/>
        <v>0</v>
      </c>
      <c r="F48" s="371">
        <f t="shared" si="1"/>
        <v>0</v>
      </c>
      <c r="G48" s="391"/>
      <c r="H48" s="428">
        <v>0</v>
      </c>
    </row>
    <row r="49" spans="1:8" ht="13.5">
      <c r="A49" s="388"/>
      <c r="B49" s="427"/>
      <c r="C49" s="408" t="s">
        <v>3115</v>
      </c>
      <c r="D49" s="406">
        <v>5</v>
      </c>
      <c r="E49" s="371">
        <f t="shared" si="0"/>
        <v>0</v>
      </c>
      <c r="F49" s="371">
        <f t="shared" si="1"/>
        <v>0</v>
      </c>
      <c r="G49" s="391"/>
      <c r="H49" s="428">
        <v>0</v>
      </c>
    </row>
    <row r="50" spans="1:8" ht="13.5">
      <c r="A50" s="388"/>
      <c r="B50" s="427"/>
      <c r="C50" s="408" t="s">
        <v>3114</v>
      </c>
      <c r="D50" s="406">
        <v>0</v>
      </c>
      <c r="E50" s="371">
        <f t="shared" si="0"/>
        <v>0</v>
      </c>
      <c r="F50" s="371">
        <f t="shared" si="1"/>
        <v>0</v>
      </c>
      <c r="G50" s="391"/>
      <c r="H50" s="428">
        <v>0</v>
      </c>
    </row>
    <row r="51" spans="1:8" ht="13.5">
      <c r="A51" s="388"/>
      <c r="B51" s="427"/>
      <c r="C51" s="408" t="s">
        <v>3113</v>
      </c>
      <c r="D51" s="406">
        <v>2</v>
      </c>
      <c r="E51" s="371">
        <f t="shared" si="0"/>
        <v>0</v>
      </c>
      <c r="F51" s="371">
        <f t="shared" si="1"/>
        <v>0</v>
      </c>
      <c r="G51" s="391"/>
      <c r="H51" s="428">
        <v>0</v>
      </c>
    </row>
    <row r="52" spans="1:8" ht="13.5">
      <c r="A52" s="388"/>
      <c r="B52" s="427"/>
      <c r="C52" s="408" t="s">
        <v>3112</v>
      </c>
      <c r="D52" s="406">
        <v>1</v>
      </c>
      <c r="E52" s="371">
        <f t="shared" si="0"/>
        <v>0</v>
      </c>
      <c r="F52" s="371">
        <f t="shared" si="1"/>
        <v>0</v>
      </c>
      <c r="G52" s="391"/>
      <c r="H52" s="428">
        <v>0</v>
      </c>
    </row>
    <row r="53" spans="1:8" ht="13.5">
      <c r="A53" s="388"/>
      <c r="B53" s="427"/>
      <c r="C53" s="408" t="s">
        <v>3111</v>
      </c>
      <c r="D53" s="406"/>
      <c r="E53" s="371">
        <f t="shared" si="0"/>
        <v>0</v>
      </c>
      <c r="F53" s="371">
        <f t="shared" si="1"/>
        <v>0</v>
      </c>
      <c r="G53" s="391"/>
      <c r="H53" s="428">
        <v>0</v>
      </c>
    </row>
    <row r="54" spans="1:8" ht="13.5">
      <c r="A54" s="388"/>
      <c r="B54" s="427"/>
      <c r="C54" s="408" t="s">
        <v>3110</v>
      </c>
      <c r="D54" s="406">
        <v>1</v>
      </c>
      <c r="E54" s="371">
        <f t="shared" si="0"/>
        <v>0</v>
      </c>
      <c r="F54" s="371">
        <f t="shared" si="1"/>
        <v>0</v>
      </c>
      <c r="G54" s="391"/>
      <c r="H54" s="428">
        <v>0</v>
      </c>
    </row>
    <row r="55" spans="1:8" ht="13.5">
      <c r="A55" s="388"/>
      <c r="B55" s="427"/>
      <c r="C55" s="408" t="s">
        <v>3109</v>
      </c>
      <c r="D55" s="406">
        <v>1</v>
      </c>
      <c r="E55" s="371">
        <f t="shared" si="0"/>
        <v>0</v>
      </c>
      <c r="F55" s="371">
        <f t="shared" si="1"/>
        <v>0</v>
      </c>
      <c r="G55" s="391"/>
      <c r="H55" s="428">
        <v>0</v>
      </c>
    </row>
    <row r="56" spans="1:8" ht="13.5">
      <c r="A56" s="388"/>
      <c r="B56" s="427"/>
      <c r="C56" s="408" t="s">
        <v>3108</v>
      </c>
      <c r="D56" s="406">
        <v>1</v>
      </c>
      <c r="E56" s="371">
        <f t="shared" si="0"/>
        <v>0</v>
      </c>
      <c r="F56" s="371">
        <f t="shared" si="1"/>
        <v>0</v>
      </c>
      <c r="G56" s="391"/>
      <c r="H56" s="428">
        <v>0</v>
      </c>
    </row>
    <row r="57" spans="1:8" ht="13.5">
      <c r="A57" s="388"/>
      <c r="B57" s="427"/>
      <c r="C57" s="408" t="s">
        <v>3107</v>
      </c>
      <c r="D57" s="406">
        <v>1</v>
      </c>
      <c r="E57" s="371">
        <f t="shared" si="0"/>
        <v>0</v>
      </c>
      <c r="F57" s="371">
        <f t="shared" si="1"/>
        <v>0</v>
      </c>
      <c r="G57" s="391"/>
      <c r="H57" s="428">
        <v>0</v>
      </c>
    </row>
    <row r="58" spans="1:8" ht="13.5">
      <c r="A58" s="388"/>
      <c r="B58" s="427"/>
      <c r="C58" s="408" t="s">
        <v>3106</v>
      </c>
      <c r="D58" s="406">
        <v>6</v>
      </c>
      <c r="E58" s="371">
        <f t="shared" si="0"/>
        <v>0</v>
      </c>
      <c r="F58" s="371">
        <f t="shared" si="1"/>
        <v>0</v>
      </c>
      <c r="G58" s="391"/>
      <c r="H58" s="428">
        <v>0</v>
      </c>
    </row>
    <row r="59" spans="1:8" ht="13.5">
      <c r="A59" s="388"/>
      <c r="B59" s="427"/>
      <c r="C59" s="408" t="s">
        <v>3105</v>
      </c>
      <c r="D59" s="406">
        <v>1</v>
      </c>
      <c r="E59" s="371">
        <f t="shared" si="0"/>
        <v>0</v>
      </c>
      <c r="F59" s="371">
        <f t="shared" si="1"/>
        <v>0</v>
      </c>
      <c r="G59" s="391"/>
      <c r="H59" s="428">
        <v>0</v>
      </c>
    </row>
    <row r="60" spans="1:8" ht="13.5">
      <c r="A60" s="388"/>
      <c r="B60" s="427"/>
      <c r="C60" s="408" t="s">
        <v>3104</v>
      </c>
      <c r="D60" s="406">
        <v>1</v>
      </c>
      <c r="E60" s="371">
        <f t="shared" si="0"/>
        <v>0</v>
      </c>
      <c r="F60" s="371">
        <f t="shared" si="1"/>
        <v>0</v>
      </c>
      <c r="G60" s="391"/>
      <c r="H60" s="428">
        <v>0</v>
      </c>
    </row>
    <row r="61" spans="1:8" ht="13.5">
      <c r="A61" s="388"/>
      <c r="B61" s="427"/>
      <c r="C61" s="408" t="s">
        <v>3103</v>
      </c>
      <c r="D61" s="406">
        <v>1</v>
      </c>
      <c r="E61" s="371">
        <f t="shared" si="0"/>
        <v>0</v>
      </c>
      <c r="F61" s="371">
        <f t="shared" si="1"/>
        <v>0</v>
      </c>
      <c r="G61" s="391"/>
      <c r="H61" s="428">
        <v>0</v>
      </c>
    </row>
    <row r="62" spans="1:8" ht="13.5">
      <c r="A62" s="388"/>
      <c r="B62" s="407"/>
      <c r="C62" s="408" t="s">
        <v>3102</v>
      </c>
      <c r="D62" s="406">
        <v>1</v>
      </c>
      <c r="E62" s="371">
        <f t="shared" si="0"/>
        <v>0</v>
      </c>
      <c r="F62" s="371">
        <f t="shared" si="1"/>
        <v>0</v>
      </c>
      <c r="G62" s="391"/>
      <c r="H62" s="428">
        <v>0</v>
      </c>
    </row>
    <row r="63" spans="1:8" ht="13.5">
      <c r="A63" s="388"/>
      <c r="B63" s="407"/>
      <c r="C63" s="408" t="s">
        <v>3101</v>
      </c>
      <c r="D63" s="406">
        <v>1</v>
      </c>
      <c r="E63" s="371">
        <f t="shared" si="0"/>
        <v>0</v>
      </c>
      <c r="F63" s="371">
        <f t="shared" si="1"/>
        <v>0</v>
      </c>
      <c r="G63" s="391"/>
      <c r="H63" s="428">
        <v>0</v>
      </c>
    </row>
    <row r="64" spans="1:8" ht="14.25" thickBot="1">
      <c r="A64" s="388"/>
      <c r="B64" s="407"/>
      <c r="C64" s="408" t="s">
        <v>3100</v>
      </c>
      <c r="D64" s="406">
        <v>1</v>
      </c>
      <c r="E64" s="371">
        <f t="shared" si="0"/>
        <v>0</v>
      </c>
      <c r="F64" s="371">
        <f t="shared" si="1"/>
        <v>0</v>
      </c>
      <c r="G64" s="391"/>
      <c r="H64" s="428">
        <v>0</v>
      </c>
    </row>
    <row r="65" spans="1:8" ht="14.25" thickBot="1">
      <c r="A65" s="388"/>
      <c r="B65" s="427"/>
      <c r="C65" s="425" t="s">
        <v>3099</v>
      </c>
      <c r="D65" s="425"/>
      <c r="E65" s="425"/>
      <c r="F65" s="424">
        <f>SUM(F28:F64)</f>
        <v>0</v>
      </c>
      <c r="G65" s="362"/>
      <c r="H65" s="362"/>
    </row>
    <row r="66" spans="1:8" ht="14.25" thickBot="1">
      <c r="A66" s="388"/>
      <c r="B66" s="385"/>
      <c r="C66" s="426" t="s">
        <v>3098</v>
      </c>
      <c r="D66" s="425"/>
      <c r="E66" s="425"/>
      <c r="F66" s="424">
        <f>0.15*F65</f>
        <v>0</v>
      </c>
      <c r="G66" s="362"/>
      <c r="H66" s="362"/>
    </row>
    <row r="67" spans="1:8" ht="14.25" thickBot="1">
      <c r="A67" s="402"/>
      <c r="B67" s="385"/>
      <c r="C67" s="426" t="s">
        <v>3097</v>
      </c>
      <c r="D67" s="425"/>
      <c r="E67" s="425"/>
      <c r="F67" s="424">
        <f>0.2*(F65+F66)</f>
        <v>0</v>
      </c>
      <c r="G67" s="362"/>
      <c r="H67" s="362"/>
    </row>
    <row r="68" spans="1:8" ht="14.25" thickBot="1">
      <c r="A68" s="402"/>
      <c r="B68" s="385"/>
      <c r="C68" s="426" t="s">
        <v>3096</v>
      </c>
      <c r="D68" s="425"/>
      <c r="E68" s="425"/>
      <c r="F68" s="424">
        <f>SUM(F65:F67)</f>
        <v>0</v>
      </c>
      <c r="G68" s="362"/>
      <c r="H68" s="362"/>
    </row>
    <row r="69" spans="2:8" ht="13.5">
      <c r="B69" s="419"/>
      <c r="C69" s="419"/>
      <c r="D69" s="419"/>
      <c r="E69" s="419"/>
      <c r="F69" s="419"/>
      <c r="G69" s="419"/>
      <c r="H69" s="419"/>
    </row>
    <row r="70" spans="2:8" ht="13.5">
      <c r="B70" s="419"/>
      <c r="C70" s="419"/>
      <c r="D70" s="419"/>
      <c r="E70" s="419"/>
      <c r="F70" s="419"/>
      <c r="G70" s="419"/>
      <c r="H70" s="419"/>
    </row>
    <row r="71" spans="1:8" ht="13.5">
      <c r="A71" s="402"/>
      <c r="B71" s="396" t="s">
        <v>1865</v>
      </c>
      <c r="C71" s="394"/>
      <c r="D71" s="394"/>
      <c r="E71" s="394"/>
      <c r="F71" s="395"/>
      <c r="G71" s="411"/>
      <c r="H71" s="394"/>
    </row>
    <row r="72" spans="1:8" ht="15.75">
      <c r="A72" s="423"/>
      <c r="B72" s="422" t="s">
        <v>3095</v>
      </c>
      <c r="C72" s="421"/>
      <c r="D72" s="420"/>
      <c r="E72" s="420"/>
      <c r="F72" s="420"/>
      <c r="G72" s="411"/>
      <c r="H72" s="394"/>
    </row>
    <row r="73" spans="2:8" ht="14.25" thickBot="1">
      <c r="B73" s="419"/>
      <c r="C73" s="419"/>
      <c r="D73" s="419"/>
      <c r="E73" s="419"/>
      <c r="F73" s="419"/>
      <c r="G73" s="411"/>
      <c r="H73" s="394"/>
    </row>
    <row r="74" spans="2:8" ht="15" thickBot="1">
      <c r="B74" s="489" t="s">
        <v>3094</v>
      </c>
      <c r="C74" s="489"/>
      <c r="D74" s="419"/>
      <c r="E74" s="419"/>
      <c r="F74" s="419"/>
      <c r="G74" s="411"/>
      <c r="H74" s="374">
        <v>1</v>
      </c>
    </row>
    <row r="75" spans="2:8" ht="14.25">
      <c r="B75" s="418" t="s">
        <v>3093</v>
      </c>
      <c r="C75" s="416"/>
      <c r="D75" s="387">
        <v>93</v>
      </c>
      <c r="E75" s="371">
        <f aca="true" t="shared" si="2" ref="E75:E85">H75*$H$91</f>
        <v>0</v>
      </c>
      <c r="F75" s="371">
        <f aca="true" t="shared" si="3" ref="F75:F85">D75*E75</f>
        <v>0</v>
      </c>
      <c r="G75" s="411"/>
      <c r="H75" s="370">
        <v>0</v>
      </c>
    </row>
    <row r="76" spans="2:8" ht="14.25">
      <c r="B76" s="417" t="s">
        <v>3092</v>
      </c>
      <c r="C76" s="416"/>
      <c r="D76" s="387">
        <v>7</v>
      </c>
      <c r="E76" s="371">
        <f t="shared" si="2"/>
        <v>0</v>
      </c>
      <c r="F76" s="371">
        <f t="shared" si="3"/>
        <v>0</v>
      </c>
      <c r="G76" s="411"/>
      <c r="H76" s="370">
        <v>0</v>
      </c>
    </row>
    <row r="77" spans="2:8" ht="14.25">
      <c r="B77" s="417" t="s">
        <v>3091</v>
      </c>
      <c r="C77" s="416"/>
      <c r="D77" s="387">
        <v>39</v>
      </c>
      <c r="E77" s="371">
        <f t="shared" si="2"/>
        <v>0</v>
      </c>
      <c r="F77" s="371">
        <f t="shared" si="3"/>
        <v>0</v>
      </c>
      <c r="G77" s="411"/>
      <c r="H77" s="370">
        <v>0</v>
      </c>
    </row>
    <row r="78" spans="2:8" ht="14.25">
      <c r="B78" s="417" t="s">
        <v>3090</v>
      </c>
      <c r="C78" s="416"/>
      <c r="D78" s="387">
        <v>36</v>
      </c>
      <c r="E78" s="371">
        <f t="shared" si="2"/>
        <v>0</v>
      </c>
      <c r="F78" s="371">
        <f t="shared" si="3"/>
        <v>0</v>
      </c>
      <c r="G78" s="411"/>
      <c r="H78" s="370">
        <v>0</v>
      </c>
    </row>
    <row r="79" spans="2:8" ht="14.25">
      <c r="B79" s="417" t="s">
        <v>3089</v>
      </c>
      <c r="C79" s="416"/>
      <c r="D79" s="387">
        <v>22</v>
      </c>
      <c r="E79" s="371">
        <f t="shared" si="2"/>
        <v>0</v>
      </c>
      <c r="F79" s="371">
        <f t="shared" si="3"/>
        <v>0</v>
      </c>
      <c r="G79" s="411"/>
      <c r="H79" s="370">
        <v>0</v>
      </c>
    </row>
    <row r="80" spans="2:8" ht="14.25">
      <c r="B80" s="417" t="s">
        <v>3088</v>
      </c>
      <c r="C80" s="416"/>
      <c r="D80" s="387">
        <v>24</v>
      </c>
      <c r="E80" s="371">
        <f t="shared" si="2"/>
        <v>0</v>
      </c>
      <c r="F80" s="371">
        <f t="shared" si="3"/>
        <v>0</v>
      </c>
      <c r="G80" s="411"/>
      <c r="H80" s="370">
        <v>0</v>
      </c>
    </row>
    <row r="81" spans="2:8" ht="14.25">
      <c r="B81" s="417" t="s">
        <v>3087</v>
      </c>
      <c r="C81" s="416"/>
      <c r="D81" s="387">
        <v>7</v>
      </c>
      <c r="E81" s="371">
        <f t="shared" si="2"/>
        <v>0</v>
      </c>
      <c r="F81" s="371">
        <f t="shared" si="3"/>
        <v>0</v>
      </c>
      <c r="G81" s="411"/>
      <c r="H81" s="370">
        <v>0</v>
      </c>
    </row>
    <row r="82" spans="2:8" ht="14.25">
      <c r="B82" s="418" t="s">
        <v>3086</v>
      </c>
      <c r="C82" s="416"/>
      <c r="D82" s="387">
        <v>10</v>
      </c>
      <c r="E82" s="371">
        <f t="shared" si="2"/>
        <v>0</v>
      </c>
      <c r="F82" s="371">
        <f t="shared" si="3"/>
        <v>0</v>
      </c>
      <c r="G82" s="411"/>
      <c r="H82" s="370">
        <v>0</v>
      </c>
    </row>
    <row r="83" spans="2:8" ht="14.25">
      <c r="B83" s="418" t="s">
        <v>3085</v>
      </c>
      <c r="C83" s="416"/>
      <c r="D83" s="387">
        <v>1</v>
      </c>
      <c r="E83" s="371">
        <f t="shared" si="2"/>
        <v>0</v>
      </c>
      <c r="F83" s="371">
        <f t="shared" si="3"/>
        <v>0</v>
      </c>
      <c r="G83" s="411"/>
      <c r="H83" s="370">
        <v>0</v>
      </c>
    </row>
    <row r="84" spans="2:8" ht="14.25">
      <c r="B84" s="417" t="s">
        <v>3084</v>
      </c>
      <c r="C84" s="416"/>
      <c r="D84" s="387">
        <v>9</v>
      </c>
      <c r="E84" s="371">
        <f t="shared" si="2"/>
        <v>0</v>
      </c>
      <c r="F84" s="371">
        <f t="shared" si="3"/>
        <v>0</v>
      </c>
      <c r="G84" s="411"/>
      <c r="H84" s="370">
        <v>0</v>
      </c>
    </row>
    <row r="85" spans="2:8" ht="14.25">
      <c r="B85" s="417" t="s">
        <v>3083</v>
      </c>
      <c r="C85" s="416"/>
      <c r="D85" s="387">
        <v>1</v>
      </c>
      <c r="E85" s="371">
        <f t="shared" si="2"/>
        <v>0</v>
      </c>
      <c r="F85" s="371">
        <f t="shared" si="3"/>
        <v>0</v>
      </c>
      <c r="G85" s="411"/>
      <c r="H85" s="370">
        <v>0</v>
      </c>
    </row>
    <row r="86" spans="1:8" ht="14.25" thickBot="1">
      <c r="A86" s="388"/>
      <c r="B86" s="384" t="s">
        <v>3082</v>
      </c>
      <c r="C86" s="383"/>
      <c r="D86" s="383"/>
      <c r="E86" s="383"/>
      <c r="F86" s="415">
        <f>SUM(F75:F85)</f>
        <v>0</v>
      </c>
      <c r="G86" s="411"/>
      <c r="H86" s="394"/>
    </row>
    <row r="87" spans="1:8" ht="13.5">
      <c r="A87" s="402"/>
      <c r="B87" s="396"/>
      <c r="C87" s="394"/>
      <c r="D87" s="394"/>
      <c r="E87" s="394"/>
      <c r="F87" s="395"/>
      <c r="G87" s="411"/>
      <c r="H87" s="394"/>
    </row>
    <row r="88" spans="1:8" ht="18">
      <c r="A88" s="414"/>
      <c r="B88" s="492" t="s">
        <v>3081</v>
      </c>
      <c r="C88" s="493"/>
      <c r="D88" s="413"/>
      <c r="E88" s="413"/>
      <c r="F88" s="412"/>
      <c r="G88" s="411"/>
      <c r="H88" s="394"/>
    </row>
    <row r="89" spans="1:8" ht="13.5">
      <c r="A89" s="402"/>
      <c r="B89" s="396"/>
      <c r="C89" s="394"/>
      <c r="D89" s="394"/>
      <c r="E89" s="394"/>
      <c r="F89" s="395"/>
      <c r="G89" s="411"/>
      <c r="H89" s="394"/>
    </row>
    <row r="90" spans="1:8" ht="15" thickBot="1">
      <c r="A90" s="405"/>
      <c r="B90" s="489" t="s">
        <v>3080</v>
      </c>
      <c r="C90" s="489"/>
      <c r="D90" s="396"/>
      <c r="E90" s="395"/>
      <c r="F90" s="395"/>
      <c r="G90" s="394"/>
      <c r="H90" s="394"/>
    </row>
    <row r="91" spans="1:8" ht="14.25" thickBot="1">
      <c r="A91" s="402"/>
      <c r="B91" s="393" t="s">
        <v>2987</v>
      </c>
      <c r="C91" s="376" t="s">
        <v>2986</v>
      </c>
      <c r="D91" s="393" t="s">
        <v>2985</v>
      </c>
      <c r="E91" s="376" t="s">
        <v>2984</v>
      </c>
      <c r="F91" s="375" t="s">
        <v>2039</v>
      </c>
      <c r="G91" s="362"/>
      <c r="H91" s="374">
        <v>1</v>
      </c>
    </row>
    <row r="92" spans="1:8" ht="13.5">
      <c r="A92" s="388"/>
      <c r="B92" s="407"/>
      <c r="C92" s="410" t="s">
        <v>3079</v>
      </c>
      <c r="D92" s="406">
        <v>12</v>
      </c>
      <c r="E92" s="386">
        <f aca="true" t="shared" si="4" ref="E92:E120">H92*$H$91</f>
        <v>0</v>
      </c>
      <c r="F92" s="386">
        <f aca="true" t="shared" si="5" ref="F92:F120">D92*E92</f>
        <v>0</v>
      </c>
      <c r="G92" s="391"/>
      <c r="H92" s="370">
        <v>0</v>
      </c>
    </row>
    <row r="93" spans="1:8" ht="13.5">
      <c r="A93" s="388"/>
      <c r="B93" s="407"/>
      <c r="C93" s="408" t="s">
        <v>3078</v>
      </c>
      <c r="D93" s="406">
        <v>17</v>
      </c>
      <c r="E93" s="386">
        <f t="shared" si="4"/>
        <v>0</v>
      </c>
      <c r="F93" s="386">
        <f t="shared" si="5"/>
        <v>0</v>
      </c>
      <c r="G93" s="391"/>
      <c r="H93" s="370">
        <v>0</v>
      </c>
    </row>
    <row r="94" spans="1:8" ht="13.5">
      <c r="A94" s="388"/>
      <c r="B94" s="407"/>
      <c r="C94" s="408" t="s">
        <v>3077</v>
      </c>
      <c r="D94" s="406">
        <v>12</v>
      </c>
      <c r="E94" s="386">
        <f t="shared" si="4"/>
        <v>0</v>
      </c>
      <c r="F94" s="386">
        <f t="shared" si="5"/>
        <v>0</v>
      </c>
      <c r="G94" s="391"/>
      <c r="H94" s="370">
        <v>0</v>
      </c>
    </row>
    <row r="95" spans="1:8" ht="13.5">
      <c r="A95" s="388"/>
      <c r="B95" s="407"/>
      <c r="C95" s="408" t="s">
        <v>3076</v>
      </c>
      <c r="D95" s="406">
        <v>2</v>
      </c>
      <c r="E95" s="386">
        <f t="shared" si="4"/>
        <v>0</v>
      </c>
      <c r="F95" s="386">
        <f t="shared" si="5"/>
        <v>0</v>
      </c>
      <c r="G95" s="391"/>
      <c r="H95" s="370">
        <v>0</v>
      </c>
    </row>
    <row r="96" spans="1:8" ht="13.5">
      <c r="A96" s="388"/>
      <c r="B96" s="407"/>
      <c r="C96" s="408" t="s">
        <v>3075</v>
      </c>
      <c r="D96" s="406">
        <v>22</v>
      </c>
      <c r="E96" s="386">
        <f t="shared" si="4"/>
        <v>0</v>
      </c>
      <c r="F96" s="386">
        <f t="shared" si="5"/>
        <v>0</v>
      </c>
      <c r="G96" s="391"/>
      <c r="H96" s="370">
        <v>0</v>
      </c>
    </row>
    <row r="97" spans="1:8" ht="13.5">
      <c r="A97" s="388"/>
      <c r="B97" s="407"/>
      <c r="C97" s="409" t="s">
        <v>3074</v>
      </c>
      <c r="D97" s="406">
        <v>9</v>
      </c>
      <c r="E97" s="386">
        <f t="shared" si="4"/>
        <v>0</v>
      </c>
      <c r="F97" s="386">
        <f t="shared" si="5"/>
        <v>0</v>
      </c>
      <c r="G97" s="391"/>
      <c r="H97" s="370">
        <v>0</v>
      </c>
    </row>
    <row r="98" spans="1:8" ht="13.5">
      <c r="A98" s="388"/>
      <c r="B98" s="407"/>
      <c r="C98" s="408" t="s">
        <v>3073</v>
      </c>
      <c r="D98" s="406">
        <v>60</v>
      </c>
      <c r="E98" s="386">
        <f t="shared" si="4"/>
        <v>0</v>
      </c>
      <c r="F98" s="386">
        <f t="shared" si="5"/>
        <v>0</v>
      </c>
      <c r="G98" s="391"/>
      <c r="H98" s="370">
        <v>0</v>
      </c>
    </row>
    <row r="99" spans="1:8" ht="13.5">
      <c r="A99" s="388"/>
      <c r="B99" s="407"/>
      <c r="C99" s="408" t="s">
        <v>3072</v>
      </c>
      <c r="D99" s="406">
        <v>31</v>
      </c>
      <c r="E99" s="386">
        <f t="shared" si="4"/>
        <v>0</v>
      </c>
      <c r="F99" s="386">
        <f t="shared" si="5"/>
        <v>0</v>
      </c>
      <c r="G99" s="391"/>
      <c r="H99" s="370">
        <v>0</v>
      </c>
    </row>
    <row r="100" spans="1:8" ht="13.5">
      <c r="A100" s="388"/>
      <c r="B100" s="407"/>
      <c r="C100" s="408" t="s">
        <v>3071</v>
      </c>
      <c r="D100" s="406">
        <v>39</v>
      </c>
      <c r="E100" s="386">
        <f t="shared" si="4"/>
        <v>0</v>
      </c>
      <c r="F100" s="386">
        <f t="shared" si="5"/>
        <v>0</v>
      </c>
      <c r="G100" s="391"/>
      <c r="H100" s="370">
        <v>0</v>
      </c>
    </row>
    <row r="101" spans="1:8" ht="13.5">
      <c r="A101" s="404"/>
      <c r="B101" s="407"/>
      <c r="C101" s="408" t="s">
        <v>3070</v>
      </c>
      <c r="D101" s="406">
        <v>30</v>
      </c>
      <c r="E101" s="386">
        <f t="shared" si="4"/>
        <v>0</v>
      </c>
      <c r="F101" s="386">
        <f t="shared" si="5"/>
        <v>0</v>
      </c>
      <c r="G101" s="391"/>
      <c r="H101" s="370">
        <v>0</v>
      </c>
    </row>
    <row r="102" spans="1:8" ht="13.5">
      <c r="A102" s="404"/>
      <c r="B102" s="407"/>
      <c r="C102" s="408" t="s">
        <v>3069</v>
      </c>
      <c r="D102" s="406">
        <v>30</v>
      </c>
      <c r="E102" s="386">
        <f t="shared" si="4"/>
        <v>0</v>
      </c>
      <c r="F102" s="386">
        <f t="shared" si="5"/>
        <v>0</v>
      </c>
      <c r="G102" s="391"/>
      <c r="H102" s="370">
        <v>0</v>
      </c>
    </row>
    <row r="103" spans="1:8" ht="13.5">
      <c r="A103" s="388"/>
      <c r="B103" s="407"/>
      <c r="C103" s="408" t="s">
        <v>3068</v>
      </c>
      <c r="D103" s="406">
        <v>2</v>
      </c>
      <c r="E103" s="386">
        <f t="shared" si="4"/>
        <v>0</v>
      </c>
      <c r="F103" s="386">
        <f t="shared" si="5"/>
        <v>0</v>
      </c>
      <c r="G103" s="391"/>
      <c r="H103" s="370">
        <v>0</v>
      </c>
    </row>
    <row r="104" spans="1:8" ht="13.5">
      <c r="A104" s="388"/>
      <c r="B104" s="407"/>
      <c r="C104" s="408" t="s">
        <v>3067</v>
      </c>
      <c r="D104" s="406">
        <v>12</v>
      </c>
      <c r="E104" s="386">
        <f t="shared" si="4"/>
        <v>0</v>
      </c>
      <c r="F104" s="386">
        <f t="shared" si="5"/>
        <v>0</v>
      </c>
      <c r="G104" s="391"/>
      <c r="H104" s="370">
        <v>0</v>
      </c>
    </row>
    <row r="105" spans="1:8" ht="13.5">
      <c r="A105" s="388"/>
      <c r="B105" s="407"/>
      <c r="C105" s="373" t="s">
        <v>3066</v>
      </c>
      <c r="D105" s="406">
        <v>4</v>
      </c>
      <c r="E105" s="386">
        <f t="shared" si="4"/>
        <v>0</v>
      </c>
      <c r="F105" s="386">
        <f t="shared" si="5"/>
        <v>0</v>
      </c>
      <c r="G105" s="391"/>
      <c r="H105" s="370">
        <v>0</v>
      </c>
    </row>
    <row r="106" spans="1:8" ht="13.5">
      <c r="A106" s="388"/>
      <c r="B106" s="407"/>
      <c r="C106" s="373" t="s">
        <v>3065</v>
      </c>
      <c r="D106" s="406">
        <v>44</v>
      </c>
      <c r="E106" s="386">
        <f t="shared" si="4"/>
        <v>0</v>
      </c>
      <c r="F106" s="386">
        <f t="shared" si="5"/>
        <v>0</v>
      </c>
      <c r="G106" s="391"/>
      <c r="H106" s="370">
        <v>0</v>
      </c>
    </row>
    <row r="107" spans="1:8" ht="13.5">
      <c r="A107" s="388"/>
      <c r="B107" s="407"/>
      <c r="C107" s="373" t="s">
        <v>3064</v>
      </c>
      <c r="D107" s="406">
        <v>1</v>
      </c>
      <c r="E107" s="386">
        <f t="shared" si="4"/>
        <v>0</v>
      </c>
      <c r="F107" s="386">
        <f t="shared" si="5"/>
        <v>0</v>
      </c>
      <c r="G107" s="391"/>
      <c r="H107" s="370">
        <v>0</v>
      </c>
    </row>
    <row r="108" spans="1:8" ht="13.5">
      <c r="A108" s="388"/>
      <c r="B108" s="407"/>
      <c r="C108" s="373" t="s">
        <v>3063</v>
      </c>
      <c r="D108" s="406">
        <v>31</v>
      </c>
      <c r="E108" s="386">
        <f t="shared" si="4"/>
        <v>0</v>
      </c>
      <c r="F108" s="386">
        <f t="shared" si="5"/>
        <v>0</v>
      </c>
      <c r="G108" s="391"/>
      <c r="H108" s="370">
        <v>0</v>
      </c>
    </row>
    <row r="109" spans="1:8" ht="13.5">
      <c r="A109" s="388"/>
      <c r="B109" s="407"/>
      <c r="C109" s="373" t="s">
        <v>3062</v>
      </c>
      <c r="D109" s="406">
        <v>280</v>
      </c>
      <c r="E109" s="386">
        <f t="shared" si="4"/>
        <v>0</v>
      </c>
      <c r="F109" s="386">
        <f t="shared" si="5"/>
        <v>0</v>
      </c>
      <c r="G109" s="391"/>
      <c r="H109" s="370">
        <v>0</v>
      </c>
    </row>
    <row r="110" spans="1:8" ht="13.5">
      <c r="A110" s="388"/>
      <c r="B110" s="407"/>
      <c r="C110" s="373" t="s">
        <v>3061</v>
      </c>
      <c r="D110" s="406">
        <v>80</v>
      </c>
      <c r="E110" s="386">
        <f t="shared" si="4"/>
        <v>0</v>
      </c>
      <c r="F110" s="386">
        <f t="shared" si="5"/>
        <v>0</v>
      </c>
      <c r="G110" s="391"/>
      <c r="H110" s="370">
        <v>0</v>
      </c>
    </row>
    <row r="111" spans="1:8" ht="13.5">
      <c r="A111" s="388"/>
      <c r="B111" s="380"/>
      <c r="C111" s="373" t="s">
        <v>3060</v>
      </c>
      <c r="D111" s="406">
        <v>5</v>
      </c>
      <c r="E111" s="386">
        <f t="shared" si="4"/>
        <v>0</v>
      </c>
      <c r="F111" s="386">
        <f t="shared" si="5"/>
        <v>0</v>
      </c>
      <c r="G111" s="391"/>
      <c r="H111" s="370">
        <v>0</v>
      </c>
    </row>
    <row r="112" spans="1:8" ht="13.5">
      <c r="A112" s="388"/>
      <c r="B112" s="380"/>
      <c r="C112" s="373" t="s">
        <v>3059</v>
      </c>
      <c r="D112" s="406">
        <v>1</v>
      </c>
      <c r="E112" s="386">
        <f t="shared" si="4"/>
        <v>0</v>
      </c>
      <c r="F112" s="386">
        <f t="shared" si="5"/>
        <v>0</v>
      </c>
      <c r="G112" s="391"/>
      <c r="H112" s="370">
        <v>0</v>
      </c>
    </row>
    <row r="113" spans="1:8" ht="13.5">
      <c r="A113" s="388"/>
      <c r="B113" s="380"/>
      <c r="C113" s="373" t="s">
        <v>3058</v>
      </c>
      <c r="D113" s="406">
        <v>300</v>
      </c>
      <c r="E113" s="386">
        <f t="shared" si="4"/>
        <v>0</v>
      </c>
      <c r="F113" s="386">
        <f t="shared" si="5"/>
        <v>0</v>
      </c>
      <c r="G113" s="391"/>
      <c r="H113" s="370">
        <v>0</v>
      </c>
    </row>
    <row r="114" spans="1:8" ht="13.5">
      <c r="A114" s="388"/>
      <c r="B114" s="380"/>
      <c r="C114" s="373" t="s">
        <v>3057</v>
      </c>
      <c r="D114" s="406">
        <v>900</v>
      </c>
      <c r="E114" s="386">
        <f t="shared" si="4"/>
        <v>0</v>
      </c>
      <c r="F114" s="386">
        <f t="shared" si="5"/>
        <v>0</v>
      </c>
      <c r="G114" s="391"/>
      <c r="H114" s="370">
        <v>0</v>
      </c>
    </row>
    <row r="115" spans="1:8" ht="13.5">
      <c r="A115" s="388"/>
      <c r="B115" s="380"/>
      <c r="C115" s="373" t="s">
        <v>3056</v>
      </c>
      <c r="D115" s="406">
        <v>100</v>
      </c>
      <c r="E115" s="386">
        <f t="shared" si="4"/>
        <v>0</v>
      </c>
      <c r="F115" s="386">
        <f t="shared" si="5"/>
        <v>0</v>
      </c>
      <c r="G115" s="391"/>
      <c r="H115" s="370">
        <v>0</v>
      </c>
    </row>
    <row r="116" spans="1:8" ht="13.5">
      <c r="A116" s="404"/>
      <c r="B116" s="380"/>
      <c r="C116" s="373" t="s">
        <v>3055</v>
      </c>
      <c r="D116" s="406">
        <v>140</v>
      </c>
      <c r="E116" s="386">
        <f t="shared" si="4"/>
        <v>0</v>
      </c>
      <c r="F116" s="386">
        <f t="shared" si="5"/>
        <v>0</v>
      </c>
      <c r="G116" s="391"/>
      <c r="H116" s="370">
        <v>0</v>
      </c>
    </row>
    <row r="117" spans="1:8" ht="13.5">
      <c r="A117" s="404"/>
      <c r="B117" s="380"/>
      <c r="C117" s="373" t="s">
        <v>3054</v>
      </c>
      <c r="D117" s="406">
        <v>30</v>
      </c>
      <c r="E117" s="386">
        <f t="shared" si="4"/>
        <v>0</v>
      </c>
      <c r="F117" s="386">
        <f t="shared" si="5"/>
        <v>0</v>
      </c>
      <c r="G117" s="391"/>
      <c r="H117" s="370">
        <v>0</v>
      </c>
    </row>
    <row r="118" spans="1:8" ht="13.5">
      <c r="A118" s="404"/>
      <c r="B118" s="380"/>
      <c r="C118" s="373" t="s">
        <v>3053</v>
      </c>
      <c r="D118" s="406">
        <v>1</v>
      </c>
      <c r="E118" s="386">
        <f t="shared" si="4"/>
        <v>0</v>
      </c>
      <c r="F118" s="386">
        <f t="shared" si="5"/>
        <v>0</v>
      </c>
      <c r="G118" s="391"/>
      <c r="H118" s="370">
        <v>0</v>
      </c>
    </row>
    <row r="119" spans="1:8" ht="13.5">
      <c r="A119" s="388"/>
      <c r="B119" s="380"/>
      <c r="C119" s="373" t="s">
        <v>3052</v>
      </c>
      <c r="D119" s="406">
        <v>5</v>
      </c>
      <c r="E119" s="386">
        <f t="shared" si="4"/>
        <v>0</v>
      </c>
      <c r="F119" s="386">
        <f t="shared" si="5"/>
        <v>0</v>
      </c>
      <c r="G119" s="391"/>
      <c r="H119" s="370">
        <v>0</v>
      </c>
    </row>
    <row r="120" spans="1:8" ht="13.5">
      <c r="A120" s="404"/>
      <c r="B120" s="380"/>
      <c r="C120" s="373" t="s">
        <v>3051</v>
      </c>
      <c r="D120" s="406">
        <v>180</v>
      </c>
      <c r="E120" s="386">
        <f t="shared" si="4"/>
        <v>0</v>
      </c>
      <c r="F120" s="386">
        <f t="shared" si="5"/>
        <v>0</v>
      </c>
      <c r="G120" s="391"/>
      <c r="H120" s="370">
        <v>0</v>
      </c>
    </row>
    <row r="121" spans="1:8" ht="14.25" thickBot="1">
      <c r="A121" s="402"/>
      <c r="B121" s="385"/>
      <c r="C121" s="384" t="s">
        <v>2982</v>
      </c>
      <c r="D121" s="383"/>
      <c r="E121" s="383"/>
      <c r="F121" s="365">
        <f>SUM(F92:F120)</f>
        <v>0</v>
      </c>
      <c r="G121" s="362"/>
      <c r="H121" s="362"/>
    </row>
    <row r="122" spans="1:8" ht="13.5">
      <c r="A122" s="388"/>
      <c r="B122" s="391" t="s">
        <v>1865</v>
      </c>
      <c r="C122" s="391"/>
      <c r="D122" s="391"/>
      <c r="E122" s="391"/>
      <c r="F122" s="391"/>
      <c r="G122" s="391"/>
      <c r="H122" s="391"/>
    </row>
    <row r="123" spans="1:8" ht="13.5">
      <c r="A123" s="388"/>
      <c r="B123" s="391"/>
      <c r="C123" s="391"/>
      <c r="D123" s="391"/>
      <c r="E123" s="391"/>
      <c r="F123" s="391"/>
      <c r="G123" s="391"/>
      <c r="H123" s="391"/>
    </row>
    <row r="124" spans="1:8" ht="13.5">
      <c r="A124" s="388"/>
      <c r="B124" s="391"/>
      <c r="C124" s="391"/>
      <c r="D124" s="391"/>
      <c r="E124" s="391"/>
      <c r="F124" s="391"/>
      <c r="G124" s="391"/>
      <c r="H124" s="391"/>
    </row>
    <row r="125" spans="1:8" ht="15" thickBot="1">
      <c r="A125" s="405"/>
      <c r="B125" s="489" t="s">
        <v>3050</v>
      </c>
      <c r="C125" s="489"/>
      <c r="D125" s="396"/>
      <c r="E125" s="395"/>
      <c r="F125" s="395"/>
      <c r="G125" s="394"/>
      <c r="H125" s="394"/>
    </row>
    <row r="126" spans="1:8" ht="14.25" thickBot="1">
      <c r="A126" s="402"/>
      <c r="B126" s="393" t="s">
        <v>2987</v>
      </c>
      <c r="C126" s="376" t="s">
        <v>2986</v>
      </c>
      <c r="D126" s="393" t="s">
        <v>2985</v>
      </c>
      <c r="E126" s="376" t="s">
        <v>2984</v>
      </c>
      <c r="F126" s="375" t="s">
        <v>2039</v>
      </c>
      <c r="G126" s="362"/>
      <c r="H126" s="374">
        <v>1</v>
      </c>
    </row>
    <row r="127" spans="1:8" ht="13.5">
      <c r="A127" s="404"/>
      <c r="B127" s="380"/>
      <c r="C127" s="373" t="s">
        <v>3049</v>
      </c>
      <c r="D127" s="403">
        <v>2500</v>
      </c>
      <c r="E127" s="386">
        <f aca="true" t="shared" si="6" ref="E127:E135">H127*$H$91</f>
        <v>0</v>
      </c>
      <c r="F127" s="386">
        <f aca="true" t="shared" si="7" ref="F127:F135">D127*E127</f>
        <v>0</v>
      </c>
      <c r="G127" s="391"/>
      <c r="H127" s="370">
        <v>0</v>
      </c>
    </row>
    <row r="128" spans="1:8" ht="13.5">
      <c r="A128" s="404"/>
      <c r="B128" s="380"/>
      <c r="C128" s="373" t="s">
        <v>3048</v>
      </c>
      <c r="D128" s="403">
        <v>490</v>
      </c>
      <c r="E128" s="386">
        <f t="shared" si="6"/>
        <v>0</v>
      </c>
      <c r="F128" s="386">
        <f t="shared" si="7"/>
        <v>0</v>
      </c>
      <c r="G128" s="391"/>
      <c r="H128" s="370">
        <v>0</v>
      </c>
    </row>
    <row r="129" spans="1:8" ht="13.5">
      <c r="A129" s="404"/>
      <c r="B129" s="380"/>
      <c r="C129" s="373" t="s">
        <v>3047</v>
      </c>
      <c r="D129" s="403">
        <v>660</v>
      </c>
      <c r="E129" s="386">
        <f t="shared" si="6"/>
        <v>0</v>
      </c>
      <c r="F129" s="386">
        <f t="shared" si="7"/>
        <v>0</v>
      </c>
      <c r="G129" s="391"/>
      <c r="H129" s="370">
        <v>0</v>
      </c>
    </row>
    <row r="130" spans="1:8" ht="13.5">
      <c r="A130" s="404"/>
      <c r="B130" s="380"/>
      <c r="C130" s="373" t="s">
        <v>3046</v>
      </c>
      <c r="D130" s="403">
        <v>330</v>
      </c>
      <c r="E130" s="386">
        <f t="shared" si="6"/>
        <v>0</v>
      </c>
      <c r="F130" s="386">
        <f t="shared" si="7"/>
        <v>0</v>
      </c>
      <c r="G130" s="391"/>
      <c r="H130" s="370">
        <v>0</v>
      </c>
    </row>
    <row r="131" spans="1:8" ht="13.5">
      <c r="A131" s="404"/>
      <c r="B131" s="380"/>
      <c r="C131" s="373" t="s">
        <v>3045</v>
      </c>
      <c r="D131" s="403">
        <v>4100</v>
      </c>
      <c r="E131" s="386">
        <f t="shared" si="6"/>
        <v>0</v>
      </c>
      <c r="F131" s="386">
        <f t="shared" si="7"/>
        <v>0</v>
      </c>
      <c r="G131" s="391"/>
      <c r="H131" s="370">
        <v>0</v>
      </c>
    </row>
    <row r="132" spans="1:8" ht="13.5">
      <c r="A132" s="404"/>
      <c r="B132" s="380"/>
      <c r="C132" s="373" t="s">
        <v>3044</v>
      </c>
      <c r="D132" s="403">
        <v>60</v>
      </c>
      <c r="E132" s="386">
        <f t="shared" si="6"/>
        <v>0</v>
      </c>
      <c r="F132" s="386">
        <f t="shared" si="7"/>
        <v>0</v>
      </c>
      <c r="G132" s="391"/>
      <c r="H132" s="370">
        <v>0</v>
      </c>
    </row>
    <row r="133" spans="1:8" ht="13.5">
      <c r="A133" s="404"/>
      <c r="B133" s="380"/>
      <c r="C133" s="373" t="s">
        <v>3043</v>
      </c>
      <c r="D133" s="403">
        <v>90</v>
      </c>
      <c r="E133" s="386">
        <f t="shared" si="6"/>
        <v>0</v>
      </c>
      <c r="F133" s="386">
        <f t="shared" si="7"/>
        <v>0</v>
      </c>
      <c r="G133" s="391"/>
      <c r="H133" s="370">
        <v>0</v>
      </c>
    </row>
    <row r="134" spans="1:8" ht="13.5">
      <c r="A134" s="388"/>
      <c r="B134" s="380"/>
      <c r="C134" s="373" t="s">
        <v>3042</v>
      </c>
      <c r="D134" s="403">
        <v>30</v>
      </c>
      <c r="E134" s="386">
        <f t="shared" si="6"/>
        <v>0</v>
      </c>
      <c r="F134" s="386">
        <f t="shared" si="7"/>
        <v>0</v>
      </c>
      <c r="G134" s="391"/>
      <c r="H134" s="370">
        <v>0</v>
      </c>
    </row>
    <row r="135" spans="1:8" ht="13.5">
      <c r="A135" s="388"/>
      <c r="B135" s="380"/>
      <c r="C135" s="373" t="s">
        <v>3041</v>
      </c>
      <c r="D135" s="403">
        <v>20</v>
      </c>
      <c r="E135" s="386">
        <f t="shared" si="6"/>
        <v>0</v>
      </c>
      <c r="F135" s="386">
        <f t="shared" si="7"/>
        <v>0</v>
      </c>
      <c r="G135" s="391"/>
      <c r="H135" s="370">
        <v>0</v>
      </c>
    </row>
    <row r="136" spans="1:8" ht="13.5">
      <c r="A136" s="388"/>
      <c r="B136" s="380"/>
      <c r="C136" s="373"/>
      <c r="D136" s="403"/>
      <c r="E136" s="386"/>
      <c r="F136" s="386"/>
      <c r="G136" s="391"/>
      <c r="H136" s="370"/>
    </row>
    <row r="137" spans="1:8" ht="13.5">
      <c r="A137" s="388"/>
      <c r="B137" s="380"/>
      <c r="C137" s="373" t="s">
        <v>3040</v>
      </c>
      <c r="D137" s="403">
        <v>100</v>
      </c>
      <c r="E137" s="386">
        <f>H137*$H$91</f>
        <v>0</v>
      </c>
      <c r="F137" s="386">
        <f>D137*E137</f>
        <v>0</v>
      </c>
      <c r="G137" s="391"/>
      <c r="H137" s="370">
        <v>0</v>
      </c>
    </row>
    <row r="138" spans="1:8" ht="13.5">
      <c r="A138" s="388"/>
      <c r="B138" s="380"/>
      <c r="C138" s="373" t="s">
        <v>3039</v>
      </c>
      <c r="D138" s="403">
        <v>200</v>
      </c>
      <c r="E138" s="386">
        <f>H138*$H$91</f>
        <v>0</v>
      </c>
      <c r="F138" s="386">
        <f>D138*E138</f>
        <v>0</v>
      </c>
      <c r="G138" s="391"/>
      <c r="H138" s="370">
        <v>0</v>
      </c>
    </row>
    <row r="139" spans="1:8" ht="13.5">
      <c r="A139" s="388"/>
      <c r="B139" s="380"/>
      <c r="C139" s="373" t="s">
        <v>3038</v>
      </c>
      <c r="D139" s="403">
        <v>50</v>
      </c>
      <c r="E139" s="386">
        <f>H139*$H$91</f>
        <v>0</v>
      </c>
      <c r="F139" s="386">
        <f>D139*E139</f>
        <v>0</v>
      </c>
      <c r="G139" s="391"/>
      <c r="H139" s="370">
        <v>0</v>
      </c>
    </row>
    <row r="140" spans="1:8" ht="13.5">
      <c r="A140" s="388"/>
      <c r="B140" s="380"/>
      <c r="C140" s="373" t="s">
        <v>3037</v>
      </c>
      <c r="D140" s="403">
        <v>50</v>
      </c>
      <c r="E140" s="386">
        <f>H140*$H$91</f>
        <v>0</v>
      </c>
      <c r="F140" s="386">
        <f>D140*E140</f>
        <v>0</v>
      </c>
      <c r="G140" s="391"/>
      <c r="H140" s="370">
        <v>0</v>
      </c>
    </row>
    <row r="141" spans="1:8" ht="13.5">
      <c r="A141" s="388"/>
      <c r="B141" s="380"/>
      <c r="C141" s="373"/>
      <c r="D141" s="403"/>
      <c r="E141" s="386"/>
      <c r="F141" s="386"/>
      <c r="G141" s="391"/>
      <c r="H141" s="370"/>
    </row>
    <row r="142" spans="1:8" ht="13.5">
      <c r="A142" s="388"/>
      <c r="B142" s="380"/>
      <c r="C142" s="373" t="s">
        <v>3036</v>
      </c>
      <c r="D142" s="403">
        <v>60</v>
      </c>
      <c r="E142" s="386">
        <f>H142*$H$91</f>
        <v>0</v>
      </c>
      <c r="F142" s="386">
        <f>D142*E142</f>
        <v>0</v>
      </c>
      <c r="G142" s="391"/>
      <c r="H142" s="370">
        <v>0</v>
      </c>
    </row>
    <row r="143" spans="1:8" ht="14.25" thickBot="1">
      <c r="A143" s="402"/>
      <c r="B143" s="385"/>
      <c r="C143" s="384" t="s">
        <v>2982</v>
      </c>
      <c r="D143" s="383"/>
      <c r="E143" s="383"/>
      <c r="F143" s="365">
        <f>SUM(F127:F142)</f>
        <v>0</v>
      </c>
      <c r="G143" s="362"/>
      <c r="H143" s="362"/>
    </row>
    <row r="144" spans="1:8" ht="13.5">
      <c r="A144" s="388"/>
      <c r="B144" s="391"/>
      <c r="C144" s="391"/>
      <c r="D144" s="391"/>
      <c r="E144" s="391"/>
      <c r="F144" s="391"/>
      <c r="G144" s="391"/>
      <c r="H144" s="391"/>
    </row>
    <row r="145" spans="1:8" ht="13.5">
      <c r="A145" s="388"/>
      <c r="B145" s="391"/>
      <c r="C145" s="391"/>
      <c r="D145" s="391"/>
      <c r="E145" s="391"/>
      <c r="F145" s="391"/>
      <c r="G145" s="391"/>
      <c r="H145" s="391"/>
    </row>
    <row r="146" spans="1:8" ht="13.5">
      <c r="A146" s="388"/>
      <c r="B146" s="391"/>
      <c r="C146" s="391"/>
      <c r="D146" s="391"/>
      <c r="E146" s="391"/>
      <c r="F146" s="391"/>
      <c r="G146" s="391"/>
      <c r="H146" s="391"/>
    </row>
    <row r="147" spans="1:8" ht="14.25" thickBot="1">
      <c r="A147" s="388"/>
      <c r="B147" s="489" t="s">
        <v>3035</v>
      </c>
      <c r="C147" s="489"/>
      <c r="D147" s="396"/>
      <c r="E147" s="395"/>
      <c r="F147" s="395"/>
      <c r="G147" s="394"/>
      <c r="H147" s="394"/>
    </row>
    <row r="148" spans="1:8" ht="14.25" thickBot="1">
      <c r="A148" s="388"/>
      <c r="B148" s="393" t="s">
        <v>2987</v>
      </c>
      <c r="C148" s="376" t="s">
        <v>2986</v>
      </c>
      <c r="D148" s="377" t="s">
        <v>2985</v>
      </c>
      <c r="E148" s="376" t="s">
        <v>2984</v>
      </c>
      <c r="F148" s="375" t="s">
        <v>2039</v>
      </c>
      <c r="G148" s="362"/>
      <c r="H148" s="374">
        <v>1</v>
      </c>
    </row>
    <row r="149" spans="1:8" ht="13.5">
      <c r="A149" s="391"/>
      <c r="B149" s="388"/>
      <c r="C149" s="397" t="s">
        <v>3034</v>
      </c>
      <c r="D149" s="387">
        <v>300</v>
      </c>
      <c r="E149" s="371">
        <f aca="true" t="shared" si="8" ref="E149:E157">H149*$H$91</f>
        <v>0</v>
      </c>
      <c r="F149" s="371">
        <f aca="true" t="shared" si="9" ref="F149:F157">D149*E149</f>
        <v>0</v>
      </c>
      <c r="G149" s="391"/>
      <c r="H149" s="370">
        <v>0</v>
      </c>
    </row>
    <row r="150" spans="1:8" ht="13.5">
      <c r="A150" s="388"/>
      <c r="B150" s="388"/>
      <c r="C150" s="397" t="s">
        <v>3033</v>
      </c>
      <c r="D150" s="387">
        <v>300</v>
      </c>
      <c r="E150" s="371">
        <f t="shared" si="8"/>
        <v>0</v>
      </c>
      <c r="F150" s="371">
        <f t="shared" si="9"/>
        <v>0</v>
      </c>
      <c r="G150" s="391"/>
      <c r="H150" s="370">
        <v>0</v>
      </c>
    </row>
    <row r="151" spans="1:8" ht="13.5">
      <c r="A151" s="388"/>
      <c r="B151" s="388"/>
      <c r="C151" s="397" t="s">
        <v>3032</v>
      </c>
      <c r="D151" s="387">
        <v>15</v>
      </c>
      <c r="E151" s="371">
        <f t="shared" si="8"/>
        <v>0</v>
      </c>
      <c r="F151" s="371">
        <f t="shared" si="9"/>
        <v>0</v>
      </c>
      <c r="G151" s="391"/>
      <c r="H151" s="370">
        <v>0</v>
      </c>
    </row>
    <row r="152" spans="1:8" ht="13.5">
      <c r="A152" s="388"/>
      <c r="B152" s="388"/>
      <c r="C152" s="397" t="s">
        <v>3031</v>
      </c>
      <c r="D152" s="387">
        <v>100</v>
      </c>
      <c r="E152" s="371">
        <f t="shared" si="8"/>
        <v>0</v>
      </c>
      <c r="F152" s="371">
        <f t="shared" si="9"/>
        <v>0</v>
      </c>
      <c r="G152" s="391"/>
      <c r="H152" s="370">
        <v>0</v>
      </c>
    </row>
    <row r="153" spans="1:8" ht="13.5">
      <c r="A153" s="388"/>
      <c r="B153" s="388"/>
      <c r="C153" s="397" t="s">
        <v>3030</v>
      </c>
      <c r="D153" s="387">
        <v>100</v>
      </c>
      <c r="E153" s="371">
        <f t="shared" si="8"/>
        <v>0</v>
      </c>
      <c r="F153" s="371">
        <f t="shared" si="9"/>
        <v>0</v>
      </c>
      <c r="G153" s="391"/>
      <c r="H153" s="370">
        <v>0</v>
      </c>
    </row>
    <row r="154" spans="1:8" ht="13.5">
      <c r="A154" s="388"/>
      <c r="B154" s="388"/>
      <c r="C154" s="397" t="s">
        <v>3029</v>
      </c>
      <c r="D154" s="387">
        <v>50</v>
      </c>
      <c r="E154" s="371">
        <f t="shared" si="8"/>
        <v>0</v>
      </c>
      <c r="F154" s="371">
        <f t="shared" si="9"/>
        <v>0</v>
      </c>
      <c r="G154" s="391"/>
      <c r="H154" s="370">
        <v>0</v>
      </c>
    </row>
    <row r="155" spans="1:8" ht="13.5">
      <c r="A155" s="388"/>
      <c r="B155" s="388"/>
      <c r="C155" s="397" t="s">
        <v>3028</v>
      </c>
      <c r="D155" s="387">
        <v>50</v>
      </c>
      <c r="E155" s="371">
        <f t="shared" si="8"/>
        <v>0</v>
      </c>
      <c r="F155" s="371">
        <f t="shared" si="9"/>
        <v>0</v>
      </c>
      <c r="G155" s="391"/>
      <c r="H155" s="370">
        <v>0</v>
      </c>
    </row>
    <row r="156" spans="1:8" ht="13.5">
      <c r="A156" s="388"/>
      <c r="B156" s="388"/>
      <c r="C156" s="397" t="s">
        <v>3027</v>
      </c>
      <c r="D156" s="387">
        <v>25</v>
      </c>
      <c r="E156" s="371">
        <f t="shared" si="8"/>
        <v>0</v>
      </c>
      <c r="F156" s="371">
        <f t="shared" si="9"/>
        <v>0</v>
      </c>
      <c r="G156" s="391"/>
      <c r="H156" s="370">
        <v>0</v>
      </c>
    </row>
    <row r="157" spans="1:8" ht="13.5">
      <c r="A157" s="388"/>
      <c r="B157" s="388"/>
      <c r="C157" s="397" t="s">
        <v>3026</v>
      </c>
      <c r="D157" s="387">
        <v>6</v>
      </c>
      <c r="E157" s="371">
        <f t="shared" si="8"/>
        <v>0</v>
      </c>
      <c r="F157" s="371">
        <f t="shared" si="9"/>
        <v>0</v>
      </c>
      <c r="G157" s="391"/>
      <c r="H157" s="370">
        <v>0</v>
      </c>
    </row>
    <row r="158" spans="1:8" ht="14.25" thickBot="1">
      <c r="A158" s="388"/>
      <c r="B158" s="388"/>
      <c r="C158" s="401" t="s">
        <v>2982</v>
      </c>
      <c r="D158" s="383"/>
      <c r="E158" s="383"/>
      <c r="F158" s="365">
        <f>SUM(F149:F157)</f>
        <v>0</v>
      </c>
      <c r="G158" s="362"/>
      <c r="H158" s="362"/>
    </row>
    <row r="159" spans="1:8" ht="13.5">
      <c r="A159" s="388"/>
      <c r="B159" s="388"/>
      <c r="C159" s="388"/>
      <c r="D159" s="388"/>
      <c r="E159" s="388"/>
      <c r="F159" s="388"/>
      <c r="G159" s="388"/>
      <c r="H159" s="388"/>
    </row>
    <row r="160" spans="1:8" ht="13.5">
      <c r="A160" s="388"/>
      <c r="B160" s="388"/>
      <c r="C160" s="388"/>
      <c r="D160" s="388"/>
      <c r="E160" s="388"/>
      <c r="F160" s="388"/>
      <c r="G160" s="388"/>
      <c r="H160" s="388"/>
    </row>
    <row r="161" spans="1:8" ht="14.25" thickBot="1">
      <c r="A161" s="388"/>
      <c r="B161" s="489" t="s">
        <v>3025</v>
      </c>
      <c r="C161" s="489"/>
      <c r="D161" s="396"/>
      <c r="E161" s="395"/>
      <c r="F161" s="395"/>
      <c r="G161" s="394"/>
      <c r="H161" s="394"/>
    </row>
    <row r="162" spans="1:8" ht="14.25" thickBot="1">
      <c r="A162" s="388"/>
      <c r="B162" s="393" t="s">
        <v>2987</v>
      </c>
      <c r="C162" s="399" t="s">
        <v>2986</v>
      </c>
      <c r="D162" s="400" t="s">
        <v>2985</v>
      </c>
      <c r="E162" s="399" t="s">
        <v>2984</v>
      </c>
      <c r="F162" s="398" t="s">
        <v>2039</v>
      </c>
      <c r="G162" s="362"/>
      <c r="H162" s="374">
        <v>1</v>
      </c>
    </row>
    <row r="163" spans="2:8" ht="14.25">
      <c r="B163" s="380"/>
      <c r="C163" s="397" t="s">
        <v>3024</v>
      </c>
      <c r="D163" s="387">
        <v>170</v>
      </c>
      <c r="E163" s="371">
        <f>H163*$H$91</f>
        <v>0</v>
      </c>
      <c r="F163" s="371">
        <f>D163*E163</f>
        <v>0</v>
      </c>
      <c r="G163" s="370"/>
      <c r="H163" s="370">
        <v>0</v>
      </c>
    </row>
    <row r="164" spans="2:8" ht="14.25">
      <c r="B164" s="380"/>
      <c r="C164" s="397" t="s">
        <v>3023</v>
      </c>
      <c r="D164" s="387">
        <v>150</v>
      </c>
      <c r="E164" s="371">
        <f>H164*$H$91</f>
        <v>0</v>
      </c>
      <c r="F164" s="371">
        <f>D164*E164</f>
        <v>0</v>
      </c>
      <c r="G164" s="370"/>
      <c r="H164" s="370">
        <v>0</v>
      </c>
    </row>
    <row r="165" spans="2:8" ht="14.25">
      <c r="B165" s="380"/>
      <c r="C165" s="397" t="s">
        <v>3022</v>
      </c>
      <c r="D165" s="387">
        <v>10</v>
      </c>
      <c r="E165" s="371">
        <f>H165*$H$91</f>
        <v>0</v>
      </c>
      <c r="F165" s="371">
        <f>D165*E165</f>
        <v>0</v>
      </c>
      <c r="G165" s="370"/>
      <c r="H165" s="370">
        <v>0</v>
      </c>
    </row>
    <row r="166" spans="2:8" ht="14.25">
      <c r="B166" s="380"/>
      <c r="C166" s="397" t="s">
        <v>3021</v>
      </c>
      <c r="D166" s="387">
        <v>50</v>
      </c>
      <c r="E166" s="371">
        <f>H166*$H$91</f>
        <v>0</v>
      </c>
      <c r="F166" s="371">
        <f>D166*E166</f>
        <v>0</v>
      </c>
      <c r="G166" s="370"/>
      <c r="H166" s="370">
        <v>0</v>
      </c>
    </row>
    <row r="167" spans="2:8" ht="14.25">
      <c r="B167" s="380"/>
      <c r="C167" s="397" t="s">
        <v>3020</v>
      </c>
      <c r="D167" s="387">
        <v>1</v>
      </c>
      <c r="E167" s="371">
        <f>H167*$H$91</f>
        <v>0</v>
      </c>
      <c r="F167" s="371">
        <f>D167*E167</f>
        <v>0</v>
      </c>
      <c r="G167" s="370"/>
      <c r="H167" s="370">
        <v>0</v>
      </c>
    </row>
    <row r="168" spans="2:8" ht="15" thickBot="1">
      <c r="B168" s="385"/>
      <c r="C168" s="384" t="s">
        <v>2982</v>
      </c>
      <c r="D168" s="383"/>
      <c r="E168" s="383"/>
      <c r="F168" s="365">
        <f>SUM(F163:F167)</f>
        <v>0</v>
      </c>
      <c r="G168" s="370"/>
      <c r="H168" s="370"/>
    </row>
    <row r="169" spans="1:8" ht="13.5">
      <c r="A169" s="388"/>
      <c r="B169" s="391"/>
      <c r="C169" s="391"/>
      <c r="D169" s="391"/>
      <c r="E169" s="391"/>
      <c r="F169" s="391"/>
      <c r="G169" s="391"/>
      <c r="H169" s="391"/>
    </row>
    <row r="170" spans="1:8" ht="13.5">
      <c r="A170" s="388"/>
      <c r="B170" s="391"/>
      <c r="C170" s="391"/>
      <c r="D170" s="391"/>
      <c r="E170" s="391"/>
      <c r="F170" s="391"/>
      <c r="G170" s="391"/>
      <c r="H170" s="391"/>
    </row>
    <row r="171" spans="1:8" ht="14.25" thickBot="1">
      <c r="A171" s="388"/>
      <c r="B171" s="489" t="s">
        <v>3019</v>
      </c>
      <c r="C171" s="489"/>
      <c r="D171" s="396"/>
      <c r="E171" s="395"/>
      <c r="F171" s="395"/>
      <c r="G171" s="394"/>
      <c r="H171" s="394"/>
    </row>
    <row r="172" spans="1:8" ht="14.25" thickBot="1">
      <c r="A172" s="388"/>
      <c r="B172" s="393" t="s">
        <v>2987</v>
      </c>
      <c r="C172" s="376" t="s">
        <v>2986</v>
      </c>
      <c r="D172" s="393" t="s">
        <v>2985</v>
      </c>
      <c r="E172" s="376" t="s">
        <v>2984</v>
      </c>
      <c r="F172" s="375" t="s">
        <v>2039</v>
      </c>
      <c r="G172" s="362"/>
      <c r="H172" s="374">
        <v>1</v>
      </c>
    </row>
    <row r="173" spans="2:8" ht="14.25">
      <c r="B173" s="380"/>
      <c r="C173" s="373" t="s">
        <v>3018</v>
      </c>
      <c r="D173" s="387"/>
      <c r="E173" s="392"/>
      <c r="F173" s="392"/>
      <c r="G173" s="391"/>
      <c r="H173" s="370"/>
    </row>
    <row r="174" spans="2:8" ht="14.25">
      <c r="B174" s="380"/>
      <c r="C174" s="373" t="s">
        <v>3017</v>
      </c>
      <c r="D174" s="387">
        <v>1</v>
      </c>
      <c r="E174" s="371">
        <f aca="true" t="shared" si="10" ref="E174:E181">H174</f>
        <v>0</v>
      </c>
      <c r="F174" s="386">
        <f aca="true" t="shared" si="11" ref="F174:F181">D174*E174</f>
        <v>0</v>
      </c>
      <c r="G174" s="391"/>
      <c r="H174" s="370">
        <v>0</v>
      </c>
    </row>
    <row r="175" spans="2:8" ht="14.25">
      <c r="B175" s="380"/>
      <c r="C175" s="373" t="s">
        <v>3016</v>
      </c>
      <c r="D175" s="387">
        <v>1</v>
      </c>
      <c r="E175" s="371">
        <f t="shared" si="10"/>
        <v>0</v>
      </c>
      <c r="F175" s="386">
        <f t="shared" si="11"/>
        <v>0</v>
      </c>
      <c r="G175" s="391"/>
      <c r="H175" s="370">
        <v>0</v>
      </c>
    </row>
    <row r="176" spans="1:8" ht="13.5">
      <c r="A176" s="388"/>
      <c r="B176" s="380"/>
      <c r="C176" s="373" t="s">
        <v>3015</v>
      </c>
      <c r="D176" s="387">
        <v>1</v>
      </c>
      <c r="E176" s="371">
        <f t="shared" si="10"/>
        <v>0</v>
      </c>
      <c r="F176" s="386">
        <f t="shared" si="11"/>
        <v>0</v>
      </c>
      <c r="G176" s="391"/>
      <c r="H176" s="370">
        <v>0</v>
      </c>
    </row>
    <row r="177" spans="1:8" ht="13.5">
      <c r="A177" s="388"/>
      <c r="B177" s="380"/>
      <c r="C177" s="373" t="s">
        <v>3014</v>
      </c>
      <c r="D177" s="387">
        <v>1</v>
      </c>
      <c r="E177" s="371">
        <f t="shared" si="10"/>
        <v>0</v>
      </c>
      <c r="F177" s="386">
        <f t="shared" si="11"/>
        <v>0</v>
      </c>
      <c r="G177" s="391"/>
      <c r="H177" s="370">
        <v>0</v>
      </c>
    </row>
    <row r="178" spans="1:8" ht="13.5">
      <c r="A178" s="388"/>
      <c r="B178" s="380"/>
      <c r="C178" s="373" t="s">
        <v>3013</v>
      </c>
      <c r="D178" s="387">
        <v>300</v>
      </c>
      <c r="E178" s="371">
        <f t="shared" si="10"/>
        <v>0</v>
      </c>
      <c r="F178" s="386">
        <f t="shared" si="11"/>
        <v>0</v>
      </c>
      <c r="G178" s="391"/>
      <c r="H178" s="370">
        <v>0</v>
      </c>
    </row>
    <row r="179" spans="1:8" ht="13.5">
      <c r="A179" s="388"/>
      <c r="B179" s="380"/>
      <c r="C179" s="373" t="s">
        <v>3012</v>
      </c>
      <c r="D179" s="387">
        <v>300</v>
      </c>
      <c r="E179" s="371">
        <f t="shared" si="10"/>
        <v>0</v>
      </c>
      <c r="F179" s="386">
        <f t="shared" si="11"/>
        <v>0</v>
      </c>
      <c r="G179" s="391"/>
      <c r="H179" s="370">
        <v>0</v>
      </c>
    </row>
    <row r="180" spans="1:8" ht="13.5">
      <c r="A180" s="388"/>
      <c r="B180" s="380"/>
      <c r="C180" s="373" t="s">
        <v>3011</v>
      </c>
      <c r="D180" s="387">
        <v>70</v>
      </c>
      <c r="E180" s="371">
        <f t="shared" si="10"/>
        <v>0</v>
      </c>
      <c r="F180" s="386">
        <f t="shared" si="11"/>
        <v>0</v>
      </c>
      <c r="G180" s="391"/>
      <c r="H180" s="370">
        <v>0</v>
      </c>
    </row>
    <row r="181" spans="1:8" ht="13.5">
      <c r="A181" s="388"/>
      <c r="B181" s="380"/>
      <c r="C181" s="373" t="s">
        <v>3010</v>
      </c>
      <c r="D181" s="387">
        <v>6</v>
      </c>
      <c r="E181" s="371">
        <f t="shared" si="10"/>
        <v>0</v>
      </c>
      <c r="F181" s="386">
        <f t="shared" si="11"/>
        <v>0</v>
      </c>
      <c r="G181" s="391"/>
      <c r="H181" s="370">
        <v>0</v>
      </c>
    </row>
    <row r="182" spans="1:8" ht="13.5">
      <c r="A182" s="388"/>
      <c r="B182" s="380"/>
      <c r="C182" s="373" t="s">
        <v>3009</v>
      </c>
      <c r="D182" s="387"/>
      <c r="E182" s="371"/>
      <c r="F182" s="386"/>
      <c r="G182" s="391"/>
      <c r="H182" s="370">
        <v>0</v>
      </c>
    </row>
    <row r="183" spans="1:8" ht="13.5">
      <c r="A183" s="388"/>
      <c r="B183" s="380"/>
      <c r="C183" s="373" t="s">
        <v>3008</v>
      </c>
      <c r="D183" s="387">
        <v>1</v>
      </c>
      <c r="E183" s="371">
        <f aca="true" t="shared" si="12" ref="E183:E197">H183</f>
        <v>0</v>
      </c>
      <c r="F183" s="386">
        <f aca="true" t="shared" si="13" ref="F183:F197">D183*E183</f>
        <v>0</v>
      </c>
      <c r="G183" s="368"/>
      <c r="H183" s="370">
        <v>0</v>
      </c>
    </row>
    <row r="184" spans="1:8" ht="13.5">
      <c r="A184" s="388"/>
      <c r="B184" s="380"/>
      <c r="C184" s="373" t="s">
        <v>3007</v>
      </c>
      <c r="D184" s="387">
        <v>1</v>
      </c>
      <c r="E184" s="371">
        <f t="shared" si="12"/>
        <v>0</v>
      </c>
      <c r="F184" s="386">
        <f t="shared" si="13"/>
        <v>0</v>
      </c>
      <c r="G184" s="368"/>
      <c r="H184" s="370">
        <v>0</v>
      </c>
    </row>
    <row r="185" spans="1:8" ht="13.5">
      <c r="A185" s="388"/>
      <c r="B185" s="380"/>
      <c r="C185" s="373" t="s">
        <v>3006</v>
      </c>
      <c r="D185" s="387">
        <v>1</v>
      </c>
      <c r="E185" s="371">
        <f t="shared" si="12"/>
        <v>0</v>
      </c>
      <c r="F185" s="386">
        <f t="shared" si="13"/>
        <v>0</v>
      </c>
      <c r="G185" s="368"/>
      <c r="H185" s="370">
        <v>0</v>
      </c>
    </row>
    <row r="186" spans="1:8" ht="13.5">
      <c r="A186" s="388"/>
      <c r="B186" s="380"/>
      <c r="C186" s="373" t="s">
        <v>3005</v>
      </c>
      <c r="D186" s="387">
        <v>30</v>
      </c>
      <c r="E186" s="371">
        <f t="shared" si="12"/>
        <v>0</v>
      </c>
      <c r="F186" s="386">
        <f t="shared" si="13"/>
        <v>0</v>
      </c>
      <c r="G186" s="368"/>
      <c r="H186" s="370">
        <v>0</v>
      </c>
    </row>
    <row r="187" spans="1:8" ht="13.5">
      <c r="A187" s="388"/>
      <c r="B187" s="380"/>
      <c r="C187" s="373" t="s">
        <v>3004</v>
      </c>
      <c r="D187" s="387">
        <v>1</v>
      </c>
      <c r="E187" s="371">
        <f t="shared" si="12"/>
        <v>0</v>
      </c>
      <c r="F187" s="386">
        <f t="shared" si="13"/>
        <v>0</v>
      </c>
      <c r="G187" s="368"/>
      <c r="H187" s="370">
        <v>0</v>
      </c>
    </row>
    <row r="188" spans="1:8" ht="13.5">
      <c r="A188" s="388"/>
      <c r="B188" s="380"/>
      <c r="C188" s="373" t="s">
        <v>3003</v>
      </c>
      <c r="D188" s="387">
        <v>4</v>
      </c>
      <c r="E188" s="371">
        <f t="shared" si="12"/>
        <v>0</v>
      </c>
      <c r="F188" s="386">
        <f t="shared" si="13"/>
        <v>0</v>
      </c>
      <c r="G188" s="368"/>
      <c r="H188" s="370">
        <v>0</v>
      </c>
    </row>
    <row r="189" spans="1:8" ht="13.5">
      <c r="A189" s="388"/>
      <c r="B189" s="380"/>
      <c r="C189" s="373" t="s">
        <v>3002</v>
      </c>
      <c r="D189" s="387">
        <v>1</v>
      </c>
      <c r="E189" s="371">
        <f t="shared" si="12"/>
        <v>0</v>
      </c>
      <c r="F189" s="386">
        <f t="shared" si="13"/>
        <v>0</v>
      </c>
      <c r="G189" s="368"/>
      <c r="H189" s="370">
        <v>0</v>
      </c>
    </row>
    <row r="190" spans="1:8" ht="13.5">
      <c r="A190" s="388"/>
      <c r="B190" s="380"/>
      <c r="C190" s="373" t="s">
        <v>3001</v>
      </c>
      <c r="D190" s="387">
        <v>1</v>
      </c>
      <c r="E190" s="371">
        <f t="shared" si="12"/>
        <v>0</v>
      </c>
      <c r="F190" s="386">
        <f t="shared" si="13"/>
        <v>0</v>
      </c>
      <c r="G190" s="368"/>
      <c r="H190" s="370">
        <v>0</v>
      </c>
    </row>
    <row r="191" spans="1:8" ht="13.5">
      <c r="A191" s="388"/>
      <c r="B191" s="380"/>
      <c r="C191" s="373" t="s">
        <v>3000</v>
      </c>
      <c r="D191" s="387">
        <v>1</v>
      </c>
      <c r="E191" s="371">
        <f t="shared" si="12"/>
        <v>0</v>
      </c>
      <c r="F191" s="386">
        <f t="shared" si="13"/>
        <v>0</v>
      </c>
      <c r="G191" s="368"/>
      <c r="H191" s="370">
        <v>0</v>
      </c>
    </row>
    <row r="192" spans="1:8" ht="13.5">
      <c r="A192" s="388"/>
      <c r="B192" s="380"/>
      <c r="C192" s="373" t="s">
        <v>2999</v>
      </c>
      <c r="D192" s="387">
        <v>1</v>
      </c>
      <c r="E192" s="371">
        <f t="shared" si="12"/>
        <v>0</v>
      </c>
      <c r="F192" s="386">
        <f t="shared" si="13"/>
        <v>0</v>
      </c>
      <c r="G192" s="368"/>
      <c r="H192" s="370">
        <v>0</v>
      </c>
    </row>
    <row r="193" spans="1:8" ht="13.5">
      <c r="A193" s="388"/>
      <c r="B193" s="380"/>
      <c r="C193" s="373" t="s">
        <v>2998</v>
      </c>
      <c r="D193" s="387">
        <v>12</v>
      </c>
      <c r="E193" s="371">
        <f t="shared" si="12"/>
        <v>0</v>
      </c>
      <c r="F193" s="386">
        <f t="shared" si="13"/>
        <v>0</v>
      </c>
      <c r="G193" s="368"/>
      <c r="H193" s="370">
        <v>0</v>
      </c>
    </row>
    <row r="194" spans="1:8" ht="13.5">
      <c r="A194" s="388"/>
      <c r="B194" s="380"/>
      <c r="C194" s="373" t="s">
        <v>2997</v>
      </c>
      <c r="D194" s="387">
        <v>1</v>
      </c>
      <c r="E194" s="371">
        <f t="shared" si="12"/>
        <v>0</v>
      </c>
      <c r="F194" s="386">
        <f t="shared" si="13"/>
        <v>0</v>
      </c>
      <c r="G194" s="368"/>
      <c r="H194" s="370">
        <v>0</v>
      </c>
    </row>
    <row r="195" spans="1:8" ht="13.5">
      <c r="A195" s="388"/>
      <c r="B195" s="380"/>
      <c r="C195" s="373" t="s">
        <v>2996</v>
      </c>
      <c r="D195" s="387">
        <v>800</v>
      </c>
      <c r="E195" s="371">
        <f t="shared" si="12"/>
        <v>0</v>
      </c>
      <c r="F195" s="386">
        <f t="shared" si="13"/>
        <v>0</v>
      </c>
      <c r="G195" s="368"/>
      <c r="H195" s="370">
        <v>0</v>
      </c>
    </row>
    <row r="196" spans="1:8" ht="13.5">
      <c r="A196" s="388"/>
      <c r="B196" s="380"/>
      <c r="C196" s="373" t="s">
        <v>2995</v>
      </c>
      <c r="D196" s="387">
        <v>4</v>
      </c>
      <c r="E196" s="371">
        <f t="shared" si="12"/>
        <v>0</v>
      </c>
      <c r="F196" s="386">
        <f t="shared" si="13"/>
        <v>0</v>
      </c>
      <c r="G196" s="368"/>
      <c r="H196" s="370">
        <v>0</v>
      </c>
    </row>
    <row r="197" spans="1:8" ht="13.5">
      <c r="A197" s="388"/>
      <c r="B197" s="380"/>
      <c r="C197" s="373" t="s">
        <v>2994</v>
      </c>
      <c r="D197" s="387">
        <v>1</v>
      </c>
      <c r="E197" s="371">
        <f t="shared" si="12"/>
        <v>0</v>
      </c>
      <c r="F197" s="386">
        <f t="shared" si="13"/>
        <v>0</v>
      </c>
      <c r="G197" s="368"/>
      <c r="H197" s="370">
        <v>0</v>
      </c>
    </row>
    <row r="198" spans="1:8" ht="13.5">
      <c r="A198" s="388"/>
      <c r="B198" s="380"/>
      <c r="C198" s="390"/>
      <c r="D198" s="389"/>
      <c r="E198" s="371"/>
      <c r="F198" s="386"/>
      <c r="G198" s="368"/>
      <c r="H198" s="370">
        <v>0</v>
      </c>
    </row>
    <row r="199" spans="1:8" ht="13.5">
      <c r="A199" s="388"/>
      <c r="B199" s="380"/>
      <c r="C199" s="373" t="s">
        <v>2993</v>
      </c>
      <c r="D199" s="387">
        <v>1</v>
      </c>
      <c r="E199" s="371">
        <f>H199</f>
        <v>0</v>
      </c>
      <c r="F199" s="386">
        <f>D199*E199</f>
        <v>0</v>
      </c>
      <c r="G199" s="368"/>
      <c r="H199" s="370">
        <v>0</v>
      </c>
    </row>
    <row r="200" spans="1:8" ht="13.5">
      <c r="A200" s="388"/>
      <c r="B200" s="380"/>
      <c r="C200" s="373" t="s">
        <v>2992</v>
      </c>
      <c r="D200" s="387">
        <v>30</v>
      </c>
      <c r="E200" s="371">
        <f>H200</f>
        <v>0</v>
      </c>
      <c r="F200" s="386">
        <f>D200*E200</f>
        <v>0</v>
      </c>
      <c r="G200" s="368"/>
      <c r="H200" s="370">
        <v>0</v>
      </c>
    </row>
    <row r="201" spans="1:8" ht="13.5">
      <c r="A201" s="388"/>
      <c r="B201" s="380"/>
      <c r="C201" s="373" t="s">
        <v>2991</v>
      </c>
      <c r="D201" s="387">
        <v>33</v>
      </c>
      <c r="E201" s="371">
        <f>H201</f>
        <v>0</v>
      </c>
      <c r="F201" s="386">
        <f>D201*E201</f>
        <v>0</v>
      </c>
      <c r="G201" s="368"/>
      <c r="H201" s="370">
        <v>0</v>
      </c>
    </row>
    <row r="202" spans="1:8" ht="13.5">
      <c r="A202" s="388"/>
      <c r="B202" s="380"/>
      <c r="C202" s="373" t="s">
        <v>2990</v>
      </c>
      <c r="D202" s="387">
        <v>63</v>
      </c>
      <c r="E202" s="371">
        <f>H202</f>
        <v>0</v>
      </c>
      <c r="F202" s="386">
        <f>D202*E202</f>
        <v>0</v>
      </c>
      <c r="G202" s="368"/>
      <c r="H202" s="370">
        <v>0</v>
      </c>
    </row>
    <row r="203" spans="1:8" ht="13.5">
      <c r="A203" s="388"/>
      <c r="B203" s="380"/>
      <c r="C203" s="373" t="s">
        <v>2989</v>
      </c>
      <c r="D203" s="387">
        <v>1</v>
      </c>
      <c r="E203" s="371">
        <f>H203</f>
        <v>0</v>
      </c>
      <c r="F203" s="386">
        <f>D203*E203</f>
        <v>0</v>
      </c>
      <c r="G203" s="368"/>
      <c r="H203" s="370">
        <v>0</v>
      </c>
    </row>
    <row r="204" spans="2:8" ht="15" thickBot="1">
      <c r="B204" s="385"/>
      <c r="C204" s="384" t="s">
        <v>2982</v>
      </c>
      <c r="D204" s="383"/>
      <c r="E204" s="383"/>
      <c r="F204" s="365">
        <f>SUM(F174:F203)</f>
        <v>0</v>
      </c>
      <c r="G204" s="362"/>
      <c r="H204" s="362"/>
    </row>
    <row r="205" ht="14.25">
      <c r="H205" s="362"/>
    </row>
    <row r="206" spans="1:8" ht="13.5">
      <c r="A206" s="369"/>
      <c r="B206" s="381"/>
      <c r="C206" s="381"/>
      <c r="D206" s="381"/>
      <c r="E206" s="381"/>
      <c r="F206" s="381"/>
      <c r="G206" s="381"/>
      <c r="H206" s="381"/>
    </row>
    <row r="207" spans="1:8" ht="13.5">
      <c r="A207" s="369"/>
      <c r="B207" s="381"/>
      <c r="C207" s="382"/>
      <c r="D207" s="381"/>
      <c r="E207" s="381"/>
      <c r="F207" s="381"/>
      <c r="G207" s="381"/>
      <c r="H207" s="381"/>
    </row>
    <row r="208" spans="1:8" ht="14.25" thickBot="1">
      <c r="A208" s="369"/>
      <c r="B208" s="489" t="s">
        <v>2988</v>
      </c>
      <c r="C208" s="489"/>
      <c r="D208" s="380"/>
      <c r="E208" s="379"/>
      <c r="F208" s="379"/>
      <c r="G208" s="368"/>
      <c r="H208" s="368"/>
    </row>
    <row r="209" spans="1:8" ht="14.25" thickBot="1">
      <c r="A209" s="369"/>
      <c r="B209" s="378" t="s">
        <v>2987</v>
      </c>
      <c r="C209" s="376" t="s">
        <v>2986</v>
      </c>
      <c r="D209" s="377" t="s">
        <v>2985</v>
      </c>
      <c r="E209" s="376" t="s">
        <v>2984</v>
      </c>
      <c r="F209" s="375" t="s">
        <v>2039</v>
      </c>
      <c r="G209" s="364"/>
      <c r="H209" s="374">
        <v>1</v>
      </c>
    </row>
    <row r="210" spans="1:8" ht="13.5">
      <c r="A210" s="369"/>
      <c r="B210" s="368"/>
      <c r="C210" s="373" t="s">
        <v>2983</v>
      </c>
      <c r="D210" s="372">
        <v>0</v>
      </c>
      <c r="E210" s="371">
        <f>H210</f>
        <v>0</v>
      </c>
      <c r="F210" s="371">
        <f>D210*E210</f>
        <v>0</v>
      </c>
      <c r="G210" s="368"/>
      <c r="H210" s="370">
        <v>0</v>
      </c>
    </row>
    <row r="211" spans="1:8" ht="14.25" thickBot="1">
      <c r="A211" s="369"/>
      <c r="B211" s="368"/>
      <c r="C211" s="367" t="s">
        <v>2982</v>
      </c>
      <c r="D211" s="366"/>
      <c r="E211" s="366"/>
      <c r="F211" s="365">
        <f>SUM(F210:F210)</f>
        <v>0</v>
      </c>
      <c r="G211" s="364"/>
      <c r="H211" s="364"/>
    </row>
    <row r="212" ht="14.25">
      <c r="H212" s="362"/>
    </row>
    <row r="213" spans="3:8" ht="14.25">
      <c r="C213" s="363"/>
      <c r="H213" s="362"/>
    </row>
  </sheetData>
  <mergeCells count="12">
    <mergeCell ref="B88:C88"/>
    <mergeCell ref="B90:C90"/>
    <mergeCell ref="B3:C3"/>
    <mergeCell ref="B5:C5"/>
    <mergeCell ref="B13:C13"/>
    <mergeCell ref="B26:C26"/>
    <mergeCell ref="B74:C74"/>
    <mergeCell ref="B125:C125"/>
    <mergeCell ref="B147:C147"/>
    <mergeCell ref="B161:C161"/>
    <mergeCell ref="B171:C171"/>
    <mergeCell ref="B208:C208"/>
  </mergeCells>
  <printOptions/>
  <pageMargins left="0.7" right="0.7" top="0.787401575" bottom="0.787401575" header="0.3" footer="0.3"/>
  <pageSetup horizontalDpi="600" verticalDpi="600" orientation="portrait" paperSize="9" scale="86" r:id="rId1"/>
  <rowBreaks count="2" manualBreakCount="2">
    <brk id="69" min="1" max="16383" man="1"/>
    <brk id="145" min="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126</v>
      </c>
      <c r="G1" s="487" t="s">
        <v>127</v>
      </c>
      <c r="H1" s="487"/>
      <c r="I1" s="124"/>
      <c r="J1" s="123" t="s">
        <v>128</v>
      </c>
      <c r="K1" s="122" t="s">
        <v>129</v>
      </c>
      <c r="L1" s="123" t="s">
        <v>130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AT2" s="24" t="s">
        <v>104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85</v>
      </c>
    </row>
    <row r="4" spans="2:46" ht="36.95" customHeight="1">
      <c r="B4" s="28"/>
      <c r="C4" s="29"/>
      <c r="D4" s="30" t="s">
        <v>131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2.5" customHeight="1">
      <c r="B7" s="28"/>
      <c r="C7" s="29"/>
      <c r="D7" s="29"/>
      <c r="E7" s="483" t="str">
        <f>'Rekapitulace stavby'!K6</f>
        <v>Rozšíření Úřadu práce Chomutov, Cihlářská ul. č.p. 4106</v>
      </c>
      <c r="F7" s="484"/>
      <c r="G7" s="484"/>
      <c r="H7" s="484"/>
      <c r="I7" s="126"/>
      <c r="J7" s="29"/>
      <c r="K7" s="31"/>
    </row>
    <row r="8" spans="2:11" ht="15">
      <c r="B8" s="28"/>
      <c r="C8" s="29"/>
      <c r="D8" s="37" t="s">
        <v>132</v>
      </c>
      <c r="E8" s="29"/>
      <c r="F8" s="29"/>
      <c r="G8" s="29"/>
      <c r="H8" s="29"/>
      <c r="I8" s="126"/>
      <c r="J8" s="29"/>
      <c r="K8" s="31"/>
    </row>
    <row r="9" spans="2:11" s="1" customFormat="1" ht="22.5" customHeight="1">
      <c r="B9" s="41"/>
      <c r="C9" s="42"/>
      <c r="D9" s="42"/>
      <c r="E9" s="483" t="s">
        <v>133</v>
      </c>
      <c r="F9" s="485"/>
      <c r="G9" s="485"/>
      <c r="H9" s="485"/>
      <c r="I9" s="127"/>
      <c r="J9" s="42"/>
      <c r="K9" s="45"/>
    </row>
    <row r="10" spans="2:11" s="1" customFormat="1" ht="15">
      <c r="B10" s="41"/>
      <c r="C10" s="42"/>
      <c r="D10" s="37" t="s">
        <v>134</v>
      </c>
      <c r="E10" s="42"/>
      <c r="F10" s="42"/>
      <c r="G10" s="42"/>
      <c r="H10" s="42"/>
      <c r="I10" s="127"/>
      <c r="J10" s="42"/>
      <c r="K10" s="45"/>
    </row>
    <row r="11" spans="2:11" s="1" customFormat="1" ht="36.95" customHeight="1">
      <c r="B11" s="41"/>
      <c r="C11" s="42"/>
      <c r="D11" s="42"/>
      <c r="E11" s="486" t="s">
        <v>2054</v>
      </c>
      <c r="F11" s="485"/>
      <c r="G11" s="485"/>
      <c r="H11" s="485"/>
      <c r="I11" s="127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5" customHeight="1">
      <c r="B13" s="41"/>
      <c r="C13" s="42"/>
      <c r="D13" s="37" t="s">
        <v>21</v>
      </c>
      <c r="E13" s="42"/>
      <c r="F13" s="35" t="s">
        <v>22</v>
      </c>
      <c r="G13" s="42"/>
      <c r="H13" s="42"/>
      <c r="I13" s="128" t="s">
        <v>23</v>
      </c>
      <c r="J13" s="35" t="s">
        <v>22</v>
      </c>
      <c r="K13" s="45"/>
    </row>
    <row r="14" spans="2:11" s="1" customFormat="1" ht="14.45" customHeight="1">
      <c r="B14" s="41"/>
      <c r="C14" s="42"/>
      <c r="D14" s="37" t="s">
        <v>25</v>
      </c>
      <c r="E14" s="42"/>
      <c r="F14" s="35" t="s">
        <v>1865</v>
      </c>
      <c r="G14" s="42"/>
      <c r="H14" s="42"/>
      <c r="I14" s="128" t="s">
        <v>27</v>
      </c>
      <c r="J14" s="129" t="str">
        <f>'Rekapitulace stavby'!AN8</f>
        <v>29.2.2016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5" customHeight="1">
      <c r="B16" s="41"/>
      <c r="C16" s="42"/>
      <c r="D16" s="37" t="s">
        <v>31</v>
      </c>
      <c r="E16" s="42"/>
      <c r="F16" s="42"/>
      <c r="G16" s="42"/>
      <c r="H16" s="42"/>
      <c r="I16" s="128" t="s">
        <v>32</v>
      </c>
      <c r="J16" s="35" t="str">
        <f>IF('Rekapitulace stavby'!AN10="","",'Rekapitulace stavby'!AN10)</f>
        <v/>
      </c>
      <c r="K16" s="45"/>
    </row>
    <row r="17" spans="2:11" s="1" customFormat="1" ht="18" customHeight="1">
      <c r="B17" s="41"/>
      <c r="C17" s="42"/>
      <c r="D17" s="42"/>
      <c r="E17" s="35" t="str">
        <f>IF('Rekapitulace stavby'!E11="","",'Rekapitulace stavby'!E11)</f>
        <v>Úřad práce Chomutov</v>
      </c>
      <c r="F17" s="42"/>
      <c r="G17" s="42"/>
      <c r="H17" s="42"/>
      <c r="I17" s="128" t="s">
        <v>34</v>
      </c>
      <c r="J17" s="35" t="str">
        <f>IF('Rekapitulace stavby'!AN11="","",'Rekapitulace stavby'!AN11)</f>
        <v/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35</v>
      </c>
      <c r="E19" s="42"/>
      <c r="F19" s="42"/>
      <c r="G19" s="42"/>
      <c r="H19" s="42"/>
      <c r="I19" s="128" t="s">
        <v>32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34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37</v>
      </c>
      <c r="E22" s="42"/>
      <c r="F22" s="42"/>
      <c r="G22" s="42"/>
      <c r="H22" s="42"/>
      <c r="I22" s="128" t="s">
        <v>32</v>
      </c>
      <c r="J22" s="35" t="str">
        <f>IF('Rekapitulace stavby'!AN16="","",'Rekapitulace stavby'!AN16)</f>
        <v>25494741</v>
      </c>
      <c r="K22" s="45"/>
    </row>
    <row r="23" spans="2:11" s="1" customFormat="1" ht="18" customHeight="1">
      <c r="B23" s="41"/>
      <c r="C23" s="42"/>
      <c r="D23" s="42"/>
      <c r="E23" s="35" t="str">
        <f>IF('Rekapitulace stavby'!E17="","",'Rekapitulace stavby'!E17)</f>
        <v>SM - PROJEKT spol. s.r.o.</v>
      </c>
      <c r="F23" s="42"/>
      <c r="G23" s="42"/>
      <c r="H23" s="42"/>
      <c r="I23" s="128" t="s">
        <v>34</v>
      </c>
      <c r="J23" s="35" t="str">
        <f>IF('Rekapitulace stavby'!AN17="","",'Rekapitulace stavby'!AN17)</f>
        <v>CZ25494741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42</v>
      </c>
      <c r="E25" s="42"/>
      <c r="F25" s="42"/>
      <c r="G25" s="42"/>
      <c r="H25" s="42"/>
      <c r="I25" s="127"/>
      <c r="J25" s="42"/>
      <c r="K25" s="45"/>
    </row>
    <row r="26" spans="2:11" s="7" customFormat="1" ht="22.5" customHeight="1">
      <c r="B26" s="130"/>
      <c r="C26" s="131"/>
      <c r="D26" s="131"/>
      <c r="E26" s="446" t="s">
        <v>22</v>
      </c>
      <c r="F26" s="446"/>
      <c r="G26" s="446"/>
      <c r="H26" s="446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43</v>
      </c>
      <c r="E29" s="42"/>
      <c r="F29" s="42"/>
      <c r="G29" s="42"/>
      <c r="H29" s="42"/>
      <c r="I29" s="127"/>
      <c r="J29" s="137">
        <f>ROUND(J85,2)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45</v>
      </c>
      <c r="G31" s="42"/>
      <c r="H31" s="42"/>
      <c r="I31" s="138" t="s">
        <v>44</v>
      </c>
      <c r="J31" s="46" t="s">
        <v>46</v>
      </c>
      <c r="K31" s="45"/>
    </row>
    <row r="32" spans="2:11" s="1" customFormat="1" ht="14.45" customHeight="1">
      <c r="B32" s="41"/>
      <c r="C32" s="42"/>
      <c r="D32" s="49" t="s">
        <v>47</v>
      </c>
      <c r="E32" s="49" t="s">
        <v>48</v>
      </c>
      <c r="F32" s="139">
        <f>ROUND(SUM(BE85:BE136),2)</f>
        <v>0</v>
      </c>
      <c r="G32" s="42"/>
      <c r="H32" s="42"/>
      <c r="I32" s="140">
        <v>0.21</v>
      </c>
      <c r="J32" s="139">
        <f>ROUND(ROUND((SUM(BE85:BE136)),2)*I32,2)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49</v>
      </c>
      <c r="F33" s="139">
        <f>ROUND(SUM(BF85:BF136),2)</f>
        <v>0</v>
      </c>
      <c r="G33" s="42"/>
      <c r="H33" s="42"/>
      <c r="I33" s="140">
        <v>0.15</v>
      </c>
      <c r="J33" s="139">
        <f>ROUND(ROUND((SUM(BF85:BF136)),2)*I33,2)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50</v>
      </c>
      <c r="F34" s="139">
        <f>ROUND(SUM(BG85:BG136),2)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51</v>
      </c>
      <c r="F35" s="139">
        <f>ROUND(SUM(BH85:BH136),2)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52</v>
      </c>
      <c r="F36" s="139">
        <f>ROUND(SUM(BI85:BI136),2)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53</v>
      </c>
      <c r="E38" s="79"/>
      <c r="F38" s="79"/>
      <c r="G38" s="143" t="s">
        <v>54</v>
      </c>
      <c r="H38" s="144" t="s">
        <v>55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" customHeight="1">
      <c r="B44" s="41"/>
      <c r="C44" s="30" t="s">
        <v>136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2.5" customHeight="1">
      <c r="B47" s="41"/>
      <c r="C47" s="42"/>
      <c r="D47" s="42"/>
      <c r="E47" s="483" t="str">
        <f>E7</f>
        <v>Rozšíření Úřadu práce Chomutov, Cihlářská ul. č.p. 4106</v>
      </c>
      <c r="F47" s="484"/>
      <c r="G47" s="484"/>
      <c r="H47" s="484"/>
      <c r="I47" s="127"/>
      <c r="J47" s="42"/>
      <c r="K47" s="45"/>
    </row>
    <row r="48" spans="2:11" ht="15">
      <c r="B48" s="28"/>
      <c r="C48" s="37" t="s">
        <v>132</v>
      </c>
      <c r="D48" s="29"/>
      <c r="E48" s="29"/>
      <c r="F48" s="29"/>
      <c r="G48" s="29"/>
      <c r="H48" s="29"/>
      <c r="I48" s="126"/>
      <c r="J48" s="29"/>
      <c r="K48" s="31"/>
    </row>
    <row r="49" spans="2:11" s="1" customFormat="1" ht="22.5" customHeight="1">
      <c r="B49" s="41"/>
      <c r="C49" s="42"/>
      <c r="D49" s="42"/>
      <c r="E49" s="483" t="s">
        <v>133</v>
      </c>
      <c r="F49" s="485"/>
      <c r="G49" s="485"/>
      <c r="H49" s="485"/>
      <c r="I49" s="127"/>
      <c r="J49" s="42"/>
      <c r="K49" s="45"/>
    </row>
    <row r="50" spans="2:11" s="1" customFormat="1" ht="14.45" customHeight="1">
      <c r="B50" s="41"/>
      <c r="C50" s="37" t="s">
        <v>134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23.25" customHeight="1">
      <c r="B51" s="41"/>
      <c r="C51" s="42"/>
      <c r="D51" s="42"/>
      <c r="E51" s="486" t="str">
        <f>E11</f>
        <v>č. 05 - Data + telefon</v>
      </c>
      <c r="F51" s="485"/>
      <c r="G51" s="485"/>
      <c r="H51" s="485"/>
      <c r="I51" s="127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7" t="s">
        <v>25</v>
      </c>
      <c r="D53" s="42"/>
      <c r="E53" s="42"/>
      <c r="F53" s="35" t="str">
        <f>F14</f>
        <v xml:space="preserve"> </v>
      </c>
      <c r="G53" s="42"/>
      <c r="H53" s="42"/>
      <c r="I53" s="128" t="s">
        <v>27</v>
      </c>
      <c r="J53" s="129" t="str">
        <f>IF(J14="","",J14)</f>
        <v>29.2.2016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5">
      <c r="B55" s="41"/>
      <c r="C55" s="37" t="s">
        <v>31</v>
      </c>
      <c r="D55" s="42"/>
      <c r="E55" s="42"/>
      <c r="F55" s="35" t="str">
        <f>E17</f>
        <v>Úřad práce Chomutov</v>
      </c>
      <c r="G55" s="42"/>
      <c r="H55" s="42"/>
      <c r="I55" s="128" t="s">
        <v>37</v>
      </c>
      <c r="J55" s="35" t="str">
        <f>E23</f>
        <v>SM - PROJEKT spol. s.r.o.</v>
      </c>
      <c r="K55" s="45"/>
    </row>
    <row r="56" spans="2:11" s="1" customFormat="1" ht="14.45" customHeight="1">
      <c r="B56" s="41"/>
      <c r="C56" s="37" t="s">
        <v>35</v>
      </c>
      <c r="D56" s="42"/>
      <c r="E56" s="42"/>
      <c r="F56" s="35" t="str">
        <f>IF(E20="","",E20)</f>
        <v/>
      </c>
      <c r="G56" s="42"/>
      <c r="H56" s="42"/>
      <c r="I56" s="127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137</v>
      </c>
      <c r="D58" s="141"/>
      <c r="E58" s="141"/>
      <c r="F58" s="141"/>
      <c r="G58" s="141"/>
      <c r="H58" s="141"/>
      <c r="I58" s="154"/>
      <c r="J58" s="155" t="s">
        <v>138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139</v>
      </c>
      <c r="D60" s="42"/>
      <c r="E60" s="42"/>
      <c r="F60" s="42"/>
      <c r="G60" s="42"/>
      <c r="H60" s="42"/>
      <c r="I60" s="127"/>
      <c r="J60" s="137">
        <f>J85</f>
        <v>0</v>
      </c>
      <c r="K60" s="45"/>
      <c r="AU60" s="24" t="s">
        <v>140</v>
      </c>
    </row>
    <row r="61" spans="2:11" s="8" customFormat="1" ht="24.95" customHeight="1">
      <c r="B61" s="158"/>
      <c r="C61" s="159"/>
      <c r="D61" s="160" t="s">
        <v>2055</v>
      </c>
      <c r="E61" s="161"/>
      <c r="F61" s="161"/>
      <c r="G61" s="161"/>
      <c r="H61" s="161"/>
      <c r="I61" s="162"/>
      <c r="J61" s="163">
        <f>J86</f>
        <v>0</v>
      </c>
      <c r="K61" s="164"/>
    </row>
    <row r="62" spans="2:11" s="8" customFormat="1" ht="24.95" customHeight="1">
      <c r="B62" s="158"/>
      <c r="C62" s="159"/>
      <c r="D62" s="160" t="s">
        <v>2056</v>
      </c>
      <c r="E62" s="161"/>
      <c r="F62" s="161"/>
      <c r="G62" s="161"/>
      <c r="H62" s="161"/>
      <c r="I62" s="162"/>
      <c r="J62" s="163">
        <f>J95</f>
        <v>0</v>
      </c>
      <c r="K62" s="164"/>
    </row>
    <row r="63" spans="2:11" s="8" customFormat="1" ht="24.95" customHeight="1">
      <c r="B63" s="158"/>
      <c r="C63" s="159"/>
      <c r="D63" s="160" t="s">
        <v>2057</v>
      </c>
      <c r="E63" s="161"/>
      <c r="F63" s="161"/>
      <c r="G63" s="161"/>
      <c r="H63" s="161"/>
      <c r="I63" s="162"/>
      <c r="J63" s="163">
        <f>J124</f>
        <v>0</v>
      </c>
      <c r="K63" s="164"/>
    </row>
    <row r="64" spans="2:11" s="1" customFormat="1" ht="21.75" customHeight="1">
      <c r="B64" s="41"/>
      <c r="C64" s="42"/>
      <c r="D64" s="42"/>
      <c r="E64" s="42"/>
      <c r="F64" s="42"/>
      <c r="G64" s="42"/>
      <c r="H64" s="42"/>
      <c r="I64" s="127"/>
      <c r="J64" s="42"/>
      <c r="K64" s="45"/>
    </row>
    <row r="65" spans="2:11" s="1" customFormat="1" ht="6.95" customHeight="1">
      <c r="B65" s="56"/>
      <c r="C65" s="57"/>
      <c r="D65" s="57"/>
      <c r="E65" s="57"/>
      <c r="F65" s="57"/>
      <c r="G65" s="57"/>
      <c r="H65" s="57"/>
      <c r="I65" s="148"/>
      <c r="J65" s="57"/>
      <c r="K65" s="58"/>
    </row>
    <row r="69" spans="2:12" s="1" customFormat="1" ht="6.95" customHeight="1">
      <c r="B69" s="59"/>
      <c r="C69" s="60"/>
      <c r="D69" s="60"/>
      <c r="E69" s="60"/>
      <c r="F69" s="60"/>
      <c r="G69" s="60"/>
      <c r="H69" s="60"/>
      <c r="I69" s="151"/>
      <c r="J69" s="60"/>
      <c r="K69" s="60"/>
      <c r="L69" s="61"/>
    </row>
    <row r="70" spans="2:12" s="1" customFormat="1" ht="36.95" customHeight="1">
      <c r="B70" s="41"/>
      <c r="C70" s="62" t="s">
        <v>167</v>
      </c>
      <c r="D70" s="63"/>
      <c r="E70" s="63"/>
      <c r="F70" s="63"/>
      <c r="G70" s="63"/>
      <c r="H70" s="63"/>
      <c r="I70" s="172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72"/>
      <c r="J71" s="63"/>
      <c r="K71" s="63"/>
      <c r="L71" s="61"/>
    </row>
    <row r="72" spans="2:12" s="1" customFormat="1" ht="14.45" customHeight="1">
      <c r="B72" s="41"/>
      <c r="C72" s="65" t="s">
        <v>18</v>
      </c>
      <c r="D72" s="63"/>
      <c r="E72" s="63"/>
      <c r="F72" s="63"/>
      <c r="G72" s="63"/>
      <c r="H72" s="63"/>
      <c r="I72" s="172"/>
      <c r="J72" s="63"/>
      <c r="K72" s="63"/>
      <c r="L72" s="61"/>
    </row>
    <row r="73" spans="2:12" s="1" customFormat="1" ht="22.5" customHeight="1">
      <c r="B73" s="41"/>
      <c r="C73" s="63"/>
      <c r="D73" s="63"/>
      <c r="E73" s="481" t="str">
        <f>E7</f>
        <v>Rozšíření Úřadu práce Chomutov, Cihlářská ul. č.p. 4106</v>
      </c>
      <c r="F73" s="488"/>
      <c r="G73" s="488"/>
      <c r="H73" s="488"/>
      <c r="I73" s="172"/>
      <c r="J73" s="63"/>
      <c r="K73" s="63"/>
      <c r="L73" s="61"/>
    </row>
    <row r="74" spans="2:12" ht="15">
      <c r="B74" s="28"/>
      <c r="C74" s="65" t="s">
        <v>132</v>
      </c>
      <c r="D74" s="173"/>
      <c r="E74" s="173"/>
      <c r="F74" s="173"/>
      <c r="G74" s="173"/>
      <c r="H74" s="173"/>
      <c r="J74" s="173"/>
      <c r="K74" s="173"/>
      <c r="L74" s="174"/>
    </row>
    <row r="75" spans="2:12" s="1" customFormat="1" ht="22.5" customHeight="1">
      <c r="B75" s="41"/>
      <c r="C75" s="63"/>
      <c r="D75" s="63"/>
      <c r="E75" s="481" t="s">
        <v>133</v>
      </c>
      <c r="F75" s="482"/>
      <c r="G75" s="482"/>
      <c r="H75" s="482"/>
      <c r="I75" s="172"/>
      <c r="J75" s="63"/>
      <c r="K75" s="63"/>
      <c r="L75" s="61"/>
    </row>
    <row r="76" spans="2:12" s="1" customFormat="1" ht="14.45" customHeight="1">
      <c r="B76" s="41"/>
      <c r="C76" s="65" t="s">
        <v>134</v>
      </c>
      <c r="D76" s="63"/>
      <c r="E76" s="63"/>
      <c r="F76" s="63"/>
      <c r="G76" s="63"/>
      <c r="H76" s="63"/>
      <c r="I76" s="172"/>
      <c r="J76" s="63"/>
      <c r="K76" s="63"/>
      <c r="L76" s="61"/>
    </row>
    <row r="77" spans="2:12" s="1" customFormat="1" ht="23.25" customHeight="1">
      <c r="B77" s="41"/>
      <c r="C77" s="63"/>
      <c r="D77" s="63"/>
      <c r="E77" s="457" t="str">
        <f>E11</f>
        <v>č. 05 - Data + telefon</v>
      </c>
      <c r="F77" s="482"/>
      <c r="G77" s="482"/>
      <c r="H77" s="482"/>
      <c r="I77" s="172"/>
      <c r="J77" s="63"/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72"/>
      <c r="J78" s="63"/>
      <c r="K78" s="63"/>
      <c r="L78" s="61"/>
    </row>
    <row r="79" spans="2:12" s="1" customFormat="1" ht="18" customHeight="1">
      <c r="B79" s="41"/>
      <c r="C79" s="65" t="s">
        <v>25</v>
      </c>
      <c r="D79" s="63"/>
      <c r="E79" s="63"/>
      <c r="F79" s="175" t="str">
        <f>F14</f>
        <v xml:space="preserve"> </v>
      </c>
      <c r="G79" s="63"/>
      <c r="H79" s="63"/>
      <c r="I79" s="176" t="s">
        <v>27</v>
      </c>
      <c r="J79" s="73" t="str">
        <f>IF(J14="","",J14)</f>
        <v>29.2.2016</v>
      </c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72"/>
      <c r="J80" s="63"/>
      <c r="K80" s="63"/>
      <c r="L80" s="61"/>
    </row>
    <row r="81" spans="2:12" s="1" customFormat="1" ht="15">
      <c r="B81" s="41"/>
      <c r="C81" s="65" t="s">
        <v>31</v>
      </c>
      <c r="D81" s="63"/>
      <c r="E81" s="63"/>
      <c r="F81" s="175" t="str">
        <f>E17</f>
        <v>Úřad práce Chomutov</v>
      </c>
      <c r="G81" s="63"/>
      <c r="H81" s="63"/>
      <c r="I81" s="176" t="s">
        <v>37</v>
      </c>
      <c r="J81" s="175" t="str">
        <f>E23</f>
        <v>SM - PROJEKT spol. s.r.o.</v>
      </c>
      <c r="K81" s="63"/>
      <c r="L81" s="61"/>
    </row>
    <row r="82" spans="2:12" s="1" customFormat="1" ht="14.45" customHeight="1">
      <c r="B82" s="41"/>
      <c r="C82" s="65" t="s">
        <v>35</v>
      </c>
      <c r="D82" s="63"/>
      <c r="E82" s="63"/>
      <c r="F82" s="175" t="str">
        <f>IF(E20="","",E20)</f>
        <v/>
      </c>
      <c r="G82" s="63"/>
      <c r="H82" s="63"/>
      <c r="I82" s="172"/>
      <c r="J82" s="63"/>
      <c r="K82" s="63"/>
      <c r="L82" s="61"/>
    </row>
    <row r="83" spans="2:12" s="1" customFormat="1" ht="10.35" customHeight="1">
      <c r="B83" s="41"/>
      <c r="C83" s="63"/>
      <c r="D83" s="63"/>
      <c r="E83" s="63"/>
      <c r="F83" s="63"/>
      <c r="G83" s="63"/>
      <c r="H83" s="63"/>
      <c r="I83" s="172"/>
      <c r="J83" s="63"/>
      <c r="K83" s="63"/>
      <c r="L83" s="61"/>
    </row>
    <row r="84" spans="2:20" s="10" customFormat="1" ht="29.25" customHeight="1">
      <c r="B84" s="177"/>
      <c r="C84" s="178" t="s">
        <v>168</v>
      </c>
      <c r="D84" s="179" t="s">
        <v>62</v>
      </c>
      <c r="E84" s="179" t="s">
        <v>58</v>
      </c>
      <c r="F84" s="179" t="s">
        <v>169</v>
      </c>
      <c r="G84" s="179" t="s">
        <v>170</v>
      </c>
      <c r="H84" s="179" t="s">
        <v>171</v>
      </c>
      <c r="I84" s="180" t="s">
        <v>172</v>
      </c>
      <c r="J84" s="179" t="s">
        <v>138</v>
      </c>
      <c r="K84" s="181" t="s">
        <v>173</v>
      </c>
      <c r="L84" s="182"/>
      <c r="M84" s="81" t="s">
        <v>174</v>
      </c>
      <c r="N84" s="82" t="s">
        <v>47</v>
      </c>
      <c r="O84" s="82" t="s">
        <v>175</v>
      </c>
      <c r="P84" s="82" t="s">
        <v>176</v>
      </c>
      <c r="Q84" s="82" t="s">
        <v>177</v>
      </c>
      <c r="R84" s="82" t="s">
        <v>178</v>
      </c>
      <c r="S84" s="82" t="s">
        <v>179</v>
      </c>
      <c r="T84" s="83" t="s">
        <v>180</v>
      </c>
    </row>
    <row r="85" spans="2:63" s="1" customFormat="1" ht="29.25" customHeight="1">
      <c r="B85" s="41"/>
      <c r="C85" s="87" t="s">
        <v>139</v>
      </c>
      <c r="D85" s="63"/>
      <c r="E85" s="63"/>
      <c r="F85" s="63"/>
      <c r="G85" s="63"/>
      <c r="H85" s="63"/>
      <c r="I85" s="172"/>
      <c r="J85" s="183">
        <f>BK85</f>
        <v>0</v>
      </c>
      <c r="K85" s="63"/>
      <c r="L85" s="61"/>
      <c r="M85" s="84"/>
      <c r="N85" s="85"/>
      <c r="O85" s="85"/>
      <c r="P85" s="184">
        <f>P86+P95+P124</f>
        <v>0</v>
      </c>
      <c r="Q85" s="85"/>
      <c r="R85" s="184">
        <f>R86+R95+R124</f>
        <v>0</v>
      </c>
      <c r="S85" s="85"/>
      <c r="T85" s="185">
        <f>T86+T95+T124</f>
        <v>0</v>
      </c>
      <c r="AT85" s="24" t="s">
        <v>76</v>
      </c>
      <c r="AU85" s="24" t="s">
        <v>140</v>
      </c>
      <c r="BK85" s="186">
        <f>BK86+BK95+BK124</f>
        <v>0</v>
      </c>
    </row>
    <row r="86" spans="2:63" s="11" customFormat="1" ht="37.35" customHeight="1">
      <c r="B86" s="187"/>
      <c r="C86" s="188"/>
      <c r="D86" s="201" t="s">
        <v>76</v>
      </c>
      <c r="E86" s="273" t="s">
        <v>2058</v>
      </c>
      <c r="F86" s="273" t="s">
        <v>2059</v>
      </c>
      <c r="G86" s="188"/>
      <c r="H86" s="188"/>
      <c r="I86" s="191"/>
      <c r="J86" s="274">
        <f>BK86</f>
        <v>0</v>
      </c>
      <c r="K86" s="188"/>
      <c r="L86" s="193"/>
      <c r="M86" s="194"/>
      <c r="N86" s="195"/>
      <c r="O86" s="195"/>
      <c r="P86" s="196">
        <f>SUM(P87:P94)</f>
        <v>0</v>
      </c>
      <c r="Q86" s="195"/>
      <c r="R86" s="196">
        <f>SUM(R87:R94)</f>
        <v>0</v>
      </c>
      <c r="S86" s="195"/>
      <c r="T86" s="197">
        <f>SUM(T87:T94)</f>
        <v>0</v>
      </c>
      <c r="AR86" s="198" t="s">
        <v>24</v>
      </c>
      <c r="AT86" s="199" t="s">
        <v>76</v>
      </c>
      <c r="AU86" s="199" t="s">
        <v>77</v>
      </c>
      <c r="AY86" s="198" t="s">
        <v>183</v>
      </c>
      <c r="BK86" s="200">
        <f>SUM(BK87:BK94)</f>
        <v>0</v>
      </c>
    </row>
    <row r="87" spans="2:65" s="1" customFormat="1" ht="22.5" customHeight="1">
      <c r="B87" s="41"/>
      <c r="C87" s="257" t="s">
        <v>77</v>
      </c>
      <c r="D87" s="257" t="s">
        <v>330</v>
      </c>
      <c r="E87" s="258" t="s">
        <v>2060</v>
      </c>
      <c r="F87" s="259" t="s">
        <v>2061</v>
      </c>
      <c r="G87" s="260" t="s">
        <v>2062</v>
      </c>
      <c r="H87" s="261">
        <v>1</v>
      </c>
      <c r="I87" s="262"/>
      <c r="J87" s="263">
        <f>ROUND(I87*H87,2)</f>
        <v>0</v>
      </c>
      <c r="K87" s="259" t="s">
        <v>22</v>
      </c>
      <c r="L87" s="264"/>
      <c r="M87" s="265" t="s">
        <v>22</v>
      </c>
      <c r="N87" s="266" t="s">
        <v>48</v>
      </c>
      <c r="O87" s="42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AR87" s="24" t="s">
        <v>228</v>
      </c>
      <c r="AT87" s="24" t="s">
        <v>330</v>
      </c>
      <c r="AU87" s="24" t="s">
        <v>24</v>
      </c>
      <c r="AY87" s="24" t="s">
        <v>183</v>
      </c>
      <c r="BE87" s="215">
        <f>IF(N87="základní",J87,0)</f>
        <v>0</v>
      </c>
      <c r="BF87" s="215">
        <f>IF(N87="snížená",J87,0)</f>
        <v>0</v>
      </c>
      <c r="BG87" s="215">
        <f>IF(N87="zákl. přenesená",J87,0)</f>
        <v>0</v>
      </c>
      <c r="BH87" s="215">
        <f>IF(N87="sníž. přenesená",J87,0)</f>
        <v>0</v>
      </c>
      <c r="BI87" s="215">
        <f>IF(N87="nulová",J87,0)</f>
        <v>0</v>
      </c>
      <c r="BJ87" s="24" t="s">
        <v>24</v>
      </c>
      <c r="BK87" s="215">
        <f>ROUND(I87*H87,2)</f>
        <v>0</v>
      </c>
      <c r="BL87" s="24" t="s">
        <v>190</v>
      </c>
      <c r="BM87" s="24" t="s">
        <v>24</v>
      </c>
    </row>
    <row r="88" spans="2:47" s="1" customFormat="1" ht="13.5">
      <c r="B88" s="41"/>
      <c r="C88" s="63"/>
      <c r="D88" s="232" t="s">
        <v>192</v>
      </c>
      <c r="E88" s="63"/>
      <c r="F88" s="242" t="s">
        <v>2061</v>
      </c>
      <c r="G88" s="63"/>
      <c r="H88" s="63"/>
      <c r="I88" s="172"/>
      <c r="J88" s="63"/>
      <c r="K88" s="63"/>
      <c r="L88" s="61"/>
      <c r="M88" s="218"/>
      <c r="N88" s="42"/>
      <c r="O88" s="42"/>
      <c r="P88" s="42"/>
      <c r="Q88" s="42"/>
      <c r="R88" s="42"/>
      <c r="S88" s="42"/>
      <c r="T88" s="78"/>
      <c r="AT88" s="24" t="s">
        <v>192</v>
      </c>
      <c r="AU88" s="24" t="s">
        <v>24</v>
      </c>
    </row>
    <row r="89" spans="2:65" s="1" customFormat="1" ht="22.5" customHeight="1">
      <c r="B89" s="41"/>
      <c r="C89" s="257" t="s">
        <v>77</v>
      </c>
      <c r="D89" s="257" t="s">
        <v>330</v>
      </c>
      <c r="E89" s="258" t="s">
        <v>2063</v>
      </c>
      <c r="F89" s="259" t="s">
        <v>2064</v>
      </c>
      <c r="G89" s="260" t="s">
        <v>2062</v>
      </c>
      <c r="H89" s="261">
        <v>1</v>
      </c>
      <c r="I89" s="262"/>
      <c r="J89" s="263">
        <f>ROUND(I89*H89,2)</f>
        <v>0</v>
      </c>
      <c r="K89" s="259" t="s">
        <v>22</v>
      </c>
      <c r="L89" s="264"/>
      <c r="M89" s="265" t="s">
        <v>22</v>
      </c>
      <c r="N89" s="266" t="s">
        <v>48</v>
      </c>
      <c r="O89" s="42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AR89" s="24" t="s">
        <v>228</v>
      </c>
      <c r="AT89" s="24" t="s">
        <v>330</v>
      </c>
      <c r="AU89" s="24" t="s">
        <v>24</v>
      </c>
      <c r="AY89" s="24" t="s">
        <v>183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24" t="s">
        <v>24</v>
      </c>
      <c r="BK89" s="215">
        <f>ROUND(I89*H89,2)</f>
        <v>0</v>
      </c>
      <c r="BL89" s="24" t="s">
        <v>190</v>
      </c>
      <c r="BM89" s="24" t="s">
        <v>85</v>
      </c>
    </row>
    <row r="90" spans="2:47" s="1" customFormat="1" ht="13.5">
      <c r="B90" s="41"/>
      <c r="C90" s="63"/>
      <c r="D90" s="232" t="s">
        <v>192</v>
      </c>
      <c r="E90" s="63"/>
      <c r="F90" s="242" t="s">
        <v>2064</v>
      </c>
      <c r="G90" s="63"/>
      <c r="H90" s="63"/>
      <c r="I90" s="172"/>
      <c r="J90" s="63"/>
      <c r="K90" s="63"/>
      <c r="L90" s="61"/>
      <c r="M90" s="218"/>
      <c r="N90" s="42"/>
      <c r="O90" s="42"/>
      <c r="P90" s="42"/>
      <c r="Q90" s="42"/>
      <c r="R90" s="42"/>
      <c r="S90" s="42"/>
      <c r="T90" s="78"/>
      <c r="AT90" s="24" t="s">
        <v>192</v>
      </c>
      <c r="AU90" s="24" t="s">
        <v>24</v>
      </c>
    </row>
    <row r="91" spans="2:65" s="1" customFormat="1" ht="22.5" customHeight="1">
      <c r="B91" s="41"/>
      <c r="C91" s="257" t="s">
        <v>77</v>
      </c>
      <c r="D91" s="257" t="s">
        <v>330</v>
      </c>
      <c r="E91" s="258" t="s">
        <v>2065</v>
      </c>
      <c r="F91" s="259" t="s">
        <v>2066</v>
      </c>
      <c r="G91" s="260" t="s">
        <v>2062</v>
      </c>
      <c r="H91" s="261">
        <v>1</v>
      </c>
      <c r="I91" s="262"/>
      <c r="J91" s="263">
        <f>ROUND(I91*H91,2)</f>
        <v>0</v>
      </c>
      <c r="K91" s="259" t="s">
        <v>22</v>
      </c>
      <c r="L91" s="264"/>
      <c r="M91" s="265" t="s">
        <v>22</v>
      </c>
      <c r="N91" s="266" t="s">
        <v>48</v>
      </c>
      <c r="O91" s="42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AR91" s="24" t="s">
        <v>228</v>
      </c>
      <c r="AT91" s="24" t="s">
        <v>330</v>
      </c>
      <c r="AU91" s="24" t="s">
        <v>24</v>
      </c>
      <c r="AY91" s="24" t="s">
        <v>183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24" t="s">
        <v>24</v>
      </c>
      <c r="BK91" s="215">
        <f>ROUND(I91*H91,2)</f>
        <v>0</v>
      </c>
      <c r="BL91" s="24" t="s">
        <v>190</v>
      </c>
      <c r="BM91" s="24" t="s">
        <v>202</v>
      </c>
    </row>
    <row r="92" spans="2:47" s="1" customFormat="1" ht="13.5">
      <c r="B92" s="41"/>
      <c r="C92" s="63"/>
      <c r="D92" s="232" t="s">
        <v>192</v>
      </c>
      <c r="E92" s="63"/>
      <c r="F92" s="242" t="s">
        <v>2066</v>
      </c>
      <c r="G92" s="63"/>
      <c r="H92" s="63"/>
      <c r="I92" s="172"/>
      <c r="J92" s="63"/>
      <c r="K92" s="63"/>
      <c r="L92" s="61"/>
      <c r="M92" s="218"/>
      <c r="N92" s="42"/>
      <c r="O92" s="42"/>
      <c r="P92" s="42"/>
      <c r="Q92" s="42"/>
      <c r="R92" s="42"/>
      <c r="S92" s="42"/>
      <c r="T92" s="78"/>
      <c r="AT92" s="24" t="s">
        <v>192</v>
      </c>
      <c r="AU92" s="24" t="s">
        <v>24</v>
      </c>
    </row>
    <row r="93" spans="2:65" s="1" customFormat="1" ht="22.5" customHeight="1">
      <c r="B93" s="41"/>
      <c r="C93" s="257" t="s">
        <v>77</v>
      </c>
      <c r="D93" s="257" t="s">
        <v>330</v>
      </c>
      <c r="E93" s="258" t="s">
        <v>2067</v>
      </c>
      <c r="F93" s="259" t="s">
        <v>2068</v>
      </c>
      <c r="G93" s="260" t="s">
        <v>2062</v>
      </c>
      <c r="H93" s="261">
        <v>40</v>
      </c>
      <c r="I93" s="262"/>
      <c r="J93" s="263">
        <f>ROUND(I93*H93,2)</f>
        <v>0</v>
      </c>
      <c r="K93" s="259" t="s">
        <v>22</v>
      </c>
      <c r="L93" s="264"/>
      <c r="M93" s="265" t="s">
        <v>22</v>
      </c>
      <c r="N93" s="266" t="s">
        <v>48</v>
      </c>
      <c r="O93" s="42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AR93" s="24" t="s">
        <v>228</v>
      </c>
      <c r="AT93" s="24" t="s">
        <v>330</v>
      </c>
      <c r="AU93" s="24" t="s">
        <v>24</v>
      </c>
      <c r="AY93" s="24" t="s">
        <v>183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24" t="s">
        <v>24</v>
      </c>
      <c r="BK93" s="215">
        <f>ROUND(I93*H93,2)</f>
        <v>0</v>
      </c>
      <c r="BL93" s="24" t="s">
        <v>190</v>
      </c>
      <c r="BM93" s="24" t="s">
        <v>190</v>
      </c>
    </row>
    <row r="94" spans="2:47" s="1" customFormat="1" ht="13.5">
      <c r="B94" s="41"/>
      <c r="C94" s="63"/>
      <c r="D94" s="216" t="s">
        <v>192</v>
      </c>
      <c r="E94" s="63"/>
      <c r="F94" s="217" t="s">
        <v>2068</v>
      </c>
      <c r="G94" s="63"/>
      <c r="H94" s="63"/>
      <c r="I94" s="172"/>
      <c r="J94" s="63"/>
      <c r="K94" s="63"/>
      <c r="L94" s="61"/>
      <c r="M94" s="218"/>
      <c r="N94" s="42"/>
      <c r="O94" s="42"/>
      <c r="P94" s="42"/>
      <c r="Q94" s="42"/>
      <c r="R94" s="42"/>
      <c r="S94" s="42"/>
      <c r="T94" s="78"/>
      <c r="AT94" s="24" t="s">
        <v>192</v>
      </c>
      <c r="AU94" s="24" t="s">
        <v>24</v>
      </c>
    </row>
    <row r="95" spans="2:63" s="11" customFormat="1" ht="37.35" customHeight="1">
      <c r="B95" s="187"/>
      <c r="C95" s="188"/>
      <c r="D95" s="201" t="s">
        <v>76</v>
      </c>
      <c r="E95" s="273" t="s">
        <v>2069</v>
      </c>
      <c r="F95" s="273" t="s">
        <v>2070</v>
      </c>
      <c r="G95" s="188"/>
      <c r="H95" s="188"/>
      <c r="I95" s="191"/>
      <c r="J95" s="274">
        <f>BK95</f>
        <v>0</v>
      </c>
      <c r="K95" s="188"/>
      <c r="L95" s="193"/>
      <c r="M95" s="194"/>
      <c r="N95" s="195"/>
      <c r="O95" s="195"/>
      <c r="P95" s="196">
        <f>SUM(P96:P123)</f>
        <v>0</v>
      </c>
      <c r="Q95" s="195"/>
      <c r="R95" s="196">
        <f>SUM(R96:R123)</f>
        <v>0</v>
      </c>
      <c r="S95" s="195"/>
      <c r="T95" s="197">
        <f>SUM(T96:T123)</f>
        <v>0</v>
      </c>
      <c r="AR95" s="198" t="s">
        <v>24</v>
      </c>
      <c r="AT95" s="199" t="s">
        <v>76</v>
      </c>
      <c r="AU95" s="199" t="s">
        <v>77</v>
      </c>
      <c r="AY95" s="198" t="s">
        <v>183</v>
      </c>
      <c r="BK95" s="200">
        <f>SUM(BK96:BK123)</f>
        <v>0</v>
      </c>
    </row>
    <row r="96" spans="2:65" s="1" customFormat="1" ht="22.5" customHeight="1">
      <c r="B96" s="41"/>
      <c r="C96" s="257" t="s">
        <v>77</v>
      </c>
      <c r="D96" s="257" t="s">
        <v>330</v>
      </c>
      <c r="E96" s="258" t="s">
        <v>2071</v>
      </c>
      <c r="F96" s="259" t="s">
        <v>2072</v>
      </c>
      <c r="G96" s="260" t="s">
        <v>2073</v>
      </c>
      <c r="H96" s="261">
        <v>17</v>
      </c>
      <c r="I96" s="262"/>
      <c r="J96" s="263">
        <f>ROUND(I96*H96,2)</f>
        <v>0</v>
      </c>
      <c r="K96" s="259" t="s">
        <v>22</v>
      </c>
      <c r="L96" s="264"/>
      <c r="M96" s="265" t="s">
        <v>22</v>
      </c>
      <c r="N96" s="266" t="s">
        <v>48</v>
      </c>
      <c r="O96" s="42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AR96" s="24" t="s">
        <v>228</v>
      </c>
      <c r="AT96" s="24" t="s">
        <v>330</v>
      </c>
      <c r="AU96" s="24" t="s">
        <v>24</v>
      </c>
      <c r="AY96" s="24" t="s">
        <v>183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24" t="s">
        <v>24</v>
      </c>
      <c r="BK96" s="215">
        <f>ROUND(I96*H96,2)</f>
        <v>0</v>
      </c>
      <c r="BL96" s="24" t="s">
        <v>190</v>
      </c>
      <c r="BM96" s="24" t="s">
        <v>212</v>
      </c>
    </row>
    <row r="97" spans="2:47" s="1" customFormat="1" ht="13.5">
      <c r="B97" s="41"/>
      <c r="C97" s="63"/>
      <c r="D97" s="232" t="s">
        <v>192</v>
      </c>
      <c r="E97" s="63"/>
      <c r="F97" s="242" t="s">
        <v>2072</v>
      </c>
      <c r="G97" s="63"/>
      <c r="H97" s="63"/>
      <c r="I97" s="172"/>
      <c r="J97" s="63"/>
      <c r="K97" s="63"/>
      <c r="L97" s="61"/>
      <c r="M97" s="218"/>
      <c r="N97" s="42"/>
      <c r="O97" s="42"/>
      <c r="P97" s="42"/>
      <c r="Q97" s="42"/>
      <c r="R97" s="42"/>
      <c r="S97" s="42"/>
      <c r="T97" s="78"/>
      <c r="AT97" s="24" t="s">
        <v>192</v>
      </c>
      <c r="AU97" s="24" t="s">
        <v>24</v>
      </c>
    </row>
    <row r="98" spans="2:65" s="1" customFormat="1" ht="22.5" customHeight="1">
      <c r="B98" s="41"/>
      <c r="C98" s="257" t="s">
        <v>77</v>
      </c>
      <c r="D98" s="257" t="s">
        <v>330</v>
      </c>
      <c r="E98" s="258" t="s">
        <v>2074</v>
      </c>
      <c r="F98" s="259" t="s">
        <v>2075</v>
      </c>
      <c r="G98" s="260" t="s">
        <v>2062</v>
      </c>
      <c r="H98" s="261">
        <v>6</v>
      </c>
      <c r="I98" s="262"/>
      <c r="J98" s="263">
        <f>ROUND(I98*H98,2)</f>
        <v>0</v>
      </c>
      <c r="K98" s="259" t="s">
        <v>22</v>
      </c>
      <c r="L98" s="264"/>
      <c r="M98" s="265" t="s">
        <v>22</v>
      </c>
      <c r="N98" s="266" t="s">
        <v>48</v>
      </c>
      <c r="O98" s="42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24" t="s">
        <v>228</v>
      </c>
      <c r="AT98" s="24" t="s">
        <v>330</v>
      </c>
      <c r="AU98" s="24" t="s">
        <v>24</v>
      </c>
      <c r="AY98" s="24" t="s">
        <v>183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24" t="s">
        <v>24</v>
      </c>
      <c r="BK98" s="215">
        <f>ROUND(I98*H98,2)</f>
        <v>0</v>
      </c>
      <c r="BL98" s="24" t="s">
        <v>190</v>
      </c>
      <c r="BM98" s="24" t="s">
        <v>217</v>
      </c>
    </row>
    <row r="99" spans="2:47" s="1" customFormat="1" ht="13.5">
      <c r="B99" s="41"/>
      <c r="C99" s="63"/>
      <c r="D99" s="232" t="s">
        <v>192</v>
      </c>
      <c r="E99" s="63"/>
      <c r="F99" s="242" t="s">
        <v>2075</v>
      </c>
      <c r="G99" s="63"/>
      <c r="H99" s="63"/>
      <c r="I99" s="172"/>
      <c r="J99" s="63"/>
      <c r="K99" s="63"/>
      <c r="L99" s="61"/>
      <c r="M99" s="218"/>
      <c r="N99" s="42"/>
      <c r="O99" s="42"/>
      <c r="P99" s="42"/>
      <c r="Q99" s="42"/>
      <c r="R99" s="42"/>
      <c r="S99" s="42"/>
      <c r="T99" s="78"/>
      <c r="AT99" s="24" t="s">
        <v>192</v>
      </c>
      <c r="AU99" s="24" t="s">
        <v>24</v>
      </c>
    </row>
    <row r="100" spans="2:65" s="1" customFormat="1" ht="22.5" customHeight="1">
      <c r="B100" s="41"/>
      <c r="C100" s="257" t="s">
        <v>77</v>
      </c>
      <c r="D100" s="257" t="s">
        <v>330</v>
      </c>
      <c r="E100" s="258" t="s">
        <v>2076</v>
      </c>
      <c r="F100" s="259" t="s">
        <v>2077</v>
      </c>
      <c r="G100" s="260" t="s">
        <v>2062</v>
      </c>
      <c r="H100" s="261">
        <v>126</v>
      </c>
      <c r="I100" s="262"/>
      <c r="J100" s="263">
        <f>ROUND(I100*H100,2)</f>
        <v>0</v>
      </c>
      <c r="K100" s="259" t="s">
        <v>22</v>
      </c>
      <c r="L100" s="264"/>
      <c r="M100" s="265" t="s">
        <v>22</v>
      </c>
      <c r="N100" s="266" t="s">
        <v>48</v>
      </c>
      <c r="O100" s="42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AR100" s="24" t="s">
        <v>228</v>
      </c>
      <c r="AT100" s="24" t="s">
        <v>330</v>
      </c>
      <c r="AU100" s="24" t="s">
        <v>24</v>
      </c>
      <c r="AY100" s="24" t="s">
        <v>183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24" t="s">
        <v>24</v>
      </c>
      <c r="BK100" s="215">
        <f>ROUND(I100*H100,2)</f>
        <v>0</v>
      </c>
      <c r="BL100" s="24" t="s">
        <v>190</v>
      </c>
      <c r="BM100" s="24" t="s">
        <v>221</v>
      </c>
    </row>
    <row r="101" spans="2:47" s="1" customFormat="1" ht="13.5">
      <c r="B101" s="41"/>
      <c r="C101" s="63"/>
      <c r="D101" s="232" t="s">
        <v>192</v>
      </c>
      <c r="E101" s="63"/>
      <c r="F101" s="242" t="s">
        <v>2077</v>
      </c>
      <c r="G101" s="63"/>
      <c r="H101" s="63"/>
      <c r="I101" s="172"/>
      <c r="J101" s="63"/>
      <c r="K101" s="63"/>
      <c r="L101" s="61"/>
      <c r="M101" s="218"/>
      <c r="N101" s="42"/>
      <c r="O101" s="42"/>
      <c r="P101" s="42"/>
      <c r="Q101" s="42"/>
      <c r="R101" s="42"/>
      <c r="S101" s="42"/>
      <c r="T101" s="78"/>
      <c r="AT101" s="24" t="s">
        <v>192</v>
      </c>
      <c r="AU101" s="24" t="s">
        <v>24</v>
      </c>
    </row>
    <row r="102" spans="2:65" s="1" customFormat="1" ht="22.5" customHeight="1">
      <c r="B102" s="41"/>
      <c r="C102" s="257" t="s">
        <v>77</v>
      </c>
      <c r="D102" s="257" t="s">
        <v>330</v>
      </c>
      <c r="E102" s="258" t="s">
        <v>2078</v>
      </c>
      <c r="F102" s="259" t="s">
        <v>2079</v>
      </c>
      <c r="G102" s="260" t="s">
        <v>2062</v>
      </c>
      <c r="H102" s="261">
        <v>63</v>
      </c>
      <c r="I102" s="262"/>
      <c r="J102" s="263">
        <f>ROUND(I102*H102,2)</f>
        <v>0</v>
      </c>
      <c r="K102" s="259" t="s">
        <v>22</v>
      </c>
      <c r="L102" s="264"/>
      <c r="M102" s="265" t="s">
        <v>22</v>
      </c>
      <c r="N102" s="266" t="s">
        <v>48</v>
      </c>
      <c r="O102" s="42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AR102" s="24" t="s">
        <v>228</v>
      </c>
      <c r="AT102" s="24" t="s">
        <v>330</v>
      </c>
      <c r="AU102" s="24" t="s">
        <v>24</v>
      </c>
      <c r="AY102" s="24" t="s">
        <v>183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24" t="s">
        <v>24</v>
      </c>
      <c r="BK102" s="215">
        <f>ROUND(I102*H102,2)</f>
        <v>0</v>
      </c>
      <c r="BL102" s="24" t="s">
        <v>190</v>
      </c>
      <c r="BM102" s="24" t="s">
        <v>228</v>
      </c>
    </row>
    <row r="103" spans="2:47" s="1" customFormat="1" ht="13.5">
      <c r="B103" s="41"/>
      <c r="C103" s="63"/>
      <c r="D103" s="232" t="s">
        <v>192</v>
      </c>
      <c r="E103" s="63"/>
      <c r="F103" s="242" t="s">
        <v>2079</v>
      </c>
      <c r="G103" s="63"/>
      <c r="H103" s="63"/>
      <c r="I103" s="172"/>
      <c r="J103" s="63"/>
      <c r="K103" s="63"/>
      <c r="L103" s="61"/>
      <c r="M103" s="218"/>
      <c r="N103" s="42"/>
      <c r="O103" s="42"/>
      <c r="P103" s="42"/>
      <c r="Q103" s="42"/>
      <c r="R103" s="42"/>
      <c r="S103" s="42"/>
      <c r="T103" s="78"/>
      <c r="AT103" s="24" t="s">
        <v>192</v>
      </c>
      <c r="AU103" s="24" t="s">
        <v>24</v>
      </c>
    </row>
    <row r="104" spans="2:65" s="1" customFormat="1" ht="22.5" customHeight="1">
      <c r="B104" s="41"/>
      <c r="C104" s="257" t="s">
        <v>77</v>
      </c>
      <c r="D104" s="257" t="s">
        <v>330</v>
      </c>
      <c r="E104" s="258" t="s">
        <v>2080</v>
      </c>
      <c r="F104" s="259" t="s">
        <v>2081</v>
      </c>
      <c r="G104" s="260" t="s">
        <v>2062</v>
      </c>
      <c r="H104" s="261">
        <v>63</v>
      </c>
      <c r="I104" s="262"/>
      <c r="J104" s="263">
        <f>ROUND(I104*H104,2)</f>
        <v>0</v>
      </c>
      <c r="K104" s="259" t="s">
        <v>22</v>
      </c>
      <c r="L104" s="264"/>
      <c r="M104" s="265" t="s">
        <v>22</v>
      </c>
      <c r="N104" s="266" t="s">
        <v>48</v>
      </c>
      <c r="O104" s="42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AR104" s="24" t="s">
        <v>228</v>
      </c>
      <c r="AT104" s="24" t="s">
        <v>330</v>
      </c>
      <c r="AU104" s="24" t="s">
        <v>24</v>
      </c>
      <c r="AY104" s="24" t="s">
        <v>183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24" t="s">
        <v>24</v>
      </c>
      <c r="BK104" s="215">
        <f>ROUND(I104*H104,2)</f>
        <v>0</v>
      </c>
      <c r="BL104" s="24" t="s">
        <v>190</v>
      </c>
      <c r="BM104" s="24" t="s">
        <v>235</v>
      </c>
    </row>
    <row r="105" spans="2:47" s="1" customFormat="1" ht="13.5">
      <c r="B105" s="41"/>
      <c r="C105" s="63"/>
      <c r="D105" s="232" t="s">
        <v>192</v>
      </c>
      <c r="E105" s="63"/>
      <c r="F105" s="242" t="s">
        <v>2081</v>
      </c>
      <c r="G105" s="63"/>
      <c r="H105" s="63"/>
      <c r="I105" s="172"/>
      <c r="J105" s="63"/>
      <c r="K105" s="63"/>
      <c r="L105" s="61"/>
      <c r="M105" s="218"/>
      <c r="N105" s="42"/>
      <c r="O105" s="42"/>
      <c r="P105" s="42"/>
      <c r="Q105" s="42"/>
      <c r="R105" s="42"/>
      <c r="S105" s="42"/>
      <c r="T105" s="78"/>
      <c r="AT105" s="24" t="s">
        <v>192</v>
      </c>
      <c r="AU105" s="24" t="s">
        <v>24</v>
      </c>
    </row>
    <row r="106" spans="2:65" s="1" customFormat="1" ht="22.5" customHeight="1">
      <c r="B106" s="41"/>
      <c r="C106" s="257" t="s">
        <v>77</v>
      </c>
      <c r="D106" s="257" t="s">
        <v>330</v>
      </c>
      <c r="E106" s="258" t="s">
        <v>2082</v>
      </c>
      <c r="F106" s="259" t="s">
        <v>2083</v>
      </c>
      <c r="G106" s="260" t="s">
        <v>2062</v>
      </c>
      <c r="H106" s="261">
        <v>63</v>
      </c>
      <c r="I106" s="262"/>
      <c r="J106" s="263">
        <f>ROUND(I106*H106,2)</f>
        <v>0</v>
      </c>
      <c r="K106" s="259" t="s">
        <v>22</v>
      </c>
      <c r="L106" s="264"/>
      <c r="M106" s="265" t="s">
        <v>22</v>
      </c>
      <c r="N106" s="266" t="s">
        <v>48</v>
      </c>
      <c r="O106" s="42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AR106" s="24" t="s">
        <v>228</v>
      </c>
      <c r="AT106" s="24" t="s">
        <v>330</v>
      </c>
      <c r="AU106" s="24" t="s">
        <v>24</v>
      </c>
      <c r="AY106" s="24" t="s">
        <v>183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24" t="s">
        <v>24</v>
      </c>
      <c r="BK106" s="215">
        <f>ROUND(I106*H106,2)</f>
        <v>0</v>
      </c>
      <c r="BL106" s="24" t="s">
        <v>190</v>
      </c>
      <c r="BM106" s="24" t="s">
        <v>29</v>
      </c>
    </row>
    <row r="107" spans="2:47" s="1" customFormat="1" ht="13.5">
      <c r="B107" s="41"/>
      <c r="C107" s="63"/>
      <c r="D107" s="232" t="s">
        <v>192</v>
      </c>
      <c r="E107" s="63"/>
      <c r="F107" s="242" t="s">
        <v>2083</v>
      </c>
      <c r="G107" s="63"/>
      <c r="H107" s="63"/>
      <c r="I107" s="172"/>
      <c r="J107" s="63"/>
      <c r="K107" s="63"/>
      <c r="L107" s="61"/>
      <c r="M107" s="218"/>
      <c r="N107" s="42"/>
      <c r="O107" s="42"/>
      <c r="P107" s="42"/>
      <c r="Q107" s="42"/>
      <c r="R107" s="42"/>
      <c r="S107" s="42"/>
      <c r="T107" s="78"/>
      <c r="AT107" s="24" t="s">
        <v>192</v>
      </c>
      <c r="AU107" s="24" t="s">
        <v>24</v>
      </c>
    </row>
    <row r="108" spans="2:65" s="1" customFormat="1" ht="22.5" customHeight="1">
      <c r="B108" s="41"/>
      <c r="C108" s="257" t="s">
        <v>77</v>
      </c>
      <c r="D108" s="257" t="s">
        <v>330</v>
      </c>
      <c r="E108" s="258" t="s">
        <v>2084</v>
      </c>
      <c r="F108" s="259" t="s">
        <v>2085</v>
      </c>
      <c r="G108" s="260" t="s">
        <v>2062</v>
      </c>
      <c r="H108" s="261">
        <v>65</v>
      </c>
      <c r="I108" s="262"/>
      <c r="J108" s="263">
        <f>ROUND(I108*H108,2)</f>
        <v>0</v>
      </c>
      <c r="K108" s="259" t="s">
        <v>22</v>
      </c>
      <c r="L108" s="264"/>
      <c r="M108" s="265" t="s">
        <v>22</v>
      </c>
      <c r="N108" s="266" t="s">
        <v>48</v>
      </c>
      <c r="O108" s="42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AR108" s="24" t="s">
        <v>228</v>
      </c>
      <c r="AT108" s="24" t="s">
        <v>330</v>
      </c>
      <c r="AU108" s="24" t="s">
        <v>24</v>
      </c>
      <c r="AY108" s="24" t="s">
        <v>183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24" t="s">
        <v>24</v>
      </c>
      <c r="BK108" s="215">
        <f>ROUND(I108*H108,2)</f>
        <v>0</v>
      </c>
      <c r="BL108" s="24" t="s">
        <v>190</v>
      </c>
      <c r="BM108" s="24" t="s">
        <v>252</v>
      </c>
    </row>
    <row r="109" spans="2:47" s="1" customFormat="1" ht="13.5">
      <c r="B109" s="41"/>
      <c r="C109" s="63"/>
      <c r="D109" s="232" t="s">
        <v>192</v>
      </c>
      <c r="E109" s="63"/>
      <c r="F109" s="242" t="s">
        <v>2085</v>
      </c>
      <c r="G109" s="63"/>
      <c r="H109" s="63"/>
      <c r="I109" s="172"/>
      <c r="J109" s="63"/>
      <c r="K109" s="63"/>
      <c r="L109" s="61"/>
      <c r="M109" s="218"/>
      <c r="N109" s="42"/>
      <c r="O109" s="42"/>
      <c r="P109" s="42"/>
      <c r="Q109" s="42"/>
      <c r="R109" s="42"/>
      <c r="S109" s="42"/>
      <c r="T109" s="78"/>
      <c r="AT109" s="24" t="s">
        <v>192</v>
      </c>
      <c r="AU109" s="24" t="s">
        <v>24</v>
      </c>
    </row>
    <row r="110" spans="2:65" s="1" customFormat="1" ht="22.5" customHeight="1">
      <c r="B110" s="41"/>
      <c r="C110" s="257" t="s">
        <v>77</v>
      </c>
      <c r="D110" s="257" t="s">
        <v>330</v>
      </c>
      <c r="E110" s="258" t="s">
        <v>2086</v>
      </c>
      <c r="F110" s="259" t="s">
        <v>2087</v>
      </c>
      <c r="G110" s="260" t="s">
        <v>2062</v>
      </c>
      <c r="H110" s="261">
        <v>30</v>
      </c>
      <c r="I110" s="262"/>
      <c r="J110" s="263">
        <f>ROUND(I110*H110,2)</f>
        <v>0</v>
      </c>
      <c r="K110" s="259" t="s">
        <v>22</v>
      </c>
      <c r="L110" s="264"/>
      <c r="M110" s="265" t="s">
        <v>22</v>
      </c>
      <c r="N110" s="266" t="s">
        <v>48</v>
      </c>
      <c r="O110" s="42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AR110" s="24" t="s">
        <v>228</v>
      </c>
      <c r="AT110" s="24" t="s">
        <v>330</v>
      </c>
      <c r="AU110" s="24" t="s">
        <v>24</v>
      </c>
      <c r="AY110" s="24" t="s">
        <v>183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24" t="s">
        <v>24</v>
      </c>
      <c r="BK110" s="215">
        <f>ROUND(I110*H110,2)</f>
        <v>0</v>
      </c>
      <c r="BL110" s="24" t="s">
        <v>190</v>
      </c>
      <c r="BM110" s="24" t="s">
        <v>259</v>
      </c>
    </row>
    <row r="111" spans="2:47" s="1" customFormat="1" ht="13.5">
      <c r="B111" s="41"/>
      <c r="C111" s="63"/>
      <c r="D111" s="232" t="s">
        <v>192</v>
      </c>
      <c r="E111" s="63"/>
      <c r="F111" s="242" t="s">
        <v>2087</v>
      </c>
      <c r="G111" s="63"/>
      <c r="H111" s="63"/>
      <c r="I111" s="172"/>
      <c r="J111" s="63"/>
      <c r="K111" s="63"/>
      <c r="L111" s="61"/>
      <c r="M111" s="218"/>
      <c r="N111" s="42"/>
      <c r="O111" s="42"/>
      <c r="P111" s="42"/>
      <c r="Q111" s="42"/>
      <c r="R111" s="42"/>
      <c r="S111" s="42"/>
      <c r="T111" s="78"/>
      <c r="AT111" s="24" t="s">
        <v>192</v>
      </c>
      <c r="AU111" s="24" t="s">
        <v>24</v>
      </c>
    </row>
    <row r="112" spans="2:65" s="1" customFormat="1" ht="22.5" customHeight="1">
      <c r="B112" s="41"/>
      <c r="C112" s="257" t="s">
        <v>77</v>
      </c>
      <c r="D112" s="257" t="s">
        <v>330</v>
      </c>
      <c r="E112" s="258" t="s">
        <v>2088</v>
      </c>
      <c r="F112" s="259" t="s">
        <v>2089</v>
      </c>
      <c r="G112" s="260" t="s">
        <v>2062</v>
      </c>
      <c r="H112" s="261">
        <v>20</v>
      </c>
      <c r="I112" s="262"/>
      <c r="J112" s="263">
        <f>ROUND(I112*H112,2)</f>
        <v>0</v>
      </c>
      <c r="K112" s="259" t="s">
        <v>22</v>
      </c>
      <c r="L112" s="264"/>
      <c r="M112" s="265" t="s">
        <v>22</v>
      </c>
      <c r="N112" s="266" t="s">
        <v>48</v>
      </c>
      <c r="O112" s="42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AR112" s="24" t="s">
        <v>228</v>
      </c>
      <c r="AT112" s="24" t="s">
        <v>330</v>
      </c>
      <c r="AU112" s="24" t="s">
        <v>24</v>
      </c>
      <c r="AY112" s="24" t="s">
        <v>183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24" t="s">
        <v>24</v>
      </c>
      <c r="BK112" s="215">
        <f>ROUND(I112*H112,2)</f>
        <v>0</v>
      </c>
      <c r="BL112" s="24" t="s">
        <v>190</v>
      </c>
      <c r="BM112" s="24" t="s">
        <v>265</v>
      </c>
    </row>
    <row r="113" spans="2:47" s="1" customFormat="1" ht="13.5">
      <c r="B113" s="41"/>
      <c r="C113" s="63"/>
      <c r="D113" s="232" t="s">
        <v>192</v>
      </c>
      <c r="E113" s="63"/>
      <c r="F113" s="242" t="s">
        <v>2089</v>
      </c>
      <c r="G113" s="63"/>
      <c r="H113" s="63"/>
      <c r="I113" s="172"/>
      <c r="J113" s="63"/>
      <c r="K113" s="63"/>
      <c r="L113" s="61"/>
      <c r="M113" s="218"/>
      <c r="N113" s="42"/>
      <c r="O113" s="42"/>
      <c r="P113" s="42"/>
      <c r="Q113" s="42"/>
      <c r="R113" s="42"/>
      <c r="S113" s="42"/>
      <c r="T113" s="78"/>
      <c r="AT113" s="24" t="s">
        <v>192</v>
      </c>
      <c r="AU113" s="24" t="s">
        <v>24</v>
      </c>
    </row>
    <row r="114" spans="2:65" s="1" customFormat="1" ht="22.5" customHeight="1">
      <c r="B114" s="41"/>
      <c r="C114" s="257" t="s">
        <v>77</v>
      </c>
      <c r="D114" s="257" t="s">
        <v>330</v>
      </c>
      <c r="E114" s="258" t="s">
        <v>2090</v>
      </c>
      <c r="F114" s="259" t="s">
        <v>2091</v>
      </c>
      <c r="G114" s="260" t="s">
        <v>2062</v>
      </c>
      <c r="H114" s="261">
        <v>15</v>
      </c>
      <c r="I114" s="262"/>
      <c r="J114" s="263">
        <f>ROUND(I114*H114,2)</f>
        <v>0</v>
      </c>
      <c r="K114" s="259" t="s">
        <v>22</v>
      </c>
      <c r="L114" s="264"/>
      <c r="M114" s="265" t="s">
        <v>22</v>
      </c>
      <c r="N114" s="266" t="s">
        <v>48</v>
      </c>
      <c r="O114" s="42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AR114" s="24" t="s">
        <v>228</v>
      </c>
      <c r="AT114" s="24" t="s">
        <v>330</v>
      </c>
      <c r="AU114" s="24" t="s">
        <v>24</v>
      </c>
      <c r="AY114" s="24" t="s">
        <v>183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24" t="s">
        <v>24</v>
      </c>
      <c r="BK114" s="215">
        <f>ROUND(I114*H114,2)</f>
        <v>0</v>
      </c>
      <c r="BL114" s="24" t="s">
        <v>190</v>
      </c>
      <c r="BM114" s="24" t="s">
        <v>271</v>
      </c>
    </row>
    <row r="115" spans="2:47" s="1" customFormat="1" ht="13.5">
      <c r="B115" s="41"/>
      <c r="C115" s="63"/>
      <c r="D115" s="232" t="s">
        <v>192</v>
      </c>
      <c r="E115" s="63"/>
      <c r="F115" s="242" t="s">
        <v>2091</v>
      </c>
      <c r="G115" s="63"/>
      <c r="H115" s="63"/>
      <c r="I115" s="172"/>
      <c r="J115" s="63"/>
      <c r="K115" s="63"/>
      <c r="L115" s="61"/>
      <c r="M115" s="218"/>
      <c r="N115" s="42"/>
      <c r="O115" s="42"/>
      <c r="P115" s="42"/>
      <c r="Q115" s="42"/>
      <c r="R115" s="42"/>
      <c r="S115" s="42"/>
      <c r="T115" s="78"/>
      <c r="AT115" s="24" t="s">
        <v>192</v>
      </c>
      <c r="AU115" s="24" t="s">
        <v>24</v>
      </c>
    </row>
    <row r="116" spans="2:65" s="1" customFormat="1" ht="22.5" customHeight="1">
      <c r="B116" s="41"/>
      <c r="C116" s="257" t="s">
        <v>77</v>
      </c>
      <c r="D116" s="257" t="s">
        <v>330</v>
      </c>
      <c r="E116" s="258" t="s">
        <v>2092</v>
      </c>
      <c r="F116" s="259" t="s">
        <v>2093</v>
      </c>
      <c r="G116" s="260" t="s">
        <v>2062</v>
      </c>
      <c r="H116" s="261">
        <v>6</v>
      </c>
      <c r="I116" s="262"/>
      <c r="J116" s="263">
        <f>ROUND(I116*H116,2)</f>
        <v>0</v>
      </c>
      <c r="K116" s="259" t="s">
        <v>22</v>
      </c>
      <c r="L116" s="264"/>
      <c r="M116" s="265" t="s">
        <v>22</v>
      </c>
      <c r="N116" s="266" t="s">
        <v>48</v>
      </c>
      <c r="O116" s="42"/>
      <c r="P116" s="213">
        <f>O116*H116</f>
        <v>0</v>
      </c>
      <c r="Q116" s="213">
        <v>0</v>
      </c>
      <c r="R116" s="213">
        <f>Q116*H116</f>
        <v>0</v>
      </c>
      <c r="S116" s="213">
        <v>0</v>
      </c>
      <c r="T116" s="214">
        <f>S116*H116</f>
        <v>0</v>
      </c>
      <c r="AR116" s="24" t="s">
        <v>228</v>
      </c>
      <c r="AT116" s="24" t="s">
        <v>330</v>
      </c>
      <c r="AU116" s="24" t="s">
        <v>24</v>
      </c>
      <c r="AY116" s="24" t="s">
        <v>183</v>
      </c>
      <c r="BE116" s="215">
        <f>IF(N116="základní",J116,0)</f>
        <v>0</v>
      </c>
      <c r="BF116" s="215">
        <f>IF(N116="snížená",J116,0)</f>
        <v>0</v>
      </c>
      <c r="BG116" s="215">
        <f>IF(N116="zákl. přenesená",J116,0)</f>
        <v>0</v>
      </c>
      <c r="BH116" s="215">
        <f>IF(N116="sníž. přenesená",J116,0)</f>
        <v>0</v>
      </c>
      <c r="BI116" s="215">
        <f>IF(N116="nulová",J116,0)</f>
        <v>0</v>
      </c>
      <c r="BJ116" s="24" t="s">
        <v>24</v>
      </c>
      <c r="BK116" s="215">
        <f>ROUND(I116*H116,2)</f>
        <v>0</v>
      </c>
      <c r="BL116" s="24" t="s">
        <v>190</v>
      </c>
      <c r="BM116" s="24" t="s">
        <v>10</v>
      </c>
    </row>
    <row r="117" spans="2:47" s="1" customFormat="1" ht="13.5">
      <c r="B117" s="41"/>
      <c r="C117" s="63"/>
      <c r="D117" s="232" t="s">
        <v>192</v>
      </c>
      <c r="E117" s="63"/>
      <c r="F117" s="242" t="s">
        <v>2093</v>
      </c>
      <c r="G117" s="63"/>
      <c r="H117" s="63"/>
      <c r="I117" s="172"/>
      <c r="J117" s="63"/>
      <c r="K117" s="63"/>
      <c r="L117" s="61"/>
      <c r="M117" s="218"/>
      <c r="N117" s="42"/>
      <c r="O117" s="42"/>
      <c r="P117" s="42"/>
      <c r="Q117" s="42"/>
      <c r="R117" s="42"/>
      <c r="S117" s="42"/>
      <c r="T117" s="78"/>
      <c r="AT117" s="24" t="s">
        <v>192</v>
      </c>
      <c r="AU117" s="24" t="s">
        <v>24</v>
      </c>
    </row>
    <row r="118" spans="2:65" s="1" customFormat="1" ht="22.5" customHeight="1">
      <c r="B118" s="41"/>
      <c r="C118" s="257" t="s">
        <v>77</v>
      </c>
      <c r="D118" s="257" t="s">
        <v>330</v>
      </c>
      <c r="E118" s="258" t="s">
        <v>2094</v>
      </c>
      <c r="F118" s="259" t="s">
        <v>2095</v>
      </c>
      <c r="G118" s="260" t="s">
        <v>2062</v>
      </c>
      <c r="H118" s="261">
        <v>63</v>
      </c>
      <c r="I118" s="262"/>
      <c r="J118" s="263">
        <f>ROUND(I118*H118,2)</f>
        <v>0</v>
      </c>
      <c r="K118" s="259" t="s">
        <v>22</v>
      </c>
      <c r="L118" s="264"/>
      <c r="M118" s="265" t="s">
        <v>22</v>
      </c>
      <c r="N118" s="266" t="s">
        <v>48</v>
      </c>
      <c r="O118" s="42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AR118" s="24" t="s">
        <v>228</v>
      </c>
      <c r="AT118" s="24" t="s">
        <v>330</v>
      </c>
      <c r="AU118" s="24" t="s">
        <v>24</v>
      </c>
      <c r="AY118" s="24" t="s">
        <v>183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24" t="s">
        <v>24</v>
      </c>
      <c r="BK118" s="215">
        <f>ROUND(I118*H118,2)</f>
        <v>0</v>
      </c>
      <c r="BL118" s="24" t="s">
        <v>190</v>
      </c>
      <c r="BM118" s="24" t="s">
        <v>284</v>
      </c>
    </row>
    <row r="119" spans="2:47" s="1" customFormat="1" ht="13.5">
      <c r="B119" s="41"/>
      <c r="C119" s="63"/>
      <c r="D119" s="232" t="s">
        <v>192</v>
      </c>
      <c r="E119" s="63"/>
      <c r="F119" s="242" t="s">
        <v>2095</v>
      </c>
      <c r="G119" s="63"/>
      <c r="H119" s="63"/>
      <c r="I119" s="172"/>
      <c r="J119" s="63"/>
      <c r="K119" s="63"/>
      <c r="L119" s="61"/>
      <c r="M119" s="218"/>
      <c r="N119" s="42"/>
      <c r="O119" s="42"/>
      <c r="P119" s="42"/>
      <c r="Q119" s="42"/>
      <c r="R119" s="42"/>
      <c r="S119" s="42"/>
      <c r="T119" s="78"/>
      <c r="AT119" s="24" t="s">
        <v>192</v>
      </c>
      <c r="AU119" s="24" t="s">
        <v>24</v>
      </c>
    </row>
    <row r="120" spans="2:65" s="1" customFormat="1" ht="22.5" customHeight="1">
      <c r="B120" s="41"/>
      <c r="C120" s="257" t="s">
        <v>77</v>
      </c>
      <c r="D120" s="257" t="s">
        <v>330</v>
      </c>
      <c r="E120" s="258" t="s">
        <v>2096</v>
      </c>
      <c r="F120" s="259" t="s">
        <v>2097</v>
      </c>
      <c r="G120" s="260" t="s">
        <v>238</v>
      </c>
      <c r="H120" s="261">
        <v>120</v>
      </c>
      <c r="I120" s="262"/>
      <c r="J120" s="263">
        <f>ROUND(I120*H120,2)</f>
        <v>0</v>
      </c>
      <c r="K120" s="259" t="s">
        <v>22</v>
      </c>
      <c r="L120" s="264"/>
      <c r="M120" s="265" t="s">
        <v>22</v>
      </c>
      <c r="N120" s="266" t="s">
        <v>48</v>
      </c>
      <c r="O120" s="42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AR120" s="24" t="s">
        <v>228</v>
      </c>
      <c r="AT120" s="24" t="s">
        <v>330</v>
      </c>
      <c r="AU120" s="24" t="s">
        <v>24</v>
      </c>
      <c r="AY120" s="24" t="s">
        <v>183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24" t="s">
        <v>24</v>
      </c>
      <c r="BK120" s="215">
        <f>ROUND(I120*H120,2)</f>
        <v>0</v>
      </c>
      <c r="BL120" s="24" t="s">
        <v>190</v>
      </c>
      <c r="BM120" s="24" t="s">
        <v>290</v>
      </c>
    </row>
    <row r="121" spans="2:47" s="1" customFormat="1" ht="13.5">
      <c r="B121" s="41"/>
      <c r="C121" s="63"/>
      <c r="D121" s="232" t="s">
        <v>192</v>
      </c>
      <c r="E121" s="63"/>
      <c r="F121" s="242" t="s">
        <v>2097</v>
      </c>
      <c r="G121" s="63"/>
      <c r="H121" s="63"/>
      <c r="I121" s="172"/>
      <c r="J121" s="63"/>
      <c r="K121" s="63"/>
      <c r="L121" s="61"/>
      <c r="M121" s="218"/>
      <c r="N121" s="42"/>
      <c r="O121" s="42"/>
      <c r="P121" s="42"/>
      <c r="Q121" s="42"/>
      <c r="R121" s="42"/>
      <c r="S121" s="42"/>
      <c r="T121" s="78"/>
      <c r="AT121" s="24" t="s">
        <v>192</v>
      </c>
      <c r="AU121" s="24" t="s">
        <v>24</v>
      </c>
    </row>
    <row r="122" spans="2:65" s="1" customFormat="1" ht="22.5" customHeight="1">
      <c r="B122" s="41"/>
      <c r="C122" s="257" t="s">
        <v>77</v>
      </c>
      <c r="D122" s="257" t="s">
        <v>330</v>
      </c>
      <c r="E122" s="258" t="s">
        <v>2098</v>
      </c>
      <c r="F122" s="259" t="s">
        <v>2099</v>
      </c>
      <c r="G122" s="260" t="s">
        <v>2073</v>
      </c>
      <c r="H122" s="261">
        <v>1</v>
      </c>
      <c r="I122" s="262"/>
      <c r="J122" s="263">
        <f>ROUND(I122*H122,2)</f>
        <v>0</v>
      </c>
      <c r="K122" s="259" t="s">
        <v>22</v>
      </c>
      <c r="L122" s="264"/>
      <c r="M122" s="265" t="s">
        <v>22</v>
      </c>
      <c r="N122" s="266" t="s">
        <v>48</v>
      </c>
      <c r="O122" s="42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AR122" s="24" t="s">
        <v>228</v>
      </c>
      <c r="AT122" s="24" t="s">
        <v>330</v>
      </c>
      <c r="AU122" s="24" t="s">
        <v>24</v>
      </c>
      <c r="AY122" s="24" t="s">
        <v>183</v>
      </c>
      <c r="BE122" s="215">
        <f>IF(N122="základní",J122,0)</f>
        <v>0</v>
      </c>
      <c r="BF122" s="215">
        <f>IF(N122="snížená",J122,0)</f>
        <v>0</v>
      </c>
      <c r="BG122" s="215">
        <f>IF(N122="zákl. přenesená",J122,0)</f>
        <v>0</v>
      </c>
      <c r="BH122" s="215">
        <f>IF(N122="sníž. přenesená",J122,0)</f>
        <v>0</v>
      </c>
      <c r="BI122" s="215">
        <f>IF(N122="nulová",J122,0)</f>
        <v>0</v>
      </c>
      <c r="BJ122" s="24" t="s">
        <v>24</v>
      </c>
      <c r="BK122" s="215">
        <f>ROUND(I122*H122,2)</f>
        <v>0</v>
      </c>
      <c r="BL122" s="24" t="s">
        <v>190</v>
      </c>
      <c r="BM122" s="24" t="s">
        <v>296</v>
      </c>
    </row>
    <row r="123" spans="2:47" s="1" customFormat="1" ht="13.5">
      <c r="B123" s="41"/>
      <c r="C123" s="63"/>
      <c r="D123" s="216" t="s">
        <v>192</v>
      </c>
      <c r="E123" s="63"/>
      <c r="F123" s="217" t="s">
        <v>2099</v>
      </c>
      <c r="G123" s="63"/>
      <c r="H123" s="63"/>
      <c r="I123" s="172"/>
      <c r="J123" s="63"/>
      <c r="K123" s="63"/>
      <c r="L123" s="61"/>
      <c r="M123" s="218"/>
      <c r="N123" s="42"/>
      <c r="O123" s="42"/>
      <c r="P123" s="42"/>
      <c r="Q123" s="42"/>
      <c r="R123" s="42"/>
      <c r="S123" s="42"/>
      <c r="T123" s="78"/>
      <c r="AT123" s="24" t="s">
        <v>192</v>
      </c>
      <c r="AU123" s="24" t="s">
        <v>24</v>
      </c>
    </row>
    <row r="124" spans="2:63" s="11" customFormat="1" ht="37.35" customHeight="1">
      <c r="B124" s="187"/>
      <c r="C124" s="188"/>
      <c r="D124" s="201" t="s">
        <v>76</v>
      </c>
      <c r="E124" s="273" t="s">
        <v>2100</v>
      </c>
      <c r="F124" s="273" t="s">
        <v>2101</v>
      </c>
      <c r="G124" s="188"/>
      <c r="H124" s="188"/>
      <c r="I124" s="191"/>
      <c r="J124" s="274">
        <f>BK124</f>
        <v>0</v>
      </c>
      <c r="K124" s="188"/>
      <c r="L124" s="193"/>
      <c r="M124" s="194"/>
      <c r="N124" s="195"/>
      <c r="O124" s="195"/>
      <c r="P124" s="196">
        <f>SUM(P125:P136)</f>
        <v>0</v>
      </c>
      <c r="Q124" s="195"/>
      <c r="R124" s="196">
        <f>SUM(R125:R136)</f>
        <v>0</v>
      </c>
      <c r="S124" s="195"/>
      <c r="T124" s="197">
        <f>SUM(T125:T136)</f>
        <v>0</v>
      </c>
      <c r="AR124" s="198" t="s">
        <v>24</v>
      </c>
      <c r="AT124" s="199" t="s">
        <v>76</v>
      </c>
      <c r="AU124" s="199" t="s">
        <v>77</v>
      </c>
      <c r="AY124" s="198" t="s">
        <v>183</v>
      </c>
      <c r="BK124" s="200">
        <f>SUM(BK125:BK136)</f>
        <v>0</v>
      </c>
    </row>
    <row r="125" spans="2:65" s="1" customFormat="1" ht="22.5" customHeight="1">
      <c r="B125" s="41"/>
      <c r="C125" s="204" t="s">
        <v>77</v>
      </c>
      <c r="D125" s="204" t="s">
        <v>185</v>
      </c>
      <c r="E125" s="205" t="s">
        <v>2102</v>
      </c>
      <c r="F125" s="206" t="s">
        <v>2103</v>
      </c>
      <c r="G125" s="207" t="s">
        <v>2062</v>
      </c>
      <c r="H125" s="208">
        <v>1</v>
      </c>
      <c r="I125" s="209"/>
      <c r="J125" s="210">
        <f>ROUND(I125*H125,2)</f>
        <v>0</v>
      </c>
      <c r="K125" s="206" t="s">
        <v>22</v>
      </c>
      <c r="L125" s="61"/>
      <c r="M125" s="211" t="s">
        <v>22</v>
      </c>
      <c r="N125" s="212" t="s">
        <v>48</v>
      </c>
      <c r="O125" s="42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AR125" s="24" t="s">
        <v>190</v>
      </c>
      <c r="AT125" s="24" t="s">
        <v>185</v>
      </c>
      <c r="AU125" s="24" t="s">
        <v>24</v>
      </c>
      <c r="AY125" s="24" t="s">
        <v>183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24" t="s">
        <v>24</v>
      </c>
      <c r="BK125" s="215">
        <f>ROUND(I125*H125,2)</f>
        <v>0</v>
      </c>
      <c r="BL125" s="24" t="s">
        <v>190</v>
      </c>
      <c r="BM125" s="24" t="s">
        <v>302</v>
      </c>
    </row>
    <row r="126" spans="2:47" s="1" customFormat="1" ht="13.5">
      <c r="B126" s="41"/>
      <c r="C126" s="63"/>
      <c r="D126" s="232" t="s">
        <v>192</v>
      </c>
      <c r="E126" s="63"/>
      <c r="F126" s="242" t="s">
        <v>2103</v>
      </c>
      <c r="G126" s="63"/>
      <c r="H126" s="63"/>
      <c r="I126" s="172"/>
      <c r="J126" s="63"/>
      <c r="K126" s="63"/>
      <c r="L126" s="61"/>
      <c r="M126" s="218"/>
      <c r="N126" s="42"/>
      <c r="O126" s="42"/>
      <c r="P126" s="42"/>
      <c r="Q126" s="42"/>
      <c r="R126" s="42"/>
      <c r="S126" s="42"/>
      <c r="T126" s="78"/>
      <c r="AT126" s="24" t="s">
        <v>192</v>
      </c>
      <c r="AU126" s="24" t="s">
        <v>24</v>
      </c>
    </row>
    <row r="127" spans="2:65" s="1" customFormat="1" ht="22.5" customHeight="1">
      <c r="B127" s="41"/>
      <c r="C127" s="204" t="s">
        <v>77</v>
      </c>
      <c r="D127" s="204" t="s">
        <v>185</v>
      </c>
      <c r="E127" s="205" t="s">
        <v>2104</v>
      </c>
      <c r="F127" s="206" t="s">
        <v>2105</v>
      </c>
      <c r="G127" s="207" t="s">
        <v>2062</v>
      </c>
      <c r="H127" s="208">
        <v>1</v>
      </c>
      <c r="I127" s="209"/>
      <c r="J127" s="210">
        <f>ROUND(I127*H127,2)</f>
        <v>0</v>
      </c>
      <c r="K127" s="206" t="s">
        <v>22</v>
      </c>
      <c r="L127" s="61"/>
      <c r="M127" s="211" t="s">
        <v>22</v>
      </c>
      <c r="N127" s="212" t="s">
        <v>48</v>
      </c>
      <c r="O127" s="42"/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4">
        <f>S127*H127</f>
        <v>0</v>
      </c>
      <c r="AR127" s="24" t="s">
        <v>190</v>
      </c>
      <c r="AT127" s="24" t="s">
        <v>185</v>
      </c>
      <c r="AU127" s="24" t="s">
        <v>24</v>
      </c>
      <c r="AY127" s="24" t="s">
        <v>183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24" t="s">
        <v>24</v>
      </c>
      <c r="BK127" s="215">
        <f>ROUND(I127*H127,2)</f>
        <v>0</v>
      </c>
      <c r="BL127" s="24" t="s">
        <v>190</v>
      </c>
      <c r="BM127" s="24" t="s">
        <v>309</v>
      </c>
    </row>
    <row r="128" spans="2:47" s="1" customFormat="1" ht="13.5">
      <c r="B128" s="41"/>
      <c r="C128" s="63"/>
      <c r="D128" s="232" t="s">
        <v>192</v>
      </c>
      <c r="E128" s="63"/>
      <c r="F128" s="242" t="s">
        <v>2105</v>
      </c>
      <c r="G128" s="63"/>
      <c r="H128" s="63"/>
      <c r="I128" s="172"/>
      <c r="J128" s="63"/>
      <c r="K128" s="63"/>
      <c r="L128" s="61"/>
      <c r="M128" s="218"/>
      <c r="N128" s="42"/>
      <c r="O128" s="42"/>
      <c r="P128" s="42"/>
      <c r="Q128" s="42"/>
      <c r="R128" s="42"/>
      <c r="S128" s="42"/>
      <c r="T128" s="78"/>
      <c r="AT128" s="24" t="s">
        <v>192</v>
      </c>
      <c r="AU128" s="24" t="s">
        <v>24</v>
      </c>
    </row>
    <row r="129" spans="2:65" s="1" customFormat="1" ht="22.5" customHeight="1">
      <c r="B129" s="41"/>
      <c r="C129" s="204" t="s">
        <v>77</v>
      </c>
      <c r="D129" s="204" t="s">
        <v>185</v>
      </c>
      <c r="E129" s="205" t="s">
        <v>2106</v>
      </c>
      <c r="F129" s="206" t="s">
        <v>2107</v>
      </c>
      <c r="G129" s="207" t="s">
        <v>2062</v>
      </c>
      <c r="H129" s="208">
        <v>112</v>
      </c>
      <c r="I129" s="209"/>
      <c r="J129" s="210">
        <f>ROUND(I129*H129,2)</f>
        <v>0</v>
      </c>
      <c r="K129" s="206" t="s">
        <v>22</v>
      </c>
      <c r="L129" s="61"/>
      <c r="M129" s="211" t="s">
        <v>22</v>
      </c>
      <c r="N129" s="212" t="s">
        <v>48</v>
      </c>
      <c r="O129" s="42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AR129" s="24" t="s">
        <v>190</v>
      </c>
      <c r="AT129" s="24" t="s">
        <v>185</v>
      </c>
      <c r="AU129" s="24" t="s">
        <v>24</v>
      </c>
      <c r="AY129" s="24" t="s">
        <v>183</v>
      </c>
      <c r="BE129" s="215">
        <f>IF(N129="základní",J129,0)</f>
        <v>0</v>
      </c>
      <c r="BF129" s="215">
        <f>IF(N129="snížená",J129,0)</f>
        <v>0</v>
      </c>
      <c r="BG129" s="215">
        <f>IF(N129="zákl. přenesená",J129,0)</f>
        <v>0</v>
      </c>
      <c r="BH129" s="215">
        <f>IF(N129="sníž. přenesená",J129,0)</f>
        <v>0</v>
      </c>
      <c r="BI129" s="215">
        <f>IF(N129="nulová",J129,0)</f>
        <v>0</v>
      </c>
      <c r="BJ129" s="24" t="s">
        <v>24</v>
      </c>
      <c r="BK129" s="215">
        <f>ROUND(I129*H129,2)</f>
        <v>0</v>
      </c>
      <c r="BL129" s="24" t="s">
        <v>190</v>
      </c>
      <c r="BM129" s="24" t="s">
        <v>9</v>
      </c>
    </row>
    <row r="130" spans="2:47" s="1" customFormat="1" ht="13.5">
      <c r="B130" s="41"/>
      <c r="C130" s="63"/>
      <c r="D130" s="232" t="s">
        <v>192</v>
      </c>
      <c r="E130" s="63"/>
      <c r="F130" s="242" t="s">
        <v>2108</v>
      </c>
      <c r="G130" s="63"/>
      <c r="H130" s="63"/>
      <c r="I130" s="172"/>
      <c r="J130" s="63"/>
      <c r="K130" s="63"/>
      <c r="L130" s="61"/>
      <c r="M130" s="218"/>
      <c r="N130" s="42"/>
      <c r="O130" s="42"/>
      <c r="P130" s="42"/>
      <c r="Q130" s="42"/>
      <c r="R130" s="42"/>
      <c r="S130" s="42"/>
      <c r="T130" s="78"/>
      <c r="AT130" s="24" t="s">
        <v>192</v>
      </c>
      <c r="AU130" s="24" t="s">
        <v>24</v>
      </c>
    </row>
    <row r="131" spans="2:65" s="1" customFormat="1" ht="22.5" customHeight="1">
      <c r="B131" s="41"/>
      <c r="C131" s="204" t="s">
        <v>77</v>
      </c>
      <c r="D131" s="204" t="s">
        <v>185</v>
      </c>
      <c r="E131" s="205" t="s">
        <v>2109</v>
      </c>
      <c r="F131" s="206" t="s">
        <v>2110</v>
      </c>
      <c r="G131" s="207" t="s">
        <v>2062</v>
      </c>
      <c r="H131" s="208">
        <v>1</v>
      </c>
      <c r="I131" s="209"/>
      <c r="J131" s="210">
        <f>ROUND(I131*H131,2)</f>
        <v>0</v>
      </c>
      <c r="K131" s="206" t="s">
        <v>22</v>
      </c>
      <c r="L131" s="61"/>
      <c r="M131" s="211" t="s">
        <v>22</v>
      </c>
      <c r="N131" s="212" t="s">
        <v>48</v>
      </c>
      <c r="O131" s="42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AR131" s="24" t="s">
        <v>190</v>
      </c>
      <c r="AT131" s="24" t="s">
        <v>185</v>
      </c>
      <c r="AU131" s="24" t="s">
        <v>24</v>
      </c>
      <c r="AY131" s="24" t="s">
        <v>183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24" t="s">
        <v>24</v>
      </c>
      <c r="BK131" s="215">
        <f>ROUND(I131*H131,2)</f>
        <v>0</v>
      </c>
      <c r="BL131" s="24" t="s">
        <v>190</v>
      </c>
      <c r="BM131" s="24" t="s">
        <v>318</v>
      </c>
    </row>
    <row r="132" spans="2:47" s="1" customFormat="1" ht="13.5">
      <c r="B132" s="41"/>
      <c r="C132" s="63"/>
      <c r="D132" s="232" t="s">
        <v>192</v>
      </c>
      <c r="E132" s="63"/>
      <c r="F132" s="242" t="s">
        <v>2110</v>
      </c>
      <c r="G132" s="63"/>
      <c r="H132" s="63"/>
      <c r="I132" s="172"/>
      <c r="J132" s="63"/>
      <c r="K132" s="63"/>
      <c r="L132" s="61"/>
      <c r="M132" s="218"/>
      <c r="N132" s="42"/>
      <c r="O132" s="42"/>
      <c r="P132" s="42"/>
      <c r="Q132" s="42"/>
      <c r="R132" s="42"/>
      <c r="S132" s="42"/>
      <c r="T132" s="78"/>
      <c r="AT132" s="24" t="s">
        <v>192</v>
      </c>
      <c r="AU132" s="24" t="s">
        <v>24</v>
      </c>
    </row>
    <row r="133" spans="2:65" s="1" customFormat="1" ht="22.5" customHeight="1">
      <c r="B133" s="41"/>
      <c r="C133" s="204" t="s">
        <v>77</v>
      </c>
      <c r="D133" s="204" t="s">
        <v>185</v>
      </c>
      <c r="E133" s="205" t="s">
        <v>2111</v>
      </c>
      <c r="F133" s="206" t="s">
        <v>2112</v>
      </c>
      <c r="G133" s="207" t="s">
        <v>2073</v>
      </c>
      <c r="H133" s="208">
        <v>1</v>
      </c>
      <c r="I133" s="209"/>
      <c r="J133" s="210">
        <f>ROUND(I133*H133,2)</f>
        <v>0</v>
      </c>
      <c r="K133" s="206" t="s">
        <v>22</v>
      </c>
      <c r="L133" s="61"/>
      <c r="M133" s="211" t="s">
        <v>22</v>
      </c>
      <c r="N133" s="212" t="s">
        <v>48</v>
      </c>
      <c r="O133" s="42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AR133" s="24" t="s">
        <v>190</v>
      </c>
      <c r="AT133" s="24" t="s">
        <v>185</v>
      </c>
      <c r="AU133" s="24" t="s">
        <v>24</v>
      </c>
      <c r="AY133" s="24" t="s">
        <v>183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24" t="s">
        <v>24</v>
      </c>
      <c r="BK133" s="215">
        <f>ROUND(I133*H133,2)</f>
        <v>0</v>
      </c>
      <c r="BL133" s="24" t="s">
        <v>190</v>
      </c>
      <c r="BM133" s="24" t="s">
        <v>329</v>
      </c>
    </row>
    <row r="134" spans="2:47" s="1" customFormat="1" ht="13.5">
      <c r="B134" s="41"/>
      <c r="C134" s="63"/>
      <c r="D134" s="232" t="s">
        <v>192</v>
      </c>
      <c r="E134" s="63"/>
      <c r="F134" s="242" t="s">
        <v>2112</v>
      </c>
      <c r="G134" s="63"/>
      <c r="H134" s="63"/>
      <c r="I134" s="172"/>
      <c r="J134" s="63"/>
      <c r="K134" s="63"/>
      <c r="L134" s="61"/>
      <c r="M134" s="218"/>
      <c r="N134" s="42"/>
      <c r="O134" s="42"/>
      <c r="P134" s="42"/>
      <c r="Q134" s="42"/>
      <c r="R134" s="42"/>
      <c r="S134" s="42"/>
      <c r="T134" s="78"/>
      <c r="AT134" s="24" t="s">
        <v>192</v>
      </c>
      <c r="AU134" s="24" t="s">
        <v>24</v>
      </c>
    </row>
    <row r="135" spans="2:65" s="1" customFormat="1" ht="22.5" customHeight="1">
      <c r="B135" s="41"/>
      <c r="C135" s="204" t="s">
        <v>77</v>
      </c>
      <c r="D135" s="204" t="s">
        <v>185</v>
      </c>
      <c r="E135" s="205" t="s">
        <v>2113</v>
      </c>
      <c r="F135" s="206" t="s">
        <v>2114</v>
      </c>
      <c r="G135" s="207" t="s">
        <v>2062</v>
      </c>
      <c r="H135" s="208">
        <v>1</v>
      </c>
      <c r="I135" s="209"/>
      <c r="J135" s="210">
        <f>ROUND(I135*H135,2)</f>
        <v>0</v>
      </c>
      <c r="K135" s="206" t="s">
        <v>22</v>
      </c>
      <c r="L135" s="61"/>
      <c r="M135" s="211" t="s">
        <v>22</v>
      </c>
      <c r="N135" s="212" t="s">
        <v>48</v>
      </c>
      <c r="O135" s="42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AR135" s="24" t="s">
        <v>190</v>
      </c>
      <c r="AT135" s="24" t="s">
        <v>185</v>
      </c>
      <c r="AU135" s="24" t="s">
        <v>24</v>
      </c>
      <c r="AY135" s="24" t="s">
        <v>183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24" t="s">
        <v>24</v>
      </c>
      <c r="BK135" s="215">
        <f>ROUND(I135*H135,2)</f>
        <v>0</v>
      </c>
      <c r="BL135" s="24" t="s">
        <v>190</v>
      </c>
      <c r="BM135" s="24" t="s">
        <v>335</v>
      </c>
    </row>
    <row r="136" spans="2:47" s="1" customFormat="1" ht="13.5">
      <c r="B136" s="41"/>
      <c r="C136" s="63"/>
      <c r="D136" s="216" t="s">
        <v>192</v>
      </c>
      <c r="E136" s="63"/>
      <c r="F136" s="217" t="s">
        <v>2114</v>
      </c>
      <c r="G136" s="63"/>
      <c r="H136" s="63"/>
      <c r="I136" s="172"/>
      <c r="J136" s="63"/>
      <c r="K136" s="63"/>
      <c r="L136" s="61"/>
      <c r="M136" s="270"/>
      <c r="N136" s="271"/>
      <c r="O136" s="271"/>
      <c r="P136" s="271"/>
      <c r="Q136" s="271"/>
      <c r="R136" s="271"/>
      <c r="S136" s="271"/>
      <c r="T136" s="272"/>
      <c r="AT136" s="24" t="s">
        <v>192</v>
      </c>
      <c r="AU136" s="24" t="s">
        <v>24</v>
      </c>
    </row>
    <row r="137" spans="2:12" s="1" customFormat="1" ht="6.95" customHeight="1">
      <c r="B137" s="56"/>
      <c r="C137" s="57"/>
      <c r="D137" s="57"/>
      <c r="E137" s="57"/>
      <c r="F137" s="57"/>
      <c r="G137" s="57"/>
      <c r="H137" s="57"/>
      <c r="I137" s="148"/>
      <c r="J137" s="57"/>
      <c r="K137" s="57"/>
      <c r="L137" s="61"/>
    </row>
  </sheetData>
  <sheetProtection algorithmName="SHA-512" hashValue="hxdwDz3cIg3gj7wOl6I08Vx1P72YSvixmWZqN6T+5P6y0g6UNLZI1iBpRildg6uu8lMU0RJkY7klMj/p2dwRQA==" saltValue="pwL0qB8eDiKAv37C8J16qQ==" spinCount="100000" sheet="1" objects="1" scenarios="1" formatCells="0" formatColumns="0" formatRows="0" sort="0" autoFilter="0"/>
  <autoFilter ref="C84:K136"/>
  <mergeCells count="12">
    <mergeCell ref="G1:H1"/>
    <mergeCell ref="L2:V2"/>
    <mergeCell ref="E49:H49"/>
    <mergeCell ref="E51:H51"/>
    <mergeCell ref="E73:H73"/>
    <mergeCell ref="E75:H75"/>
    <mergeCell ref="E77:H77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126</v>
      </c>
      <c r="G1" s="487" t="s">
        <v>127</v>
      </c>
      <c r="H1" s="487"/>
      <c r="I1" s="124"/>
      <c r="J1" s="123" t="s">
        <v>128</v>
      </c>
      <c r="K1" s="122" t="s">
        <v>129</v>
      </c>
      <c r="L1" s="123" t="s">
        <v>130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AT2" s="24" t="s">
        <v>107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85</v>
      </c>
    </row>
    <row r="4" spans="2:46" ht="36.95" customHeight="1">
      <c r="B4" s="28"/>
      <c r="C4" s="29"/>
      <c r="D4" s="30" t="s">
        <v>131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2.5" customHeight="1">
      <c r="B7" s="28"/>
      <c r="C7" s="29"/>
      <c r="D7" s="29"/>
      <c r="E7" s="483" t="str">
        <f>'Rekapitulace stavby'!K6</f>
        <v>Rozšíření Úřadu práce Chomutov, Cihlářská ul. č.p. 4106</v>
      </c>
      <c r="F7" s="484"/>
      <c r="G7" s="484"/>
      <c r="H7" s="484"/>
      <c r="I7" s="126"/>
      <c r="J7" s="29"/>
      <c r="K7" s="31"/>
    </row>
    <row r="8" spans="2:11" ht="15">
      <c r="B8" s="28"/>
      <c r="C8" s="29"/>
      <c r="D8" s="37" t="s">
        <v>132</v>
      </c>
      <c r="E8" s="29"/>
      <c r="F8" s="29"/>
      <c r="G8" s="29"/>
      <c r="H8" s="29"/>
      <c r="I8" s="126"/>
      <c r="J8" s="29"/>
      <c r="K8" s="31"/>
    </row>
    <row r="9" spans="2:11" s="1" customFormat="1" ht="22.5" customHeight="1">
      <c r="B9" s="41"/>
      <c r="C9" s="42"/>
      <c r="D9" s="42"/>
      <c r="E9" s="483" t="s">
        <v>133</v>
      </c>
      <c r="F9" s="485"/>
      <c r="G9" s="485"/>
      <c r="H9" s="485"/>
      <c r="I9" s="127"/>
      <c r="J9" s="42"/>
      <c r="K9" s="45"/>
    </row>
    <row r="10" spans="2:11" s="1" customFormat="1" ht="15">
      <c r="B10" s="41"/>
      <c r="C10" s="42"/>
      <c r="D10" s="37" t="s">
        <v>134</v>
      </c>
      <c r="E10" s="42"/>
      <c r="F10" s="42"/>
      <c r="G10" s="42"/>
      <c r="H10" s="42"/>
      <c r="I10" s="127"/>
      <c r="J10" s="42"/>
      <c r="K10" s="45"/>
    </row>
    <row r="11" spans="2:11" s="1" customFormat="1" ht="36.95" customHeight="1">
      <c r="B11" s="41"/>
      <c r="C11" s="42"/>
      <c r="D11" s="42"/>
      <c r="E11" s="486" t="s">
        <v>2115</v>
      </c>
      <c r="F11" s="485"/>
      <c r="G11" s="485"/>
      <c r="H11" s="485"/>
      <c r="I11" s="127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5" customHeight="1">
      <c r="B13" s="41"/>
      <c r="C13" s="42"/>
      <c r="D13" s="37" t="s">
        <v>21</v>
      </c>
      <c r="E13" s="42"/>
      <c r="F13" s="35" t="s">
        <v>22</v>
      </c>
      <c r="G13" s="42"/>
      <c r="H13" s="42"/>
      <c r="I13" s="128" t="s">
        <v>23</v>
      </c>
      <c r="J13" s="35" t="s">
        <v>22</v>
      </c>
      <c r="K13" s="45"/>
    </row>
    <row r="14" spans="2:11" s="1" customFormat="1" ht="14.45" customHeight="1">
      <c r="B14" s="41"/>
      <c r="C14" s="42"/>
      <c r="D14" s="37" t="s">
        <v>25</v>
      </c>
      <c r="E14" s="42"/>
      <c r="F14" s="35" t="s">
        <v>1865</v>
      </c>
      <c r="G14" s="42"/>
      <c r="H14" s="42"/>
      <c r="I14" s="128" t="s">
        <v>27</v>
      </c>
      <c r="J14" s="129" t="str">
        <f>'Rekapitulace stavby'!AN8</f>
        <v>29.2.2016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5" customHeight="1">
      <c r="B16" s="41"/>
      <c r="C16" s="42"/>
      <c r="D16" s="37" t="s">
        <v>31</v>
      </c>
      <c r="E16" s="42"/>
      <c r="F16" s="42"/>
      <c r="G16" s="42"/>
      <c r="H16" s="42"/>
      <c r="I16" s="128" t="s">
        <v>32</v>
      </c>
      <c r="J16" s="35" t="str">
        <f>IF('Rekapitulace stavby'!AN10="","",'Rekapitulace stavby'!AN10)</f>
        <v/>
      </c>
      <c r="K16" s="45"/>
    </row>
    <row r="17" spans="2:11" s="1" customFormat="1" ht="18" customHeight="1">
      <c r="B17" s="41"/>
      <c r="C17" s="42"/>
      <c r="D17" s="42"/>
      <c r="E17" s="35" t="str">
        <f>IF('Rekapitulace stavby'!E11="","",'Rekapitulace stavby'!E11)</f>
        <v>Úřad práce Chomutov</v>
      </c>
      <c r="F17" s="42"/>
      <c r="G17" s="42"/>
      <c r="H17" s="42"/>
      <c r="I17" s="128" t="s">
        <v>34</v>
      </c>
      <c r="J17" s="35" t="str">
        <f>IF('Rekapitulace stavby'!AN11="","",'Rekapitulace stavby'!AN11)</f>
        <v/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35</v>
      </c>
      <c r="E19" s="42"/>
      <c r="F19" s="42"/>
      <c r="G19" s="42"/>
      <c r="H19" s="42"/>
      <c r="I19" s="128" t="s">
        <v>32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34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37</v>
      </c>
      <c r="E22" s="42"/>
      <c r="F22" s="42"/>
      <c r="G22" s="42"/>
      <c r="H22" s="42"/>
      <c r="I22" s="128" t="s">
        <v>32</v>
      </c>
      <c r="J22" s="35" t="str">
        <f>IF('Rekapitulace stavby'!AN16="","",'Rekapitulace stavby'!AN16)</f>
        <v>25494741</v>
      </c>
      <c r="K22" s="45"/>
    </row>
    <row r="23" spans="2:11" s="1" customFormat="1" ht="18" customHeight="1">
      <c r="B23" s="41"/>
      <c r="C23" s="42"/>
      <c r="D23" s="42"/>
      <c r="E23" s="35" t="str">
        <f>IF('Rekapitulace stavby'!E17="","",'Rekapitulace stavby'!E17)</f>
        <v>SM - PROJEKT spol. s.r.o.</v>
      </c>
      <c r="F23" s="42"/>
      <c r="G23" s="42"/>
      <c r="H23" s="42"/>
      <c r="I23" s="128" t="s">
        <v>34</v>
      </c>
      <c r="J23" s="35" t="str">
        <f>IF('Rekapitulace stavby'!AN17="","",'Rekapitulace stavby'!AN17)</f>
        <v>CZ25494741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42</v>
      </c>
      <c r="E25" s="42"/>
      <c r="F25" s="42"/>
      <c r="G25" s="42"/>
      <c r="H25" s="42"/>
      <c r="I25" s="127"/>
      <c r="J25" s="42"/>
      <c r="K25" s="45"/>
    </row>
    <row r="26" spans="2:11" s="7" customFormat="1" ht="22.5" customHeight="1">
      <c r="B26" s="130"/>
      <c r="C26" s="131"/>
      <c r="D26" s="131"/>
      <c r="E26" s="446" t="s">
        <v>22</v>
      </c>
      <c r="F26" s="446"/>
      <c r="G26" s="446"/>
      <c r="H26" s="446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43</v>
      </c>
      <c r="E29" s="42"/>
      <c r="F29" s="42"/>
      <c r="G29" s="42"/>
      <c r="H29" s="42"/>
      <c r="I29" s="127"/>
      <c r="J29" s="137">
        <f>ROUND(J83,2)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45</v>
      </c>
      <c r="G31" s="42"/>
      <c r="H31" s="42"/>
      <c r="I31" s="138" t="s">
        <v>44</v>
      </c>
      <c r="J31" s="46" t="s">
        <v>46</v>
      </c>
      <c r="K31" s="45"/>
    </row>
    <row r="32" spans="2:11" s="1" customFormat="1" ht="14.45" customHeight="1">
      <c r="B32" s="41"/>
      <c r="C32" s="42"/>
      <c r="D32" s="49" t="s">
        <v>47</v>
      </c>
      <c r="E32" s="49" t="s">
        <v>48</v>
      </c>
      <c r="F32" s="139">
        <f>ROUND(SUM(BE83:BE122),2)</f>
        <v>0</v>
      </c>
      <c r="G32" s="42"/>
      <c r="H32" s="42"/>
      <c r="I32" s="140">
        <v>0.21</v>
      </c>
      <c r="J32" s="139">
        <f>ROUND(ROUND((SUM(BE83:BE122)),2)*I32,2)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49</v>
      </c>
      <c r="F33" s="139">
        <f>ROUND(SUM(BF83:BF122),2)</f>
        <v>0</v>
      </c>
      <c r="G33" s="42"/>
      <c r="H33" s="42"/>
      <c r="I33" s="140">
        <v>0.15</v>
      </c>
      <c r="J33" s="139">
        <f>ROUND(ROUND((SUM(BF83:BF122)),2)*I33,2)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50</v>
      </c>
      <c r="F34" s="139">
        <f>ROUND(SUM(BG83:BG122),2)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51</v>
      </c>
      <c r="F35" s="139">
        <f>ROUND(SUM(BH83:BH122),2)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52</v>
      </c>
      <c r="F36" s="139">
        <f>ROUND(SUM(BI83:BI122),2)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53</v>
      </c>
      <c r="E38" s="79"/>
      <c r="F38" s="79"/>
      <c r="G38" s="143" t="s">
        <v>54</v>
      </c>
      <c r="H38" s="144" t="s">
        <v>55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" customHeight="1">
      <c r="B44" s="41"/>
      <c r="C44" s="30" t="s">
        <v>136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2.5" customHeight="1">
      <c r="B47" s="41"/>
      <c r="C47" s="42"/>
      <c r="D47" s="42"/>
      <c r="E47" s="483" t="str">
        <f>E7</f>
        <v>Rozšíření Úřadu práce Chomutov, Cihlářská ul. č.p. 4106</v>
      </c>
      <c r="F47" s="484"/>
      <c r="G47" s="484"/>
      <c r="H47" s="484"/>
      <c r="I47" s="127"/>
      <c r="J47" s="42"/>
      <c r="K47" s="45"/>
    </row>
    <row r="48" spans="2:11" ht="15">
      <c r="B48" s="28"/>
      <c r="C48" s="37" t="s">
        <v>132</v>
      </c>
      <c r="D48" s="29"/>
      <c r="E48" s="29"/>
      <c r="F48" s="29"/>
      <c r="G48" s="29"/>
      <c r="H48" s="29"/>
      <c r="I48" s="126"/>
      <c r="J48" s="29"/>
      <c r="K48" s="31"/>
    </row>
    <row r="49" spans="2:11" s="1" customFormat="1" ht="22.5" customHeight="1">
      <c r="B49" s="41"/>
      <c r="C49" s="42"/>
      <c r="D49" s="42"/>
      <c r="E49" s="483" t="s">
        <v>133</v>
      </c>
      <c r="F49" s="485"/>
      <c r="G49" s="485"/>
      <c r="H49" s="485"/>
      <c r="I49" s="127"/>
      <c r="J49" s="42"/>
      <c r="K49" s="45"/>
    </row>
    <row r="50" spans="2:11" s="1" customFormat="1" ht="14.45" customHeight="1">
      <c r="B50" s="41"/>
      <c r="C50" s="37" t="s">
        <v>134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23.25" customHeight="1">
      <c r="B51" s="41"/>
      <c r="C51" s="42"/>
      <c r="D51" s="42"/>
      <c r="E51" s="486" t="str">
        <f>E11</f>
        <v>č. 06 - Vyvolávací systém</v>
      </c>
      <c r="F51" s="485"/>
      <c r="G51" s="485"/>
      <c r="H51" s="485"/>
      <c r="I51" s="127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7" t="s">
        <v>25</v>
      </c>
      <c r="D53" s="42"/>
      <c r="E53" s="42"/>
      <c r="F53" s="35" t="str">
        <f>F14</f>
        <v xml:space="preserve"> </v>
      </c>
      <c r="G53" s="42"/>
      <c r="H53" s="42"/>
      <c r="I53" s="128" t="s">
        <v>27</v>
      </c>
      <c r="J53" s="129" t="str">
        <f>IF(J14="","",J14)</f>
        <v>29.2.2016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5">
      <c r="B55" s="41"/>
      <c r="C55" s="37" t="s">
        <v>31</v>
      </c>
      <c r="D55" s="42"/>
      <c r="E55" s="42"/>
      <c r="F55" s="35" t="str">
        <f>E17</f>
        <v>Úřad práce Chomutov</v>
      </c>
      <c r="G55" s="42"/>
      <c r="H55" s="42"/>
      <c r="I55" s="128" t="s">
        <v>37</v>
      </c>
      <c r="J55" s="35" t="str">
        <f>E23</f>
        <v>SM - PROJEKT spol. s.r.o.</v>
      </c>
      <c r="K55" s="45"/>
    </row>
    <row r="56" spans="2:11" s="1" customFormat="1" ht="14.45" customHeight="1">
      <c r="B56" s="41"/>
      <c r="C56" s="37" t="s">
        <v>35</v>
      </c>
      <c r="D56" s="42"/>
      <c r="E56" s="42"/>
      <c r="F56" s="35" t="str">
        <f>IF(E20="","",E20)</f>
        <v/>
      </c>
      <c r="G56" s="42"/>
      <c r="H56" s="42"/>
      <c r="I56" s="127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137</v>
      </c>
      <c r="D58" s="141"/>
      <c r="E58" s="141"/>
      <c r="F58" s="141"/>
      <c r="G58" s="141"/>
      <c r="H58" s="141"/>
      <c r="I58" s="154"/>
      <c r="J58" s="155" t="s">
        <v>138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139</v>
      </c>
      <c r="D60" s="42"/>
      <c r="E60" s="42"/>
      <c r="F60" s="42"/>
      <c r="G60" s="42"/>
      <c r="H60" s="42"/>
      <c r="I60" s="127"/>
      <c r="J60" s="137">
        <f>J83</f>
        <v>0</v>
      </c>
      <c r="K60" s="45"/>
      <c r="AU60" s="24" t="s">
        <v>140</v>
      </c>
    </row>
    <row r="61" spans="2:11" s="8" customFormat="1" ht="24.95" customHeight="1">
      <c r="B61" s="158"/>
      <c r="C61" s="159"/>
      <c r="D61" s="160" t="s">
        <v>2116</v>
      </c>
      <c r="E61" s="161"/>
      <c r="F61" s="161"/>
      <c r="G61" s="161"/>
      <c r="H61" s="161"/>
      <c r="I61" s="162"/>
      <c r="J61" s="163">
        <f>J106</f>
        <v>0</v>
      </c>
      <c r="K61" s="164"/>
    </row>
    <row r="62" spans="2:11" s="1" customFormat="1" ht="21.75" customHeight="1">
      <c r="B62" s="41"/>
      <c r="C62" s="42"/>
      <c r="D62" s="42"/>
      <c r="E62" s="42"/>
      <c r="F62" s="42"/>
      <c r="G62" s="42"/>
      <c r="H62" s="42"/>
      <c r="I62" s="127"/>
      <c r="J62" s="42"/>
      <c r="K62" s="45"/>
    </row>
    <row r="63" spans="2:11" s="1" customFormat="1" ht="6.95" customHeight="1">
      <c r="B63" s="56"/>
      <c r="C63" s="57"/>
      <c r="D63" s="57"/>
      <c r="E63" s="57"/>
      <c r="F63" s="57"/>
      <c r="G63" s="57"/>
      <c r="H63" s="57"/>
      <c r="I63" s="148"/>
      <c r="J63" s="57"/>
      <c r="K63" s="58"/>
    </row>
    <row r="67" spans="2:12" s="1" customFormat="1" ht="6.95" customHeight="1">
      <c r="B67" s="59"/>
      <c r="C67" s="60"/>
      <c r="D67" s="60"/>
      <c r="E67" s="60"/>
      <c r="F67" s="60"/>
      <c r="G67" s="60"/>
      <c r="H67" s="60"/>
      <c r="I67" s="151"/>
      <c r="J67" s="60"/>
      <c r="K67" s="60"/>
      <c r="L67" s="61"/>
    </row>
    <row r="68" spans="2:12" s="1" customFormat="1" ht="36.95" customHeight="1">
      <c r="B68" s="41"/>
      <c r="C68" s="62" t="s">
        <v>167</v>
      </c>
      <c r="D68" s="63"/>
      <c r="E68" s="63"/>
      <c r="F68" s="63"/>
      <c r="G68" s="63"/>
      <c r="H68" s="63"/>
      <c r="I68" s="172"/>
      <c r="J68" s="63"/>
      <c r="K68" s="63"/>
      <c r="L68" s="61"/>
    </row>
    <row r="69" spans="2:12" s="1" customFormat="1" ht="6.95" customHeight="1">
      <c r="B69" s="41"/>
      <c r="C69" s="63"/>
      <c r="D69" s="63"/>
      <c r="E69" s="63"/>
      <c r="F69" s="63"/>
      <c r="G69" s="63"/>
      <c r="H69" s="63"/>
      <c r="I69" s="172"/>
      <c r="J69" s="63"/>
      <c r="K69" s="63"/>
      <c r="L69" s="61"/>
    </row>
    <row r="70" spans="2:12" s="1" customFormat="1" ht="14.45" customHeight="1">
      <c r="B70" s="41"/>
      <c r="C70" s="65" t="s">
        <v>18</v>
      </c>
      <c r="D70" s="63"/>
      <c r="E70" s="63"/>
      <c r="F70" s="63"/>
      <c r="G70" s="63"/>
      <c r="H70" s="63"/>
      <c r="I70" s="172"/>
      <c r="J70" s="63"/>
      <c r="K70" s="63"/>
      <c r="L70" s="61"/>
    </row>
    <row r="71" spans="2:12" s="1" customFormat="1" ht="22.5" customHeight="1">
      <c r="B71" s="41"/>
      <c r="C71" s="63"/>
      <c r="D71" s="63"/>
      <c r="E71" s="481" t="str">
        <f>E7</f>
        <v>Rozšíření Úřadu práce Chomutov, Cihlářská ul. č.p. 4106</v>
      </c>
      <c r="F71" s="488"/>
      <c r="G71" s="488"/>
      <c r="H71" s="488"/>
      <c r="I71" s="172"/>
      <c r="J71" s="63"/>
      <c r="K71" s="63"/>
      <c r="L71" s="61"/>
    </row>
    <row r="72" spans="2:12" ht="15">
      <c r="B72" s="28"/>
      <c r="C72" s="65" t="s">
        <v>132</v>
      </c>
      <c r="D72" s="173"/>
      <c r="E72" s="173"/>
      <c r="F72" s="173"/>
      <c r="G72" s="173"/>
      <c r="H72" s="173"/>
      <c r="J72" s="173"/>
      <c r="K72" s="173"/>
      <c r="L72" s="174"/>
    </row>
    <row r="73" spans="2:12" s="1" customFormat="1" ht="22.5" customHeight="1">
      <c r="B73" s="41"/>
      <c r="C73" s="63"/>
      <c r="D73" s="63"/>
      <c r="E73" s="481" t="s">
        <v>133</v>
      </c>
      <c r="F73" s="482"/>
      <c r="G73" s="482"/>
      <c r="H73" s="482"/>
      <c r="I73" s="172"/>
      <c r="J73" s="63"/>
      <c r="K73" s="63"/>
      <c r="L73" s="61"/>
    </row>
    <row r="74" spans="2:12" s="1" customFormat="1" ht="14.45" customHeight="1">
      <c r="B74" s="41"/>
      <c r="C74" s="65" t="s">
        <v>134</v>
      </c>
      <c r="D74" s="63"/>
      <c r="E74" s="63"/>
      <c r="F74" s="63"/>
      <c r="G74" s="63"/>
      <c r="H74" s="63"/>
      <c r="I74" s="172"/>
      <c r="J74" s="63"/>
      <c r="K74" s="63"/>
      <c r="L74" s="61"/>
    </row>
    <row r="75" spans="2:12" s="1" customFormat="1" ht="23.25" customHeight="1">
      <c r="B75" s="41"/>
      <c r="C75" s="63"/>
      <c r="D75" s="63"/>
      <c r="E75" s="457" t="str">
        <f>E11</f>
        <v>č. 06 - Vyvolávací systém</v>
      </c>
      <c r="F75" s="482"/>
      <c r="G75" s="482"/>
      <c r="H75" s="482"/>
      <c r="I75" s="172"/>
      <c r="J75" s="63"/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72"/>
      <c r="J76" s="63"/>
      <c r="K76" s="63"/>
      <c r="L76" s="61"/>
    </row>
    <row r="77" spans="2:12" s="1" customFormat="1" ht="18" customHeight="1">
      <c r="B77" s="41"/>
      <c r="C77" s="65" t="s">
        <v>25</v>
      </c>
      <c r="D77" s="63"/>
      <c r="E77" s="63"/>
      <c r="F77" s="175" t="str">
        <f>F14</f>
        <v xml:space="preserve"> </v>
      </c>
      <c r="G77" s="63"/>
      <c r="H77" s="63"/>
      <c r="I77" s="176" t="s">
        <v>27</v>
      </c>
      <c r="J77" s="73" t="str">
        <f>IF(J14="","",J14)</f>
        <v>29.2.2016</v>
      </c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72"/>
      <c r="J78" s="63"/>
      <c r="K78" s="63"/>
      <c r="L78" s="61"/>
    </row>
    <row r="79" spans="2:12" s="1" customFormat="1" ht="15">
      <c r="B79" s="41"/>
      <c r="C79" s="65" t="s">
        <v>31</v>
      </c>
      <c r="D79" s="63"/>
      <c r="E79" s="63"/>
      <c r="F79" s="175" t="str">
        <f>E17</f>
        <v>Úřad práce Chomutov</v>
      </c>
      <c r="G79" s="63"/>
      <c r="H79" s="63"/>
      <c r="I79" s="176" t="s">
        <v>37</v>
      </c>
      <c r="J79" s="175" t="str">
        <f>E23</f>
        <v>SM - PROJEKT spol. s.r.o.</v>
      </c>
      <c r="K79" s="63"/>
      <c r="L79" s="61"/>
    </row>
    <row r="80" spans="2:12" s="1" customFormat="1" ht="14.45" customHeight="1">
      <c r="B80" s="41"/>
      <c r="C80" s="65" t="s">
        <v>35</v>
      </c>
      <c r="D80" s="63"/>
      <c r="E80" s="63"/>
      <c r="F80" s="175" t="str">
        <f>IF(E20="","",E20)</f>
        <v/>
      </c>
      <c r="G80" s="63"/>
      <c r="H80" s="63"/>
      <c r="I80" s="172"/>
      <c r="J80" s="63"/>
      <c r="K80" s="63"/>
      <c r="L80" s="61"/>
    </row>
    <row r="81" spans="2:12" s="1" customFormat="1" ht="10.35" customHeight="1">
      <c r="B81" s="41"/>
      <c r="C81" s="63"/>
      <c r="D81" s="63"/>
      <c r="E81" s="63"/>
      <c r="F81" s="63"/>
      <c r="G81" s="63"/>
      <c r="H81" s="63"/>
      <c r="I81" s="172"/>
      <c r="J81" s="63"/>
      <c r="K81" s="63"/>
      <c r="L81" s="61"/>
    </row>
    <row r="82" spans="2:20" s="10" customFormat="1" ht="29.25" customHeight="1">
      <c r="B82" s="177"/>
      <c r="C82" s="178" t="s">
        <v>168</v>
      </c>
      <c r="D82" s="179" t="s">
        <v>62</v>
      </c>
      <c r="E82" s="179" t="s">
        <v>58</v>
      </c>
      <c r="F82" s="179" t="s">
        <v>169</v>
      </c>
      <c r="G82" s="179" t="s">
        <v>170</v>
      </c>
      <c r="H82" s="179" t="s">
        <v>171</v>
      </c>
      <c r="I82" s="180" t="s">
        <v>172</v>
      </c>
      <c r="J82" s="179" t="s">
        <v>138</v>
      </c>
      <c r="K82" s="181" t="s">
        <v>173</v>
      </c>
      <c r="L82" s="182"/>
      <c r="M82" s="81" t="s">
        <v>174</v>
      </c>
      <c r="N82" s="82" t="s">
        <v>47</v>
      </c>
      <c r="O82" s="82" t="s">
        <v>175</v>
      </c>
      <c r="P82" s="82" t="s">
        <v>176</v>
      </c>
      <c r="Q82" s="82" t="s">
        <v>177</v>
      </c>
      <c r="R82" s="82" t="s">
        <v>178</v>
      </c>
      <c r="S82" s="82" t="s">
        <v>179</v>
      </c>
      <c r="T82" s="83" t="s">
        <v>180</v>
      </c>
    </row>
    <row r="83" spans="2:63" s="1" customFormat="1" ht="29.25" customHeight="1">
      <c r="B83" s="41"/>
      <c r="C83" s="280" t="s">
        <v>139</v>
      </c>
      <c r="D83" s="63"/>
      <c r="E83" s="63"/>
      <c r="F83" s="63"/>
      <c r="G83" s="63"/>
      <c r="H83" s="63"/>
      <c r="I83" s="172"/>
      <c r="J83" s="183">
        <f>BK83</f>
        <v>0</v>
      </c>
      <c r="K83" s="63"/>
      <c r="L83" s="61"/>
      <c r="M83" s="84"/>
      <c r="N83" s="85"/>
      <c r="O83" s="85"/>
      <c r="P83" s="184">
        <f>P84+SUM(P85:P106)</f>
        <v>0</v>
      </c>
      <c r="Q83" s="85"/>
      <c r="R83" s="184">
        <f>R84+SUM(R85:R106)</f>
        <v>0</v>
      </c>
      <c r="S83" s="85"/>
      <c r="T83" s="185">
        <f>T84+SUM(T85:T106)</f>
        <v>0</v>
      </c>
      <c r="AT83" s="24" t="s">
        <v>76</v>
      </c>
      <c r="AU83" s="24" t="s">
        <v>140</v>
      </c>
      <c r="BK83" s="186">
        <f>BK84+SUM(BK85:BK106)</f>
        <v>0</v>
      </c>
    </row>
    <row r="84" spans="2:65" s="1" customFormat="1" ht="44.25" customHeight="1">
      <c r="B84" s="41"/>
      <c r="C84" s="204" t="s">
        <v>77</v>
      </c>
      <c r="D84" s="204" t="s">
        <v>185</v>
      </c>
      <c r="E84" s="205" t="s">
        <v>2117</v>
      </c>
      <c r="F84" s="206" t="s">
        <v>2118</v>
      </c>
      <c r="G84" s="207" t="s">
        <v>305</v>
      </c>
      <c r="H84" s="208">
        <v>1</v>
      </c>
      <c r="I84" s="209"/>
      <c r="J84" s="210">
        <f>ROUND(I84*H84,2)</f>
        <v>0</v>
      </c>
      <c r="K84" s="206" t="s">
        <v>22</v>
      </c>
      <c r="L84" s="61"/>
      <c r="M84" s="211" t="s">
        <v>22</v>
      </c>
      <c r="N84" s="212" t="s">
        <v>48</v>
      </c>
      <c r="O84" s="42"/>
      <c r="P84" s="213">
        <f>O84*H84</f>
        <v>0</v>
      </c>
      <c r="Q84" s="213">
        <v>0</v>
      </c>
      <c r="R84" s="213">
        <f>Q84*H84</f>
        <v>0</v>
      </c>
      <c r="S84" s="213">
        <v>0</v>
      </c>
      <c r="T84" s="214">
        <f>S84*H84</f>
        <v>0</v>
      </c>
      <c r="AR84" s="24" t="s">
        <v>190</v>
      </c>
      <c r="AT84" s="24" t="s">
        <v>185</v>
      </c>
      <c r="AU84" s="24" t="s">
        <v>77</v>
      </c>
      <c r="AY84" s="24" t="s">
        <v>183</v>
      </c>
      <c r="BE84" s="215">
        <f>IF(N84="základní",J84,0)</f>
        <v>0</v>
      </c>
      <c r="BF84" s="215">
        <f>IF(N84="snížená",J84,0)</f>
        <v>0</v>
      </c>
      <c r="BG84" s="215">
        <f>IF(N84="zákl. přenesená",J84,0)</f>
        <v>0</v>
      </c>
      <c r="BH84" s="215">
        <f>IF(N84="sníž. přenesená",J84,0)</f>
        <v>0</v>
      </c>
      <c r="BI84" s="215">
        <f>IF(N84="nulová",J84,0)</f>
        <v>0</v>
      </c>
      <c r="BJ84" s="24" t="s">
        <v>24</v>
      </c>
      <c r="BK84" s="215">
        <f>ROUND(I84*H84,2)</f>
        <v>0</v>
      </c>
      <c r="BL84" s="24" t="s">
        <v>190</v>
      </c>
      <c r="BM84" s="24" t="s">
        <v>24</v>
      </c>
    </row>
    <row r="85" spans="2:47" s="1" customFormat="1" ht="54">
      <c r="B85" s="41"/>
      <c r="C85" s="63"/>
      <c r="D85" s="232" t="s">
        <v>192</v>
      </c>
      <c r="E85" s="63"/>
      <c r="F85" s="242" t="s">
        <v>2119</v>
      </c>
      <c r="G85" s="63"/>
      <c r="H85" s="63"/>
      <c r="I85" s="172"/>
      <c r="J85" s="63"/>
      <c r="K85" s="63"/>
      <c r="L85" s="61"/>
      <c r="M85" s="218"/>
      <c r="N85" s="42"/>
      <c r="O85" s="42"/>
      <c r="P85" s="42"/>
      <c r="Q85" s="42"/>
      <c r="R85" s="42"/>
      <c r="S85" s="42"/>
      <c r="T85" s="78"/>
      <c r="AT85" s="24" t="s">
        <v>192</v>
      </c>
      <c r="AU85" s="24" t="s">
        <v>77</v>
      </c>
    </row>
    <row r="86" spans="2:65" s="1" customFormat="1" ht="22.5" customHeight="1">
      <c r="B86" s="41"/>
      <c r="C86" s="204" t="s">
        <v>77</v>
      </c>
      <c r="D86" s="204" t="s">
        <v>185</v>
      </c>
      <c r="E86" s="205" t="s">
        <v>2120</v>
      </c>
      <c r="F86" s="206" t="s">
        <v>2121</v>
      </c>
      <c r="G86" s="207" t="s">
        <v>305</v>
      </c>
      <c r="H86" s="208">
        <v>1</v>
      </c>
      <c r="I86" s="209"/>
      <c r="J86" s="210">
        <f>ROUND(I86*H86,2)</f>
        <v>0</v>
      </c>
      <c r="K86" s="206" t="s">
        <v>22</v>
      </c>
      <c r="L86" s="61"/>
      <c r="M86" s="211" t="s">
        <v>22</v>
      </c>
      <c r="N86" s="212" t="s">
        <v>48</v>
      </c>
      <c r="O86" s="42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AR86" s="24" t="s">
        <v>190</v>
      </c>
      <c r="AT86" s="24" t="s">
        <v>185</v>
      </c>
      <c r="AU86" s="24" t="s">
        <v>77</v>
      </c>
      <c r="AY86" s="24" t="s">
        <v>183</v>
      </c>
      <c r="BE86" s="215">
        <f>IF(N86="základní",J86,0)</f>
        <v>0</v>
      </c>
      <c r="BF86" s="215">
        <f>IF(N86="snížená",J86,0)</f>
        <v>0</v>
      </c>
      <c r="BG86" s="215">
        <f>IF(N86="zákl. přenesená",J86,0)</f>
        <v>0</v>
      </c>
      <c r="BH86" s="215">
        <f>IF(N86="sníž. přenesená",J86,0)</f>
        <v>0</v>
      </c>
      <c r="BI86" s="215">
        <f>IF(N86="nulová",J86,0)</f>
        <v>0</v>
      </c>
      <c r="BJ86" s="24" t="s">
        <v>24</v>
      </c>
      <c r="BK86" s="215">
        <f>ROUND(I86*H86,2)</f>
        <v>0</v>
      </c>
      <c r="BL86" s="24" t="s">
        <v>190</v>
      </c>
      <c r="BM86" s="24" t="s">
        <v>85</v>
      </c>
    </row>
    <row r="87" spans="2:47" s="1" customFormat="1" ht="13.5">
      <c r="B87" s="41"/>
      <c r="C87" s="63"/>
      <c r="D87" s="232" t="s">
        <v>192</v>
      </c>
      <c r="E87" s="63"/>
      <c r="F87" s="242" t="s">
        <v>2121</v>
      </c>
      <c r="G87" s="63"/>
      <c r="H87" s="63"/>
      <c r="I87" s="172"/>
      <c r="J87" s="63"/>
      <c r="K87" s="63"/>
      <c r="L87" s="61"/>
      <c r="M87" s="218"/>
      <c r="N87" s="42"/>
      <c r="O87" s="42"/>
      <c r="P87" s="42"/>
      <c r="Q87" s="42"/>
      <c r="R87" s="42"/>
      <c r="S87" s="42"/>
      <c r="T87" s="78"/>
      <c r="AT87" s="24" t="s">
        <v>192</v>
      </c>
      <c r="AU87" s="24" t="s">
        <v>77</v>
      </c>
    </row>
    <row r="88" spans="2:65" s="1" customFormat="1" ht="22.5" customHeight="1">
      <c r="B88" s="41"/>
      <c r="C88" s="204" t="s">
        <v>77</v>
      </c>
      <c r="D88" s="204" t="s">
        <v>185</v>
      </c>
      <c r="E88" s="205" t="s">
        <v>2122</v>
      </c>
      <c r="F88" s="206" t="s">
        <v>2123</v>
      </c>
      <c r="G88" s="207" t="s">
        <v>305</v>
      </c>
      <c r="H88" s="208">
        <v>1</v>
      </c>
      <c r="I88" s="209"/>
      <c r="J88" s="210">
        <f>ROUND(I88*H88,2)</f>
        <v>0</v>
      </c>
      <c r="K88" s="206" t="s">
        <v>22</v>
      </c>
      <c r="L88" s="61"/>
      <c r="M88" s="211" t="s">
        <v>22</v>
      </c>
      <c r="N88" s="212" t="s">
        <v>48</v>
      </c>
      <c r="O88" s="42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AR88" s="24" t="s">
        <v>190</v>
      </c>
      <c r="AT88" s="24" t="s">
        <v>185</v>
      </c>
      <c r="AU88" s="24" t="s">
        <v>77</v>
      </c>
      <c r="AY88" s="24" t="s">
        <v>183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24" t="s">
        <v>24</v>
      </c>
      <c r="BK88" s="215">
        <f>ROUND(I88*H88,2)</f>
        <v>0</v>
      </c>
      <c r="BL88" s="24" t="s">
        <v>190</v>
      </c>
      <c r="BM88" s="24" t="s">
        <v>202</v>
      </c>
    </row>
    <row r="89" spans="2:47" s="1" customFormat="1" ht="13.5">
      <c r="B89" s="41"/>
      <c r="C89" s="63"/>
      <c r="D89" s="232" t="s">
        <v>192</v>
      </c>
      <c r="E89" s="63"/>
      <c r="F89" s="242" t="s">
        <v>2123</v>
      </c>
      <c r="G89" s="63"/>
      <c r="H89" s="63"/>
      <c r="I89" s="172"/>
      <c r="J89" s="63"/>
      <c r="K89" s="63"/>
      <c r="L89" s="61"/>
      <c r="M89" s="218"/>
      <c r="N89" s="42"/>
      <c r="O89" s="42"/>
      <c r="P89" s="42"/>
      <c r="Q89" s="42"/>
      <c r="R89" s="42"/>
      <c r="S89" s="42"/>
      <c r="T89" s="78"/>
      <c r="AT89" s="24" t="s">
        <v>192</v>
      </c>
      <c r="AU89" s="24" t="s">
        <v>77</v>
      </c>
    </row>
    <row r="90" spans="2:65" s="1" customFormat="1" ht="22.5" customHeight="1">
      <c r="B90" s="41"/>
      <c r="C90" s="204" t="s">
        <v>77</v>
      </c>
      <c r="D90" s="204" t="s">
        <v>185</v>
      </c>
      <c r="E90" s="205" t="s">
        <v>2124</v>
      </c>
      <c r="F90" s="206" t="s">
        <v>2125</v>
      </c>
      <c r="G90" s="207" t="s">
        <v>305</v>
      </c>
      <c r="H90" s="208">
        <v>12</v>
      </c>
      <c r="I90" s="209"/>
      <c r="J90" s="210">
        <f>ROUND(I90*H90,2)</f>
        <v>0</v>
      </c>
      <c r="K90" s="206" t="s">
        <v>22</v>
      </c>
      <c r="L90" s="61"/>
      <c r="M90" s="211" t="s">
        <v>22</v>
      </c>
      <c r="N90" s="212" t="s">
        <v>48</v>
      </c>
      <c r="O90" s="42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AR90" s="24" t="s">
        <v>190</v>
      </c>
      <c r="AT90" s="24" t="s">
        <v>185</v>
      </c>
      <c r="AU90" s="24" t="s">
        <v>77</v>
      </c>
      <c r="AY90" s="24" t="s">
        <v>183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24" t="s">
        <v>24</v>
      </c>
      <c r="BK90" s="215">
        <f>ROUND(I90*H90,2)</f>
        <v>0</v>
      </c>
      <c r="BL90" s="24" t="s">
        <v>190</v>
      </c>
      <c r="BM90" s="24" t="s">
        <v>190</v>
      </c>
    </row>
    <row r="91" spans="2:47" s="1" customFormat="1" ht="13.5">
      <c r="B91" s="41"/>
      <c r="C91" s="63"/>
      <c r="D91" s="232" t="s">
        <v>192</v>
      </c>
      <c r="E91" s="63"/>
      <c r="F91" s="242" t="s">
        <v>2125</v>
      </c>
      <c r="G91" s="63"/>
      <c r="H91" s="63"/>
      <c r="I91" s="172"/>
      <c r="J91" s="63"/>
      <c r="K91" s="63"/>
      <c r="L91" s="61"/>
      <c r="M91" s="218"/>
      <c r="N91" s="42"/>
      <c r="O91" s="42"/>
      <c r="P91" s="42"/>
      <c r="Q91" s="42"/>
      <c r="R91" s="42"/>
      <c r="S91" s="42"/>
      <c r="T91" s="78"/>
      <c r="AT91" s="24" t="s">
        <v>192</v>
      </c>
      <c r="AU91" s="24" t="s">
        <v>77</v>
      </c>
    </row>
    <row r="92" spans="2:65" s="1" customFormat="1" ht="57" customHeight="1">
      <c r="B92" s="41"/>
      <c r="C92" s="204" t="s">
        <v>77</v>
      </c>
      <c r="D92" s="204" t="s">
        <v>185</v>
      </c>
      <c r="E92" s="205" t="s">
        <v>2126</v>
      </c>
      <c r="F92" s="206" t="s">
        <v>2127</v>
      </c>
      <c r="G92" s="207" t="s">
        <v>305</v>
      </c>
      <c r="H92" s="208">
        <v>2</v>
      </c>
      <c r="I92" s="209"/>
      <c r="J92" s="210">
        <f>ROUND(I92*H92,2)</f>
        <v>0</v>
      </c>
      <c r="K92" s="206" t="s">
        <v>22</v>
      </c>
      <c r="L92" s="61"/>
      <c r="M92" s="211" t="s">
        <v>22</v>
      </c>
      <c r="N92" s="212" t="s">
        <v>48</v>
      </c>
      <c r="O92" s="42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AR92" s="24" t="s">
        <v>190</v>
      </c>
      <c r="AT92" s="24" t="s">
        <v>185</v>
      </c>
      <c r="AU92" s="24" t="s">
        <v>77</v>
      </c>
      <c r="AY92" s="24" t="s">
        <v>183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24" t="s">
        <v>24</v>
      </c>
      <c r="BK92" s="215">
        <f>ROUND(I92*H92,2)</f>
        <v>0</v>
      </c>
      <c r="BL92" s="24" t="s">
        <v>190</v>
      </c>
      <c r="BM92" s="24" t="s">
        <v>212</v>
      </c>
    </row>
    <row r="93" spans="2:47" s="1" customFormat="1" ht="81">
      <c r="B93" s="41"/>
      <c r="C93" s="63"/>
      <c r="D93" s="232" t="s">
        <v>192</v>
      </c>
      <c r="E93" s="63"/>
      <c r="F93" s="242" t="s">
        <v>2128</v>
      </c>
      <c r="G93" s="63"/>
      <c r="H93" s="63"/>
      <c r="I93" s="172"/>
      <c r="J93" s="63"/>
      <c r="K93" s="63"/>
      <c r="L93" s="61"/>
      <c r="M93" s="218"/>
      <c r="N93" s="42"/>
      <c r="O93" s="42"/>
      <c r="P93" s="42"/>
      <c r="Q93" s="42"/>
      <c r="R93" s="42"/>
      <c r="S93" s="42"/>
      <c r="T93" s="78"/>
      <c r="AT93" s="24" t="s">
        <v>192</v>
      </c>
      <c r="AU93" s="24" t="s">
        <v>77</v>
      </c>
    </row>
    <row r="94" spans="2:65" s="1" customFormat="1" ht="44.25" customHeight="1">
      <c r="B94" s="41"/>
      <c r="C94" s="204" t="s">
        <v>77</v>
      </c>
      <c r="D94" s="204" t="s">
        <v>185</v>
      </c>
      <c r="E94" s="205" t="s">
        <v>2129</v>
      </c>
      <c r="F94" s="206" t="s">
        <v>2130</v>
      </c>
      <c r="G94" s="207" t="s">
        <v>305</v>
      </c>
      <c r="H94" s="208">
        <v>12</v>
      </c>
      <c r="I94" s="209"/>
      <c r="J94" s="210">
        <f>ROUND(I94*H94,2)</f>
        <v>0</v>
      </c>
      <c r="K94" s="206" t="s">
        <v>22</v>
      </c>
      <c r="L94" s="61"/>
      <c r="M94" s="211" t="s">
        <v>22</v>
      </c>
      <c r="N94" s="212" t="s">
        <v>48</v>
      </c>
      <c r="O94" s="42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AR94" s="24" t="s">
        <v>190</v>
      </c>
      <c r="AT94" s="24" t="s">
        <v>185</v>
      </c>
      <c r="AU94" s="24" t="s">
        <v>77</v>
      </c>
      <c r="AY94" s="24" t="s">
        <v>183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24" t="s">
        <v>24</v>
      </c>
      <c r="BK94" s="215">
        <f>ROUND(I94*H94,2)</f>
        <v>0</v>
      </c>
      <c r="BL94" s="24" t="s">
        <v>190</v>
      </c>
      <c r="BM94" s="24" t="s">
        <v>217</v>
      </c>
    </row>
    <row r="95" spans="2:47" s="1" customFormat="1" ht="40.5">
      <c r="B95" s="41"/>
      <c r="C95" s="63"/>
      <c r="D95" s="232" t="s">
        <v>192</v>
      </c>
      <c r="E95" s="63"/>
      <c r="F95" s="242" t="s">
        <v>2130</v>
      </c>
      <c r="G95" s="63"/>
      <c r="H95" s="63"/>
      <c r="I95" s="172"/>
      <c r="J95" s="63"/>
      <c r="K95" s="63"/>
      <c r="L95" s="61"/>
      <c r="M95" s="218"/>
      <c r="N95" s="42"/>
      <c r="O95" s="42"/>
      <c r="P95" s="42"/>
      <c r="Q95" s="42"/>
      <c r="R95" s="42"/>
      <c r="S95" s="42"/>
      <c r="T95" s="78"/>
      <c r="AT95" s="24" t="s">
        <v>192</v>
      </c>
      <c r="AU95" s="24" t="s">
        <v>77</v>
      </c>
    </row>
    <row r="96" spans="2:65" s="1" customFormat="1" ht="31.5" customHeight="1">
      <c r="B96" s="41"/>
      <c r="C96" s="204" t="s">
        <v>77</v>
      </c>
      <c r="D96" s="204" t="s">
        <v>185</v>
      </c>
      <c r="E96" s="205" t="s">
        <v>2131</v>
      </c>
      <c r="F96" s="206" t="s">
        <v>2132</v>
      </c>
      <c r="G96" s="207" t="s">
        <v>305</v>
      </c>
      <c r="H96" s="208">
        <v>1</v>
      </c>
      <c r="I96" s="209"/>
      <c r="J96" s="210">
        <f>ROUND(I96*H96,2)</f>
        <v>0</v>
      </c>
      <c r="K96" s="206" t="s">
        <v>22</v>
      </c>
      <c r="L96" s="61"/>
      <c r="M96" s="211" t="s">
        <v>22</v>
      </c>
      <c r="N96" s="212" t="s">
        <v>48</v>
      </c>
      <c r="O96" s="42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AR96" s="24" t="s">
        <v>190</v>
      </c>
      <c r="AT96" s="24" t="s">
        <v>185</v>
      </c>
      <c r="AU96" s="24" t="s">
        <v>77</v>
      </c>
      <c r="AY96" s="24" t="s">
        <v>183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24" t="s">
        <v>24</v>
      </c>
      <c r="BK96" s="215">
        <f>ROUND(I96*H96,2)</f>
        <v>0</v>
      </c>
      <c r="BL96" s="24" t="s">
        <v>190</v>
      </c>
      <c r="BM96" s="24" t="s">
        <v>221</v>
      </c>
    </row>
    <row r="97" spans="2:47" s="1" customFormat="1" ht="27">
      <c r="B97" s="41"/>
      <c r="C97" s="63"/>
      <c r="D97" s="232" t="s">
        <v>192</v>
      </c>
      <c r="E97" s="63"/>
      <c r="F97" s="242" t="s">
        <v>2132</v>
      </c>
      <c r="G97" s="63"/>
      <c r="H97" s="63"/>
      <c r="I97" s="172"/>
      <c r="J97" s="63"/>
      <c r="K97" s="63"/>
      <c r="L97" s="61"/>
      <c r="M97" s="218"/>
      <c r="N97" s="42"/>
      <c r="O97" s="42"/>
      <c r="P97" s="42"/>
      <c r="Q97" s="42"/>
      <c r="R97" s="42"/>
      <c r="S97" s="42"/>
      <c r="T97" s="78"/>
      <c r="AT97" s="24" t="s">
        <v>192</v>
      </c>
      <c r="AU97" s="24" t="s">
        <v>77</v>
      </c>
    </row>
    <row r="98" spans="2:65" s="1" customFormat="1" ht="44.25" customHeight="1">
      <c r="B98" s="41"/>
      <c r="C98" s="204" t="s">
        <v>77</v>
      </c>
      <c r="D98" s="204" t="s">
        <v>185</v>
      </c>
      <c r="E98" s="205" t="s">
        <v>2133</v>
      </c>
      <c r="F98" s="206" t="s">
        <v>2134</v>
      </c>
      <c r="G98" s="207" t="s">
        <v>305</v>
      </c>
      <c r="H98" s="208">
        <v>1</v>
      </c>
      <c r="I98" s="209"/>
      <c r="J98" s="210">
        <f>ROUND(I98*H98,2)</f>
        <v>0</v>
      </c>
      <c r="K98" s="206" t="s">
        <v>22</v>
      </c>
      <c r="L98" s="61"/>
      <c r="M98" s="211" t="s">
        <v>22</v>
      </c>
      <c r="N98" s="212" t="s">
        <v>48</v>
      </c>
      <c r="O98" s="42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24" t="s">
        <v>190</v>
      </c>
      <c r="AT98" s="24" t="s">
        <v>185</v>
      </c>
      <c r="AU98" s="24" t="s">
        <v>77</v>
      </c>
      <c r="AY98" s="24" t="s">
        <v>183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24" t="s">
        <v>24</v>
      </c>
      <c r="BK98" s="215">
        <f>ROUND(I98*H98,2)</f>
        <v>0</v>
      </c>
      <c r="BL98" s="24" t="s">
        <v>190</v>
      </c>
      <c r="BM98" s="24" t="s">
        <v>228</v>
      </c>
    </row>
    <row r="99" spans="2:47" s="1" customFormat="1" ht="27">
      <c r="B99" s="41"/>
      <c r="C99" s="63"/>
      <c r="D99" s="232" t="s">
        <v>192</v>
      </c>
      <c r="E99" s="63"/>
      <c r="F99" s="242" t="s">
        <v>2134</v>
      </c>
      <c r="G99" s="63"/>
      <c r="H99" s="63"/>
      <c r="I99" s="172"/>
      <c r="J99" s="63"/>
      <c r="K99" s="63"/>
      <c r="L99" s="61"/>
      <c r="M99" s="218"/>
      <c r="N99" s="42"/>
      <c r="O99" s="42"/>
      <c r="P99" s="42"/>
      <c r="Q99" s="42"/>
      <c r="R99" s="42"/>
      <c r="S99" s="42"/>
      <c r="T99" s="78"/>
      <c r="AT99" s="24" t="s">
        <v>192</v>
      </c>
      <c r="AU99" s="24" t="s">
        <v>77</v>
      </c>
    </row>
    <row r="100" spans="2:65" s="1" customFormat="1" ht="44.25" customHeight="1">
      <c r="B100" s="41"/>
      <c r="C100" s="204" t="s">
        <v>77</v>
      </c>
      <c r="D100" s="204" t="s">
        <v>185</v>
      </c>
      <c r="E100" s="205" t="s">
        <v>2135</v>
      </c>
      <c r="F100" s="206" t="s">
        <v>2136</v>
      </c>
      <c r="G100" s="207" t="s">
        <v>305</v>
      </c>
      <c r="H100" s="208">
        <v>0</v>
      </c>
      <c r="I100" s="209"/>
      <c r="J100" s="210">
        <f>ROUND(I100*H100,2)</f>
        <v>0</v>
      </c>
      <c r="K100" s="206" t="s">
        <v>22</v>
      </c>
      <c r="L100" s="61"/>
      <c r="M100" s="211" t="s">
        <v>22</v>
      </c>
      <c r="N100" s="212" t="s">
        <v>48</v>
      </c>
      <c r="O100" s="42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AR100" s="24" t="s">
        <v>190</v>
      </c>
      <c r="AT100" s="24" t="s">
        <v>185</v>
      </c>
      <c r="AU100" s="24" t="s">
        <v>77</v>
      </c>
      <c r="AY100" s="24" t="s">
        <v>183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24" t="s">
        <v>24</v>
      </c>
      <c r="BK100" s="215">
        <f>ROUND(I100*H100,2)</f>
        <v>0</v>
      </c>
      <c r="BL100" s="24" t="s">
        <v>190</v>
      </c>
      <c r="BM100" s="24" t="s">
        <v>235</v>
      </c>
    </row>
    <row r="101" spans="2:47" s="1" customFormat="1" ht="40.5">
      <c r="B101" s="41"/>
      <c r="C101" s="63"/>
      <c r="D101" s="232" t="s">
        <v>192</v>
      </c>
      <c r="E101" s="63"/>
      <c r="F101" s="242" t="s">
        <v>2136</v>
      </c>
      <c r="G101" s="63"/>
      <c r="H101" s="63"/>
      <c r="I101" s="172"/>
      <c r="J101" s="63"/>
      <c r="K101" s="63"/>
      <c r="L101" s="61"/>
      <c r="M101" s="218"/>
      <c r="N101" s="42"/>
      <c r="O101" s="42"/>
      <c r="P101" s="42"/>
      <c r="Q101" s="42"/>
      <c r="R101" s="42"/>
      <c r="S101" s="42"/>
      <c r="T101" s="78"/>
      <c r="AT101" s="24" t="s">
        <v>192</v>
      </c>
      <c r="AU101" s="24" t="s">
        <v>77</v>
      </c>
    </row>
    <row r="102" spans="2:65" s="1" customFormat="1" ht="44.25" customHeight="1">
      <c r="B102" s="41"/>
      <c r="C102" s="204" t="s">
        <v>77</v>
      </c>
      <c r="D102" s="204" t="s">
        <v>185</v>
      </c>
      <c r="E102" s="205" t="s">
        <v>2137</v>
      </c>
      <c r="F102" s="206" t="s">
        <v>2138</v>
      </c>
      <c r="G102" s="207" t="s">
        <v>305</v>
      </c>
      <c r="H102" s="208">
        <v>0</v>
      </c>
      <c r="I102" s="209"/>
      <c r="J102" s="210">
        <f>ROUND(I102*H102,2)</f>
        <v>0</v>
      </c>
      <c r="K102" s="206" t="s">
        <v>22</v>
      </c>
      <c r="L102" s="61"/>
      <c r="M102" s="211" t="s">
        <v>22</v>
      </c>
      <c r="N102" s="212" t="s">
        <v>48</v>
      </c>
      <c r="O102" s="42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AR102" s="24" t="s">
        <v>190</v>
      </c>
      <c r="AT102" s="24" t="s">
        <v>185</v>
      </c>
      <c r="AU102" s="24" t="s">
        <v>77</v>
      </c>
      <c r="AY102" s="24" t="s">
        <v>183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24" t="s">
        <v>24</v>
      </c>
      <c r="BK102" s="215">
        <f>ROUND(I102*H102,2)</f>
        <v>0</v>
      </c>
      <c r="BL102" s="24" t="s">
        <v>190</v>
      </c>
      <c r="BM102" s="24" t="s">
        <v>29</v>
      </c>
    </row>
    <row r="103" spans="2:47" s="1" customFormat="1" ht="40.5">
      <c r="B103" s="41"/>
      <c r="C103" s="63"/>
      <c r="D103" s="232" t="s">
        <v>192</v>
      </c>
      <c r="E103" s="63"/>
      <c r="F103" s="242" t="s">
        <v>2138</v>
      </c>
      <c r="G103" s="63"/>
      <c r="H103" s="63"/>
      <c r="I103" s="172"/>
      <c r="J103" s="63"/>
      <c r="K103" s="63"/>
      <c r="L103" s="61"/>
      <c r="M103" s="218"/>
      <c r="N103" s="42"/>
      <c r="O103" s="42"/>
      <c r="P103" s="42"/>
      <c r="Q103" s="42"/>
      <c r="R103" s="42"/>
      <c r="S103" s="42"/>
      <c r="T103" s="78"/>
      <c r="AT103" s="24" t="s">
        <v>192</v>
      </c>
      <c r="AU103" s="24" t="s">
        <v>77</v>
      </c>
    </row>
    <row r="104" spans="2:65" s="1" customFormat="1" ht="31.5" customHeight="1">
      <c r="B104" s="41"/>
      <c r="C104" s="204" t="s">
        <v>77</v>
      </c>
      <c r="D104" s="204" t="s">
        <v>185</v>
      </c>
      <c r="E104" s="205" t="s">
        <v>2139</v>
      </c>
      <c r="F104" s="206" t="s">
        <v>2140</v>
      </c>
      <c r="G104" s="207" t="s">
        <v>305</v>
      </c>
      <c r="H104" s="208">
        <v>0</v>
      </c>
      <c r="I104" s="209"/>
      <c r="J104" s="210">
        <f>ROUND(I104*H104,2)</f>
        <v>0</v>
      </c>
      <c r="K104" s="206" t="s">
        <v>22</v>
      </c>
      <c r="L104" s="61"/>
      <c r="M104" s="211" t="s">
        <v>22</v>
      </c>
      <c r="N104" s="212" t="s">
        <v>48</v>
      </c>
      <c r="O104" s="42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AR104" s="24" t="s">
        <v>190</v>
      </c>
      <c r="AT104" s="24" t="s">
        <v>185</v>
      </c>
      <c r="AU104" s="24" t="s">
        <v>77</v>
      </c>
      <c r="AY104" s="24" t="s">
        <v>183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24" t="s">
        <v>24</v>
      </c>
      <c r="BK104" s="215">
        <f>ROUND(I104*H104,2)</f>
        <v>0</v>
      </c>
      <c r="BL104" s="24" t="s">
        <v>190</v>
      </c>
      <c r="BM104" s="24" t="s">
        <v>252</v>
      </c>
    </row>
    <row r="105" spans="2:47" s="1" customFormat="1" ht="27">
      <c r="B105" s="41"/>
      <c r="C105" s="63"/>
      <c r="D105" s="216" t="s">
        <v>192</v>
      </c>
      <c r="E105" s="63"/>
      <c r="F105" s="217" t="s">
        <v>2140</v>
      </c>
      <c r="G105" s="63"/>
      <c r="H105" s="63"/>
      <c r="I105" s="172"/>
      <c r="J105" s="63"/>
      <c r="K105" s="63"/>
      <c r="L105" s="61"/>
      <c r="M105" s="218"/>
      <c r="N105" s="42"/>
      <c r="O105" s="42"/>
      <c r="P105" s="42"/>
      <c r="Q105" s="42"/>
      <c r="R105" s="42"/>
      <c r="S105" s="42"/>
      <c r="T105" s="78"/>
      <c r="AT105" s="24" t="s">
        <v>192</v>
      </c>
      <c r="AU105" s="24" t="s">
        <v>77</v>
      </c>
    </row>
    <row r="106" spans="2:63" s="11" customFormat="1" ht="37.35" customHeight="1">
      <c r="B106" s="187"/>
      <c r="C106" s="188"/>
      <c r="D106" s="201" t="s">
        <v>76</v>
      </c>
      <c r="E106" s="273" t="s">
        <v>2058</v>
      </c>
      <c r="F106" s="273" t="s">
        <v>22</v>
      </c>
      <c r="G106" s="188"/>
      <c r="H106" s="188"/>
      <c r="I106" s="191"/>
      <c r="J106" s="274">
        <f>BK106</f>
        <v>0</v>
      </c>
      <c r="K106" s="188"/>
      <c r="L106" s="193"/>
      <c r="M106" s="194"/>
      <c r="N106" s="195"/>
      <c r="O106" s="195"/>
      <c r="P106" s="196">
        <f>SUM(P107:P122)</f>
        <v>0</v>
      </c>
      <c r="Q106" s="195"/>
      <c r="R106" s="196">
        <f>SUM(R107:R122)</f>
        <v>0</v>
      </c>
      <c r="S106" s="195"/>
      <c r="T106" s="197">
        <f>SUM(T107:T122)</f>
        <v>0</v>
      </c>
      <c r="AR106" s="198" t="s">
        <v>24</v>
      </c>
      <c r="AT106" s="199" t="s">
        <v>76</v>
      </c>
      <c r="AU106" s="199" t="s">
        <v>77</v>
      </c>
      <c r="AY106" s="198" t="s">
        <v>183</v>
      </c>
      <c r="BK106" s="200">
        <f>SUM(BK107:BK122)</f>
        <v>0</v>
      </c>
    </row>
    <row r="107" spans="2:65" s="1" customFormat="1" ht="57" customHeight="1">
      <c r="B107" s="41"/>
      <c r="C107" s="204" t="s">
        <v>77</v>
      </c>
      <c r="D107" s="204" t="s">
        <v>185</v>
      </c>
      <c r="E107" s="205" t="s">
        <v>2141</v>
      </c>
      <c r="F107" s="206" t="s">
        <v>2142</v>
      </c>
      <c r="G107" s="207" t="s">
        <v>305</v>
      </c>
      <c r="H107" s="208">
        <v>20</v>
      </c>
      <c r="I107" s="209"/>
      <c r="J107" s="210">
        <f>ROUND(I107*H107,2)</f>
        <v>0</v>
      </c>
      <c r="K107" s="206" t="s">
        <v>22</v>
      </c>
      <c r="L107" s="61"/>
      <c r="M107" s="211" t="s">
        <v>22</v>
      </c>
      <c r="N107" s="212" t="s">
        <v>48</v>
      </c>
      <c r="O107" s="42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AR107" s="24" t="s">
        <v>190</v>
      </c>
      <c r="AT107" s="24" t="s">
        <v>185</v>
      </c>
      <c r="AU107" s="24" t="s">
        <v>24</v>
      </c>
      <c r="AY107" s="24" t="s">
        <v>183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24" t="s">
        <v>24</v>
      </c>
      <c r="BK107" s="215">
        <f>ROUND(I107*H107,2)</f>
        <v>0</v>
      </c>
      <c r="BL107" s="24" t="s">
        <v>190</v>
      </c>
      <c r="BM107" s="24" t="s">
        <v>259</v>
      </c>
    </row>
    <row r="108" spans="2:47" s="1" customFormat="1" ht="40.5">
      <c r="B108" s="41"/>
      <c r="C108" s="63"/>
      <c r="D108" s="232" t="s">
        <v>192</v>
      </c>
      <c r="E108" s="63"/>
      <c r="F108" s="242" t="s">
        <v>2142</v>
      </c>
      <c r="G108" s="63"/>
      <c r="H108" s="63"/>
      <c r="I108" s="172"/>
      <c r="J108" s="63"/>
      <c r="K108" s="63"/>
      <c r="L108" s="61"/>
      <c r="M108" s="218"/>
      <c r="N108" s="42"/>
      <c r="O108" s="42"/>
      <c r="P108" s="42"/>
      <c r="Q108" s="42"/>
      <c r="R108" s="42"/>
      <c r="S108" s="42"/>
      <c r="T108" s="78"/>
      <c r="AT108" s="24" t="s">
        <v>192</v>
      </c>
      <c r="AU108" s="24" t="s">
        <v>24</v>
      </c>
    </row>
    <row r="109" spans="2:65" s="1" customFormat="1" ht="22.5" customHeight="1">
      <c r="B109" s="41"/>
      <c r="C109" s="204" t="s">
        <v>77</v>
      </c>
      <c r="D109" s="204" t="s">
        <v>185</v>
      </c>
      <c r="E109" s="205" t="s">
        <v>2143</v>
      </c>
      <c r="F109" s="206" t="s">
        <v>2144</v>
      </c>
      <c r="G109" s="207" t="s">
        <v>305</v>
      </c>
      <c r="H109" s="208">
        <v>4</v>
      </c>
      <c r="I109" s="209"/>
      <c r="J109" s="210">
        <f>ROUND(I109*H109,2)</f>
        <v>0</v>
      </c>
      <c r="K109" s="206" t="s">
        <v>22</v>
      </c>
      <c r="L109" s="61"/>
      <c r="M109" s="211" t="s">
        <v>22</v>
      </c>
      <c r="N109" s="212" t="s">
        <v>48</v>
      </c>
      <c r="O109" s="42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AR109" s="24" t="s">
        <v>190</v>
      </c>
      <c r="AT109" s="24" t="s">
        <v>185</v>
      </c>
      <c r="AU109" s="24" t="s">
        <v>24</v>
      </c>
      <c r="AY109" s="24" t="s">
        <v>183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24" t="s">
        <v>24</v>
      </c>
      <c r="BK109" s="215">
        <f>ROUND(I109*H109,2)</f>
        <v>0</v>
      </c>
      <c r="BL109" s="24" t="s">
        <v>190</v>
      </c>
      <c r="BM109" s="24" t="s">
        <v>265</v>
      </c>
    </row>
    <row r="110" spans="2:47" s="1" customFormat="1" ht="13.5">
      <c r="B110" s="41"/>
      <c r="C110" s="63"/>
      <c r="D110" s="232" t="s">
        <v>192</v>
      </c>
      <c r="E110" s="63"/>
      <c r="F110" s="242" t="s">
        <v>2144</v>
      </c>
      <c r="G110" s="63"/>
      <c r="H110" s="63"/>
      <c r="I110" s="172"/>
      <c r="J110" s="63"/>
      <c r="K110" s="63"/>
      <c r="L110" s="61"/>
      <c r="M110" s="218"/>
      <c r="N110" s="42"/>
      <c r="O110" s="42"/>
      <c r="P110" s="42"/>
      <c r="Q110" s="42"/>
      <c r="R110" s="42"/>
      <c r="S110" s="42"/>
      <c r="T110" s="78"/>
      <c r="AT110" s="24" t="s">
        <v>192</v>
      </c>
      <c r="AU110" s="24" t="s">
        <v>24</v>
      </c>
    </row>
    <row r="111" spans="2:65" s="1" customFormat="1" ht="22.5" customHeight="1">
      <c r="B111" s="41"/>
      <c r="C111" s="204" t="s">
        <v>77</v>
      </c>
      <c r="D111" s="204" t="s">
        <v>185</v>
      </c>
      <c r="E111" s="205" t="s">
        <v>2145</v>
      </c>
      <c r="F111" s="206" t="s">
        <v>2146</v>
      </c>
      <c r="G111" s="207" t="s">
        <v>305</v>
      </c>
      <c r="H111" s="208">
        <v>2</v>
      </c>
      <c r="I111" s="209"/>
      <c r="J111" s="210">
        <f>ROUND(I111*H111,2)</f>
        <v>0</v>
      </c>
      <c r="K111" s="206" t="s">
        <v>22</v>
      </c>
      <c r="L111" s="61"/>
      <c r="M111" s="211" t="s">
        <v>22</v>
      </c>
      <c r="N111" s="212" t="s">
        <v>48</v>
      </c>
      <c r="O111" s="42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AR111" s="24" t="s">
        <v>190</v>
      </c>
      <c r="AT111" s="24" t="s">
        <v>185</v>
      </c>
      <c r="AU111" s="24" t="s">
        <v>24</v>
      </c>
      <c r="AY111" s="24" t="s">
        <v>183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24" t="s">
        <v>24</v>
      </c>
      <c r="BK111" s="215">
        <f>ROUND(I111*H111,2)</f>
        <v>0</v>
      </c>
      <c r="BL111" s="24" t="s">
        <v>190</v>
      </c>
      <c r="BM111" s="24" t="s">
        <v>271</v>
      </c>
    </row>
    <row r="112" spans="2:47" s="1" customFormat="1" ht="13.5">
      <c r="B112" s="41"/>
      <c r="C112" s="63"/>
      <c r="D112" s="232" t="s">
        <v>192</v>
      </c>
      <c r="E112" s="63"/>
      <c r="F112" s="242" t="s">
        <v>2146</v>
      </c>
      <c r="G112" s="63"/>
      <c r="H112" s="63"/>
      <c r="I112" s="172"/>
      <c r="J112" s="63"/>
      <c r="K112" s="63"/>
      <c r="L112" s="61"/>
      <c r="M112" s="218"/>
      <c r="N112" s="42"/>
      <c r="O112" s="42"/>
      <c r="P112" s="42"/>
      <c r="Q112" s="42"/>
      <c r="R112" s="42"/>
      <c r="S112" s="42"/>
      <c r="T112" s="78"/>
      <c r="AT112" s="24" t="s">
        <v>192</v>
      </c>
      <c r="AU112" s="24" t="s">
        <v>24</v>
      </c>
    </row>
    <row r="113" spans="2:65" s="1" customFormat="1" ht="22.5" customHeight="1">
      <c r="B113" s="41"/>
      <c r="C113" s="204" t="s">
        <v>77</v>
      </c>
      <c r="D113" s="204" t="s">
        <v>185</v>
      </c>
      <c r="E113" s="205" t="s">
        <v>2147</v>
      </c>
      <c r="F113" s="206" t="s">
        <v>2148</v>
      </c>
      <c r="G113" s="207" t="s">
        <v>305</v>
      </c>
      <c r="H113" s="208">
        <v>0</v>
      </c>
      <c r="I113" s="209"/>
      <c r="J113" s="210">
        <f>ROUND(I113*H113,2)</f>
        <v>0</v>
      </c>
      <c r="K113" s="206" t="s">
        <v>22</v>
      </c>
      <c r="L113" s="61"/>
      <c r="M113" s="211" t="s">
        <v>22</v>
      </c>
      <c r="N113" s="212" t="s">
        <v>48</v>
      </c>
      <c r="O113" s="42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AR113" s="24" t="s">
        <v>190</v>
      </c>
      <c r="AT113" s="24" t="s">
        <v>185</v>
      </c>
      <c r="AU113" s="24" t="s">
        <v>24</v>
      </c>
      <c r="AY113" s="24" t="s">
        <v>183</v>
      </c>
      <c r="BE113" s="215">
        <f>IF(N113="základní",J113,0)</f>
        <v>0</v>
      </c>
      <c r="BF113" s="215">
        <f>IF(N113="snížená",J113,0)</f>
        <v>0</v>
      </c>
      <c r="BG113" s="215">
        <f>IF(N113="zákl. přenesená",J113,0)</f>
        <v>0</v>
      </c>
      <c r="BH113" s="215">
        <f>IF(N113="sníž. přenesená",J113,0)</f>
        <v>0</v>
      </c>
      <c r="BI113" s="215">
        <f>IF(N113="nulová",J113,0)</f>
        <v>0</v>
      </c>
      <c r="BJ113" s="24" t="s">
        <v>24</v>
      </c>
      <c r="BK113" s="215">
        <f>ROUND(I113*H113,2)</f>
        <v>0</v>
      </c>
      <c r="BL113" s="24" t="s">
        <v>190</v>
      </c>
      <c r="BM113" s="24" t="s">
        <v>10</v>
      </c>
    </row>
    <row r="114" spans="2:47" s="1" customFormat="1" ht="13.5">
      <c r="B114" s="41"/>
      <c r="C114" s="63"/>
      <c r="D114" s="232" t="s">
        <v>192</v>
      </c>
      <c r="E114" s="63"/>
      <c r="F114" s="242" t="s">
        <v>2148</v>
      </c>
      <c r="G114" s="63"/>
      <c r="H114" s="63"/>
      <c r="I114" s="172"/>
      <c r="J114" s="63"/>
      <c r="K114" s="63"/>
      <c r="L114" s="61"/>
      <c r="M114" s="218"/>
      <c r="N114" s="42"/>
      <c r="O114" s="42"/>
      <c r="P114" s="42"/>
      <c r="Q114" s="42"/>
      <c r="R114" s="42"/>
      <c r="S114" s="42"/>
      <c r="T114" s="78"/>
      <c r="AT114" s="24" t="s">
        <v>192</v>
      </c>
      <c r="AU114" s="24" t="s">
        <v>24</v>
      </c>
    </row>
    <row r="115" spans="2:65" s="1" customFormat="1" ht="22.5" customHeight="1">
      <c r="B115" s="41"/>
      <c r="C115" s="204" t="s">
        <v>77</v>
      </c>
      <c r="D115" s="204" t="s">
        <v>185</v>
      </c>
      <c r="E115" s="205" t="s">
        <v>2149</v>
      </c>
      <c r="F115" s="206" t="s">
        <v>2150</v>
      </c>
      <c r="G115" s="207" t="s">
        <v>305</v>
      </c>
      <c r="H115" s="208">
        <v>50</v>
      </c>
      <c r="I115" s="209"/>
      <c r="J115" s="210">
        <f>ROUND(I115*H115,2)</f>
        <v>0</v>
      </c>
      <c r="K115" s="206" t="s">
        <v>22</v>
      </c>
      <c r="L115" s="61"/>
      <c r="M115" s="211" t="s">
        <v>22</v>
      </c>
      <c r="N115" s="212" t="s">
        <v>48</v>
      </c>
      <c r="O115" s="42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AR115" s="24" t="s">
        <v>190</v>
      </c>
      <c r="AT115" s="24" t="s">
        <v>185</v>
      </c>
      <c r="AU115" s="24" t="s">
        <v>24</v>
      </c>
      <c r="AY115" s="24" t="s">
        <v>183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24" t="s">
        <v>24</v>
      </c>
      <c r="BK115" s="215">
        <f>ROUND(I115*H115,2)</f>
        <v>0</v>
      </c>
      <c r="BL115" s="24" t="s">
        <v>190</v>
      </c>
      <c r="BM115" s="24" t="s">
        <v>284</v>
      </c>
    </row>
    <row r="116" spans="2:47" s="1" customFormat="1" ht="13.5">
      <c r="B116" s="41"/>
      <c r="C116" s="63"/>
      <c r="D116" s="232" t="s">
        <v>192</v>
      </c>
      <c r="E116" s="63"/>
      <c r="F116" s="242" t="s">
        <v>2150</v>
      </c>
      <c r="G116" s="63"/>
      <c r="H116" s="63"/>
      <c r="I116" s="172"/>
      <c r="J116" s="63"/>
      <c r="K116" s="63"/>
      <c r="L116" s="61"/>
      <c r="M116" s="218"/>
      <c r="N116" s="42"/>
      <c r="O116" s="42"/>
      <c r="P116" s="42"/>
      <c r="Q116" s="42"/>
      <c r="R116" s="42"/>
      <c r="S116" s="42"/>
      <c r="T116" s="78"/>
      <c r="AT116" s="24" t="s">
        <v>192</v>
      </c>
      <c r="AU116" s="24" t="s">
        <v>24</v>
      </c>
    </row>
    <row r="117" spans="2:65" s="1" customFormat="1" ht="22.5" customHeight="1">
      <c r="B117" s="41"/>
      <c r="C117" s="204" t="s">
        <v>77</v>
      </c>
      <c r="D117" s="204" t="s">
        <v>185</v>
      </c>
      <c r="E117" s="205" t="s">
        <v>2151</v>
      </c>
      <c r="F117" s="206" t="s">
        <v>2152</v>
      </c>
      <c r="G117" s="207" t="s">
        <v>305</v>
      </c>
      <c r="H117" s="208">
        <v>0</v>
      </c>
      <c r="I117" s="209"/>
      <c r="J117" s="210">
        <f>ROUND(I117*H117,2)</f>
        <v>0</v>
      </c>
      <c r="K117" s="206" t="s">
        <v>22</v>
      </c>
      <c r="L117" s="61"/>
      <c r="M117" s="211" t="s">
        <v>22</v>
      </c>
      <c r="N117" s="212" t="s">
        <v>48</v>
      </c>
      <c r="O117" s="42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AR117" s="24" t="s">
        <v>190</v>
      </c>
      <c r="AT117" s="24" t="s">
        <v>185</v>
      </c>
      <c r="AU117" s="24" t="s">
        <v>24</v>
      </c>
      <c r="AY117" s="24" t="s">
        <v>183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24" t="s">
        <v>24</v>
      </c>
      <c r="BK117" s="215">
        <f>ROUND(I117*H117,2)</f>
        <v>0</v>
      </c>
      <c r="BL117" s="24" t="s">
        <v>190</v>
      </c>
      <c r="BM117" s="24" t="s">
        <v>290</v>
      </c>
    </row>
    <row r="118" spans="2:47" s="1" customFormat="1" ht="13.5">
      <c r="B118" s="41"/>
      <c r="C118" s="63"/>
      <c r="D118" s="232" t="s">
        <v>192</v>
      </c>
      <c r="E118" s="63"/>
      <c r="F118" s="242" t="s">
        <v>2152</v>
      </c>
      <c r="G118" s="63"/>
      <c r="H118" s="63"/>
      <c r="I118" s="172"/>
      <c r="J118" s="63"/>
      <c r="K118" s="63"/>
      <c r="L118" s="61"/>
      <c r="M118" s="218"/>
      <c r="N118" s="42"/>
      <c r="O118" s="42"/>
      <c r="P118" s="42"/>
      <c r="Q118" s="42"/>
      <c r="R118" s="42"/>
      <c r="S118" s="42"/>
      <c r="T118" s="78"/>
      <c r="AT118" s="24" t="s">
        <v>192</v>
      </c>
      <c r="AU118" s="24" t="s">
        <v>24</v>
      </c>
    </row>
    <row r="119" spans="2:65" s="1" customFormat="1" ht="22.5" customHeight="1">
      <c r="B119" s="41"/>
      <c r="C119" s="204" t="s">
        <v>77</v>
      </c>
      <c r="D119" s="204" t="s">
        <v>185</v>
      </c>
      <c r="E119" s="205" t="s">
        <v>2153</v>
      </c>
      <c r="F119" s="206" t="s">
        <v>2154</v>
      </c>
      <c r="G119" s="207" t="s">
        <v>305</v>
      </c>
      <c r="H119" s="208">
        <v>140</v>
      </c>
      <c r="I119" s="209"/>
      <c r="J119" s="210">
        <f>ROUND(I119*H119,2)</f>
        <v>0</v>
      </c>
      <c r="K119" s="206" t="s">
        <v>22</v>
      </c>
      <c r="L119" s="61"/>
      <c r="M119" s="211" t="s">
        <v>22</v>
      </c>
      <c r="N119" s="212" t="s">
        <v>48</v>
      </c>
      <c r="O119" s="42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AR119" s="24" t="s">
        <v>190</v>
      </c>
      <c r="AT119" s="24" t="s">
        <v>185</v>
      </c>
      <c r="AU119" s="24" t="s">
        <v>24</v>
      </c>
      <c r="AY119" s="24" t="s">
        <v>183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24" t="s">
        <v>24</v>
      </c>
      <c r="BK119" s="215">
        <f>ROUND(I119*H119,2)</f>
        <v>0</v>
      </c>
      <c r="BL119" s="24" t="s">
        <v>190</v>
      </c>
      <c r="BM119" s="24" t="s">
        <v>296</v>
      </c>
    </row>
    <row r="120" spans="2:47" s="1" customFormat="1" ht="13.5">
      <c r="B120" s="41"/>
      <c r="C120" s="63"/>
      <c r="D120" s="232" t="s">
        <v>192</v>
      </c>
      <c r="E120" s="63"/>
      <c r="F120" s="242" t="s">
        <v>2154</v>
      </c>
      <c r="G120" s="63"/>
      <c r="H120" s="63"/>
      <c r="I120" s="172"/>
      <c r="J120" s="63"/>
      <c r="K120" s="63"/>
      <c r="L120" s="61"/>
      <c r="M120" s="218"/>
      <c r="N120" s="42"/>
      <c r="O120" s="42"/>
      <c r="P120" s="42"/>
      <c r="Q120" s="42"/>
      <c r="R120" s="42"/>
      <c r="S120" s="42"/>
      <c r="T120" s="78"/>
      <c r="AT120" s="24" t="s">
        <v>192</v>
      </c>
      <c r="AU120" s="24" t="s">
        <v>24</v>
      </c>
    </row>
    <row r="121" spans="2:65" s="1" customFormat="1" ht="22.5" customHeight="1">
      <c r="B121" s="41"/>
      <c r="C121" s="204" t="s">
        <v>77</v>
      </c>
      <c r="D121" s="204" t="s">
        <v>185</v>
      </c>
      <c r="E121" s="205" t="s">
        <v>2155</v>
      </c>
      <c r="F121" s="206" t="s">
        <v>2156</v>
      </c>
      <c r="G121" s="207" t="s">
        <v>305</v>
      </c>
      <c r="H121" s="208">
        <v>7</v>
      </c>
      <c r="I121" s="209"/>
      <c r="J121" s="210">
        <f>ROUND(I121*H121,2)</f>
        <v>0</v>
      </c>
      <c r="K121" s="206" t="s">
        <v>22</v>
      </c>
      <c r="L121" s="61"/>
      <c r="M121" s="211" t="s">
        <v>22</v>
      </c>
      <c r="N121" s="212" t="s">
        <v>48</v>
      </c>
      <c r="O121" s="42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AR121" s="24" t="s">
        <v>190</v>
      </c>
      <c r="AT121" s="24" t="s">
        <v>185</v>
      </c>
      <c r="AU121" s="24" t="s">
        <v>24</v>
      </c>
      <c r="AY121" s="24" t="s">
        <v>183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24" t="s">
        <v>24</v>
      </c>
      <c r="BK121" s="215">
        <f>ROUND(I121*H121,2)</f>
        <v>0</v>
      </c>
      <c r="BL121" s="24" t="s">
        <v>190</v>
      </c>
      <c r="BM121" s="24" t="s">
        <v>302</v>
      </c>
    </row>
    <row r="122" spans="2:47" s="1" customFormat="1" ht="13.5">
      <c r="B122" s="41"/>
      <c r="C122" s="63"/>
      <c r="D122" s="216" t="s">
        <v>192</v>
      </c>
      <c r="E122" s="63"/>
      <c r="F122" s="217" t="s">
        <v>2156</v>
      </c>
      <c r="G122" s="63"/>
      <c r="H122" s="63"/>
      <c r="I122" s="172"/>
      <c r="J122" s="63"/>
      <c r="K122" s="63"/>
      <c r="L122" s="61"/>
      <c r="M122" s="270"/>
      <c r="N122" s="271"/>
      <c r="O122" s="271"/>
      <c r="P122" s="271"/>
      <c r="Q122" s="271"/>
      <c r="R122" s="271"/>
      <c r="S122" s="271"/>
      <c r="T122" s="272"/>
      <c r="AT122" s="24" t="s">
        <v>192</v>
      </c>
      <c r="AU122" s="24" t="s">
        <v>24</v>
      </c>
    </row>
    <row r="123" spans="2:12" s="1" customFormat="1" ht="6.95" customHeight="1">
      <c r="B123" s="56"/>
      <c r="C123" s="57"/>
      <c r="D123" s="57"/>
      <c r="E123" s="57"/>
      <c r="F123" s="57"/>
      <c r="G123" s="57"/>
      <c r="H123" s="57"/>
      <c r="I123" s="148"/>
      <c r="J123" s="57"/>
      <c r="K123" s="57"/>
      <c r="L123" s="61"/>
    </row>
  </sheetData>
  <sheetProtection algorithmName="SHA-512" hashValue="JACEbJeEGHK5B99BAwvJk0DM/Cug03xyLTPyl99nbj/j2RjD42aQm4ZGBwGY/yNP2FE5+B/ot7iW0JyPBJej6g==" saltValue="HY/HwLFEZCbqRJLtJGfOcQ==" spinCount="100000" sheet="1" objects="1" scenarios="1" formatCells="0" formatColumns="0" formatRows="0" sort="0" autoFilter="0"/>
  <autoFilter ref="C82:K122"/>
  <mergeCells count="12">
    <mergeCell ref="G1:H1"/>
    <mergeCell ref="L2:V2"/>
    <mergeCell ref="E49:H49"/>
    <mergeCell ref="E51:H51"/>
    <mergeCell ref="E71:H71"/>
    <mergeCell ref="E73:H73"/>
    <mergeCell ref="E75:H7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Novák</dc:creator>
  <cp:keywords/>
  <dc:description/>
  <cp:lastModifiedBy>Přibyl Jan (UPU-ULA)</cp:lastModifiedBy>
  <dcterms:created xsi:type="dcterms:W3CDTF">2017-04-26T08:05:24Z</dcterms:created>
  <dcterms:modified xsi:type="dcterms:W3CDTF">2017-04-26T12:42:59Z</dcterms:modified>
  <cp:category/>
  <cp:version/>
  <cp:contentType/>
  <cp:contentStatus/>
</cp:coreProperties>
</file>