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30" windowWidth="18915" windowHeight="11535"/>
  </bookViews>
  <sheets>
    <sheet name="Krycí list" sheetId="1" r:id="rId1"/>
    <sheet name="Rekapitulace" sheetId="2" r:id="rId2"/>
    <sheet name="Položky" sheetId="3" r:id="rId3"/>
  </sheets>
  <externalReferences>
    <externalReference r:id="rId4"/>
  </externalReference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Položky!$A$1:$G$59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F15" i="2"/>
  <c r="G15"/>
  <c r="H15"/>
  <c r="I15"/>
  <c r="G46" i="3" l="1"/>
  <c r="G29"/>
  <c r="BB29" s="1"/>
  <c r="BE54"/>
  <c r="BD54"/>
  <c r="BC54"/>
  <c r="BA54"/>
  <c r="G54"/>
  <c r="BB54" s="1"/>
  <c r="BE53"/>
  <c r="BD53"/>
  <c r="BC53"/>
  <c r="BA53"/>
  <c r="G53"/>
  <c r="BB53" s="1"/>
  <c r="BE33"/>
  <c r="BD33"/>
  <c r="BC33"/>
  <c r="BA33"/>
  <c r="G33"/>
  <c r="BB33" s="1"/>
  <c r="BE32"/>
  <c r="BD32"/>
  <c r="BC32"/>
  <c r="BA32"/>
  <c r="G32"/>
  <c r="BB3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C13"/>
  <c r="I7" i="2"/>
  <c r="H7"/>
  <c r="G7"/>
  <c r="F7"/>
  <c r="B7"/>
  <c r="A7"/>
  <c r="BA8" i="3" l="1"/>
  <c r="BA13" s="1"/>
  <c r="E7" i="2" s="1"/>
  <c r="E15" s="1"/>
  <c r="G13" i="3"/>
  <c r="BE58" l="1"/>
  <c r="BE59" s="1"/>
  <c r="I14" i="2" s="1"/>
  <c r="BD58" i="3"/>
  <c r="BD59" s="1"/>
  <c r="H14" i="2" s="1"/>
  <c r="BC58" i="3"/>
  <c r="BC59" s="1"/>
  <c r="G14" i="2" s="1"/>
  <c r="BA58" i="3"/>
  <c r="BA59" s="1"/>
  <c r="E14" i="2" s="1"/>
  <c r="G58" i="3"/>
  <c r="BB58" s="1"/>
  <c r="BB59" s="1"/>
  <c r="F14" i="2" s="1"/>
  <c r="B14"/>
  <c r="A14"/>
  <c r="C59" i="3"/>
  <c r="BE55"/>
  <c r="BD55"/>
  <c r="BC55"/>
  <c r="BA55"/>
  <c r="G55"/>
  <c r="BB55" s="1"/>
  <c r="BE52"/>
  <c r="BD52"/>
  <c r="BC52"/>
  <c r="BA52"/>
  <c r="G52"/>
  <c r="BB52" s="1"/>
  <c r="BE47"/>
  <c r="BD47"/>
  <c r="BC47"/>
  <c r="BA47"/>
  <c r="G47"/>
  <c r="BB47" s="1"/>
  <c r="BE46"/>
  <c r="BD46"/>
  <c r="BC46"/>
  <c r="BA46"/>
  <c r="B13" i="2"/>
  <c r="A13"/>
  <c r="C56" i="3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12" i="2"/>
  <c r="A12"/>
  <c r="C44" i="3"/>
  <c r="BE35"/>
  <c r="BD35"/>
  <c r="BC35"/>
  <c r="BA35"/>
  <c r="G35"/>
  <c r="BB35" s="1"/>
  <c r="BE34"/>
  <c r="BD34"/>
  <c r="BC34"/>
  <c r="BA34"/>
  <c r="G34"/>
  <c r="BB34" s="1"/>
  <c r="BE31"/>
  <c r="BD31"/>
  <c r="BC31"/>
  <c r="BA31"/>
  <c r="G31"/>
  <c r="BB31" s="1"/>
  <c r="BE30"/>
  <c r="BD30"/>
  <c r="BC30"/>
  <c r="BA30"/>
  <c r="G30"/>
  <c r="BB30" s="1"/>
  <c r="BE28"/>
  <c r="BD28"/>
  <c r="BC28"/>
  <c r="BA28"/>
  <c r="G28"/>
  <c r="BE27"/>
  <c r="BD27"/>
  <c r="BC27"/>
  <c r="BA27"/>
  <c r="G27"/>
  <c r="B11" i="2"/>
  <c r="A11"/>
  <c r="C36" i="3"/>
  <c r="BE24"/>
  <c r="BD24"/>
  <c r="BC24"/>
  <c r="BA24"/>
  <c r="G24"/>
  <c r="BB24" s="1"/>
  <c r="BE23"/>
  <c r="BD23"/>
  <c r="BC23"/>
  <c r="BA23"/>
  <c r="G23"/>
  <c r="B10" i="2"/>
  <c r="A10"/>
  <c r="C25" i="3"/>
  <c r="BE20"/>
  <c r="BE21" s="1"/>
  <c r="I9" i="2" s="1"/>
  <c r="BD20" i="3"/>
  <c r="BD21" s="1"/>
  <c r="H9" i="2" s="1"/>
  <c r="BC20" i="3"/>
  <c r="BC21" s="1"/>
  <c r="G9" i="2" s="1"/>
  <c r="BA20" i="3"/>
  <c r="BA21" s="1"/>
  <c r="E9" i="2" s="1"/>
  <c r="G20" i="3"/>
  <c r="BB20" s="1"/>
  <c r="BB21" s="1"/>
  <c r="F9" i="2" s="1"/>
  <c r="B9"/>
  <c r="A9"/>
  <c r="C21" i="3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8" i="2"/>
  <c r="A8"/>
  <c r="C18" i="3"/>
  <c r="E4"/>
  <c r="C4"/>
  <c r="F3"/>
  <c r="C3"/>
  <c r="H21" i="2"/>
  <c r="G23" i="1" s="1"/>
  <c r="G22" s="1"/>
  <c r="G20" i="2"/>
  <c r="I20" s="1"/>
  <c r="C2"/>
  <c r="C1"/>
  <c r="C31" i="1"/>
  <c r="C9"/>
  <c r="G7"/>
  <c r="D2"/>
  <c r="C2"/>
  <c r="G18" i="3" l="1"/>
  <c r="BB27"/>
  <c r="BB36" s="1"/>
  <c r="F11" i="2" s="1"/>
  <c r="G36" i="3"/>
  <c r="BB38"/>
  <c r="G44"/>
  <c r="BB46"/>
  <c r="G56"/>
  <c r="BB28"/>
  <c r="BB23"/>
  <c r="BB25" s="1"/>
  <c r="F10" i="2" s="1"/>
  <c r="G25" i="3"/>
  <c r="BE56"/>
  <c r="I13" i="2" s="1"/>
  <c r="BC18" i="3"/>
  <c r="G8" i="2" s="1"/>
  <c r="BC25" i="3"/>
  <c r="G10" i="2" s="1"/>
  <c r="BD44" i="3"/>
  <c r="H12" i="2" s="1"/>
  <c r="BA44" i="3"/>
  <c r="E12" i="2" s="1"/>
  <c r="BE44" i="3"/>
  <c r="I12" i="2" s="1"/>
  <c r="BA25" i="3"/>
  <c r="E10" i="2" s="1"/>
  <c r="BE18" i="3"/>
  <c r="I8" i="2" s="1"/>
  <c r="BE25" i="3"/>
  <c r="I10" i="2" s="1"/>
  <c r="BD25" i="3"/>
  <c r="H10" i="2" s="1"/>
  <c r="BA18" i="3"/>
  <c r="E8" i="2" s="1"/>
  <c r="BC36" i="3"/>
  <c r="G11" i="2" s="1"/>
  <c r="BA56" i="3"/>
  <c r="E13" i="2" s="1"/>
  <c r="BD18" i="3"/>
  <c r="H8" i="2" s="1"/>
  <c r="BB44" i="3"/>
  <c r="F12" i="2" s="1"/>
  <c r="BC56" i="3"/>
  <c r="G13" i="2" s="1"/>
  <c r="G59" i="3"/>
  <c r="BA36"/>
  <c r="E11" i="2" s="1"/>
  <c r="BE36" i="3"/>
  <c r="I11" i="2" s="1"/>
  <c r="BC44" i="3"/>
  <c r="G12" i="2" s="1"/>
  <c r="G21" i="3"/>
  <c r="BD36"/>
  <c r="H11" i="2" s="1"/>
  <c r="BD56" i="3"/>
  <c r="H13" i="2" s="1"/>
  <c r="BB56" i="3"/>
  <c r="F13" i="2" s="1"/>
  <c r="BB15" i="3"/>
  <c r="BB18" s="1"/>
  <c r="F8" i="2" s="1"/>
  <c r="C16" i="1" l="1"/>
  <c r="C18"/>
  <c r="C17"/>
  <c r="C15"/>
  <c r="C21"/>
  <c r="C19" l="1"/>
  <c r="C22" s="1"/>
  <c r="C23" l="1"/>
  <c r="F32"/>
  <c r="F33" s="1"/>
  <c r="F34" l="1"/>
</calcChain>
</file>

<file path=xl/sharedStrings.xml><?xml version="1.0" encoding="utf-8"?>
<sst xmlns="http://schemas.openxmlformats.org/spreadsheetml/2006/main" count="246" uniqueCount="176">
  <si>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</si>
  <si>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</si>
  <si>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</si>
  <si>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</si>
  <si>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</si>
  <si>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</si>
  <si>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</si>
  <si>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</si>
  <si>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</si>
  <si>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</si>
  <si>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</si>
  <si>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</si>
  <si>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</si>
  <si>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</si>
  <si>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</si>
  <si>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</si>
  <si>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</si>
  <si>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</si>
  <si>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</si>
  <si>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</si>
  <si>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</si>
  <si>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</si>
  <si>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</si>
  <si>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</si>
  <si>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</si>
  <si>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</si>
  <si>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</si>
  <si>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</si>
  <si>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</si>
  <si>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</si>
  <si>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</si>
  <si>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</si>
  <si>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</si>
  <si>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</si>
  <si>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</si>
  <si>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</si>
  <si>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</si>
  <si>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</si>
  <si>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</si>
  <si>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</si>
  <si>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</si>
  <si>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</si>
  <si>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</si>
  <si>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</si>
  <si>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</si>
  <si>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</si>
  <si>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</si>
  <si>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</si>
  <si>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</si>
  <si>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</si>
  <si>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</si>
  <si>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</si>
  <si>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</si>
  <si>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</si>
  <si>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</si>
  <si>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</si>
  <si>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</si>
  <si>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</si>
  <si>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</si>
  <si>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</si>
  <si>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</si>
  <si>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</si>
  <si>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</si>
  <si>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</si>
  <si>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</si>
  <si>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</si>
  <si>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</si>
  <si>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</si>
  <si>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</si>
  <si>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</si>
  <si>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</si>
  <si>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</si>
  <si>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</si>
  <si>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</si>
  <si>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</si>
  <si>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</si>
  <si>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</si>
  <si>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</si>
  <si>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4</t>
  </si>
  <si>
    <t>VYTÁPĚNÍ</t>
  </si>
  <si>
    <t>XRS</t>
  </si>
  <si>
    <t>ZAŘÍZENÍ PRO VYTÁPĚNÍ STAVEB</t>
  </si>
  <si>
    <t>713</t>
  </si>
  <si>
    <t>Izolace tepelné</t>
  </si>
  <si>
    <t>28377101</t>
  </si>
  <si>
    <t>m</t>
  </si>
  <si>
    <t>283771.</t>
  </si>
  <si>
    <t>19</t>
  </si>
  <si>
    <t xml:space="preserve">Montáž izolace </t>
  </si>
  <si>
    <t>721</t>
  </si>
  <si>
    <t>Vnitřní kanalizace</t>
  </si>
  <si>
    <t>721176102</t>
  </si>
  <si>
    <t>Potrubí HT připojovací DN 40 x 1,8 mm ochranná trubka</t>
  </si>
  <si>
    <t>soubor</t>
  </si>
  <si>
    <t>t</t>
  </si>
  <si>
    <t>732</t>
  </si>
  <si>
    <t>Strojovny</t>
  </si>
  <si>
    <t>9</t>
  </si>
  <si>
    <t>10</t>
  </si>
  <si>
    <t>733</t>
  </si>
  <si>
    <t>Rozvod potrubí</t>
  </si>
  <si>
    <t>733161104</t>
  </si>
  <si>
    <t>Montáž a dodávka spojovacího materiálu pro potrubí meděné (spojky, kolena, T-kusy, atd.)</t>
  </si>
  <si>
    <t>R3</t>
  </si>
  <si>
    <t xml:space="preserve">Tlaková zkouška potrubí </t>
  </si>
  <si>
    <t>12</t>
  </si>
  <si>
    <t xml:space="preserve">Topná zkouška včetně doregulace celého systému </t>
  </si>
  <si>
    <t>998733101</t>
  </si>
  <si>
    <t xml:space="preserve">Přesun hmot pro rozvody potrubí, výšky do 6 m </t>
  </si>
  <si>
    <t>734</t>
  </si>
  <si>
    <t>Armatury</t>
  </si>
  <si>
    <t>2</t>
  </si>
  <si>
    <t>8</t>
  </si>
  <si>
    <t>734200821</t>
  </si>
  <si>
    <t xml:space="preserve">Demontáž armatur se 2závity do G 1/2 </t>
  </si>
  <si>
    <t>kus</t>
  </si>
  <si>
    <t>734209103</t>
  </si>
  <si>
    <t xml:space="preserve">Montáž armatur závitových,s 1závitem, G 1/2 </t>
  </si>
  <si>
    <t>734209113</t>
  </si>
  <si>
    <t xml:space="preserve">Montáž armatur závitových,se 2závity, G 1/2 </t>
  </si>
  <si>
    <t>998734101</t>
  </si>
  <si>
    <t xml:space="preserve">Přesun hmot pro armatury, výšky do 6 m </t>
  </si>
  <si>
    <t>735</t>
  </si>
  <si>
    <t>Otopná tělesa</t>
  </si>
  <si>
    <t>998735101</t>
  </si>
  <si>
    <t xml:space="preserve">Přesun hmot pro otopná tělesa, výšky do 6 m </t>
  </si>
  <si>
    <t>783</t>
  </si>
  <si>
    <t>Nátěry</t>
  </si>
  <si>
    <t>783122210</t>
  </si>
  <si>
    <t>m2</t>
  </si>
  <si>
    <t>Revitalizace budovy T. Novákové</t>
  </si>
  <si>
    <t>Ing. Bartošová</t>
  </si>
  <si>
    <t xml:space="preserve">Dvojtý kulový kohout -rohový, G 1/2 </t>
  </si>
  <si>
    <t>733121</t>
  </si>
  <si>
    <t xml:space="preserve">Potrubí hladké bezešvé nízkotlaké D 21,3/2,9 </t>
  </si>
  <si>
    <t>733161105</t>
  </si>
  <si>
    <t xml:space="preserve">Vypuštění vody ze systému </t>
  </si>
  <si>
    <t>97</t>
  </si>
  <si>
    <t>Prorážení otvorů</t>
  </si>
  <si>
    <t>971035231</t>
  </si>
  <si>
    <t xml:space="preserve">Vybourání otv. zeď cihel. 0,0225 m2, tl. 15 cm, MC </t>
  </si>
  <si>
    <t>974031133</t>
  </si>
  <si>
    <t xml:space="preserve">Vysekání rýh ve zdi cihelné 5 x 10 cm </t>
  </si>
  <si>
    <t>979081111</t>
  </si>
  <si>
    <t xml:space="preserve">Odvoz suti a vybour. hmot na skládku do 1 km </t>
  </si>
  <si>
    <t>979081121</t>
  </si>
  <si>
    <t xml:space="preserve">Vedlejší náklady a režie </t>
  </si>
  <si>
    <t>Příplatek k odvozu za každý další 1 km (uvažováno 15km)</t>
  </si>
  <si>
    <t>735-1</t>
  </si>
  <si>
    <t>735-2</t>
  </si>
  <si>
    <t>735-3</t>
  </si>
  <si>
    <t>735-4</t>
  </si>
  <si>
    <t>735-5</t>
  </si>
  <si>
    <t>735-6</t>
  </si>
  <si>
    <t xml:space="preserve">Otopná těl.panel.-Ventil Kompakt 11  600/ 400 </t>
  </si>
  <si>
    <t>Otopná těl.panel.-Ventil Kompakt 11  600/ 900</t>
  </si>
  <si>
    <t>Otopná těl.panel.-Ventil Kompakt 11  600/ 1100</t>
  </si>
  <si>
    <t>Otopná těl.panel.-Ventil Kompakt 11  900/ 600</t>
  </si>
  <si>
    <t>Otopná těl.panel.-Ventil Kompakt 21  600/ 400</t>
  </si>
  <si>
    <t>Otopná těl.panel.-Ventil Kompakt 21  900/ 400</t>
  </si>
  <si>
    <t xml:space="preserve">Montáž panelových těles do délky 1600 mm </t>
  </si>
  <si>
    <t>735159111</t>
  </si>
  <si>
    <t>R-733</t>
  </si>
  <si>
    <t>Neočekávané náklady</t>
  </si>
  <si>
    <t>Reřie a vedlejší náklady</t>
  </si>
  <si>
    <t>733120819R00</t>
  </si>
  <si>
    <t xml:space="preserve">Demontáž potrubí z hladkých trubek do DN 60 </t>
  </si>
  <si>
    <t>73511</t>
  </si>
  <si>
    <t>Demontáž otopných těles článkových včetně připojovacích armatur</t>
  </si>
  <si>
    <t>Odvoz demontovaných hmot na kládku, včetně režie a vedlejších nákladů</t>
  </si>
  <si>
    <t>Hlavice ovládání vent.termostatická</t>
  </si>
  <si>
    <t>Izolace potrubí návleková 15x9 mm</t>
  </si>
  <si>
    <t>Izolace potrubí návleková 18x9 mm</t>
  </si>
  <si>
    <t xml:space="preserve">Potrubí měděné 15 x 1 mm, polotvrdé, včetně montáže a režie </t>
  </si>
  <si>
    <t xml:space="preserve">Potrubí měděné 18 x 1 mm, polotvrdé, včetně montáže a režie </t>
  </si>
  <si>
    <t xml:space="preserve">Nátěr syntetický OK ''A'' 1x + 2x email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</si>
</sst>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3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6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/>
    <xf numFmtId="0" fontId="0" fillId="0" borderId="0" xfId="0" applyBorder="1"/>
    <xf numFmtId="0" fontId="3" fillId="0" borderId="0" xfId="0" applyFont="1" applyBorder="1"/>
    <xf numFmtId="0" fontId="5" fillId="0" borderId="0" xfId="0" applyFont="1" applyBorder="1"/>
    <xf numFmtId="3" fontId="3" fillId="0" borderId="35" xfId="0" applyNumberFormat="1" applyFont="1" applyBorder="1"/>
    <xf numFmtId="0" fontId="10" fillId="0" borderId="0" xfId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10" fillId="3" borderId="0" xfId="1" applyFill="1"/>
    <xf numFmtId="0" fontId="16" fillId="3" borderId="0" xfId="1" applyFont="1" applyFill="1"/>
    <xf numFmtId="0" fontId="10" fillId="3" borderId="0" xfId="1" applyFill="1" applyBorder="1"/>
    <xf numFmtId="4" fontId="10" fillId="3" borderId="0" xfId="1" applyNumberFormat="1" applyFill="1" applyBorder="1"/>
    <xf numFmtId="49" fontId="9" fillId="0" borderId="10" xfId="1" applyNumberFormat="1" applyFont="1" applyFill="1" applyBorder="1" applyAlignment="1">
      <alignment horizontal="left"/>
    </xf>
    <xf numFmtId="0" fontId="9" fillId="0" borderId="10" xfId="1" applyFont="1" applyFill="1" applyBorder="1" applyAlignment="1">
      <alignment wrapText="1"/>
    </xf>
    <xf numFmtId="49" fontId="22" fillId="0" borderId="10" xfId="1" applyNumberFormat="1" applyFont="1" applyFill="1" applyBorder="1" applyAlignment="1">
      <alignment horizontal="center" shrinkToFit="1"/>
    </xf>
    <xf numFmtId="4" fontId="22" fillId="0" borderId="10" xfId="1" applyNumberFormat="1" applyFont="1" applyFill="1" applyBorder="1" applyAlignment="1">
      <alignment horizontal="right"/>
    </xf>
    <xf numFmtId="4" fontId="22" fillId="0" borderId="10" xfId="1" applyNumberFormat="1" applyFont="1" applyFill="1" applyBorder="1"/>
    <xf numFmtId="49" fontId="9" fillId="3" borderId="10" xfId="1" applyNumberFormat="1" applyFont="1" applyFill="1" applyBorder="1" applyAlignment="1">
      <alignment horizontal="left"/>
    </xf>
    <xf numFmtId="0" fontId="9" fillId="3" borderId="10" xfId="1" applyFont="1" applyFill="1" applyBorder="1" applyAlignment="1">
      <alignment wrapText="1"/>
    </xf>
    <xf numFmtId="49" fontId="22" fillId="3" borderId="10" xfId="1" applyNumberFormat="1" applyFont="1" applyFill="1" applyBorder="1" applyAlignment="1">
      <alignment horizontal="center" shrinkToFit="1"/>
    </xf>
    <xf numFmtId="4" fontId="22" fillId="3" borderId="10" xfId="1" applyNumberFormat="1" applyFont="1" applyFill="1" applyBorder="1" applyAlignment="1">
      <alignment horizontal="right"/>
    </xf>
    <xf numFmtId="4" fontId="22" fillId="3" borderId="10" xfId="1" applyNumberFormat="1" applyFont="1" applyFill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2015/PORUBA_&#352;tefl&#237;&#269;kov&#225;/UT_DRS/UT_ROZPOCET_PORUBA_REV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>
        <row r="7">
          <cell r="B7" t="str">
            <v>97</v>
          </cell>
          <cell r="C7" t="str">
            <v>Prorážení otvorů</v>
          </cell>
        </row>
        <row r="24">
          <cell r="BB24">
            <v>0</v>
          </cell>
          <cell r="BC24">
            <v>0</v>
          </cell>
          <cell r="BD24">
            <v>0</v>
          </cell>
          <cell r="BE2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I30" sqref="I3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XRS</v>
      </c>
      <c r="D2" s="5" t="str">
        <f>Rekapitulace!G2</f>
        <v>ZAŘÍZENÍ PRO VYTÁPĚNÍ STAVEB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75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130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44" t="s">
        <v>131</v>
      </c>
      <c r="D8" s="244"/>
      <c r="E8" s="245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44" t="str">
        <f>Projektant</f>
        <v>Ing. Bartošová</v>
      </c>
      <c r="D9" s="244"/>
      <c r="E9" s="245"/>
      <c r="F9" s="13"/>
      <c r="G9" s="34"/>
      <c r="H9" s="35"/>
    </row>
    <row r="10" spans="1:57">
      <c r="A10" s="29" t="s">
        <v>15</v>
      </c>
      <c r="B10" s="13"/>
      <c r="C10" s="244"/>
      <c r="D10" s="244"/>
      <c r="E10" s="244"/>
      <c r="F10" s="36"/>
      <c r="G10" s="37"/>
      <c r="H10" s="38"/>
    </row>
    <row r="11" spans="1:57" ht="13.5" customHeight="1">
      <c r="A11" s="29" t="s">
        <v>16</v>
      </c>
      <c r="B11" s="13"/>
      <c r="C11" s="244"/>
      <c r="D11" s="244"/>
      <c r="E11" s="244"/>
      <c r="F11" s="39" t="s">
        <v>17</v>
      </c>
      <c r="G11" s="40">
        <v>4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46"/>
      <c r="D12" s="246"/>
      <c r="E12" s="246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47" t="s">
        <v>34</v>
      </c>
      <c r="B23" s="248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49">
        <v>0</v>
      </c>
      <c r="G30" s="250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49">
        <v>0</v>
      </c>
      <c r="G31" s="250"/>
    </row>
    <row r="32" spans="1:7">
      <c r="A32" s="85" t="s">
        <v>43</v>
      </c>
      <c r="B32" s="86"/>
      <c r="C32" s="87">
        <v>21</v>
      </c>
      <c r="D32" s="86" t="s">
        <v>46</v>
      </c>
      <c r="E32" s="88"/>
      <c r="F32" s="249">
        <f>C22</f>
        <v>0</v>
      </c>
      <c r="G32" s="250"/>
    </row>
    <row r="33" spans="1:8">
      <c r="A33" s="85" t="s">
        <v>45</v>
      </c>
      <c r="B33" s="89"/>
      <c r="C33" s="90">
        <v>21</v>
      </c>
      <c r="D33" s="86" t="s">
        <v>46</v>
      </c>
      <c r="E33" s="61"/>
      <c r="F33" s="249">
        <f>ROUND(PRODUCT(F32,C33/100),0)</f>
        <v>0</v>
      </c>
      <c r="G33" s="250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51">
        <f>ROUND(SUM(F30:F33),0)</f>
        <v>0</v>
      </c>
      <c r="G34" s="252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43"/>
      <c r="C37" s="243"/>
      <c r="D37" s="243"/>
      <c r="E37" s="243"/>
      <c r="F37" s="243"/>
      <c r="G37" s="243"/>
      <c r="H37" t="s">
        <v>6</v>
      </c>
    </row>
    <row r="38" spans="1:8" ht="12.75" customHeight="1">
      <c r="A38" s="96"/>
      <c r="B38" s="243"/>
      <c r="C38" s="243"/>
      <c r="D38" s="243"/>
      <c r="E38" s="243"/>
      <c r="F38" s="243"/>
      <c r="G38" s="243"/>
      <c r="H38" t="s">
        <v>6</v>
      </c>
    </row>
    <row r="39" spans="1:8">
      <c r="A39" s="96"/>
      <c r="B39" s="243"/>
      <c r="C39" s="243"/>
      <c r="D39" s="243"/>
      <c r="E39" s="243"/>
      <c r="F39" s="243"/>
      <c r="G39" s="243"/>
      <c r="H39" t="s">
        <v>6</v>
      </c>
    </row>
    <row r="40" spans="1:8">
      <c r="A40" s="96"/>
      <c r="B40" s="243"/>
      <c r="C40" s="243"/>
      <c r="D40" s="243"/>
      <c r="E40" s="243"/>
      <c r="F40" s="243"/>
      <c r="G40" s="243"/>
      <c r="H40" t="s">
        <v>6</v>
      </c>
    </row>
    <row r="41" spans="1:8">
      <c r="A41" s="96"/>
      <c r="B41" s="243"/>
      <c r="C41" s="243"/>
      <c r="D41" s="243"/>
      <c r="E41" s="243"/>
      <c r="F41" s="243"/>
      <c r="G41" s="243"/>
      <c r="H41" t="s">
        <v>6</v>
      </c>
    </row>
    <row r="42" spans="1:8">
      <c r="A42" s="96"/>
      <c r="B42" s="243"/>
      <c r="C42" s="243"/>
      <c r="D42" s="243"/>
      <c r="E42" s="243"/>
      <c r="F42" s="243"/>
      <c r="G42" s="243"/>
      <c r="H42" t="s">
        <v>6</v>
      </c>
    </row>
    <row r="43" spans="1:8">
      <c r="A43" s="96"/>
      <c r="B43" s="243"/>
      <c r="C43" s="243"/>
      <c r="D43" s="243"/>
      <c r="E43" s="243"/>
      <c r="F43" s="243"/>
      <c r="G43" s="243"/>
      <c r="H43" t="s">
        <v>6</v>
      </c>
    </row>
    <row r="44" spans="1:8">
      <c r="A44" s="96"/>
      <c r="B44" s="243"/>
      <c r="C44" s="243"/>
      <c r="D44" s="243"/>
      <c r="E44" s="243"/>
      <c r="F44" s="243"/>
      <c r="G44" s="243"/>
      <c r="H44" t="s">
        <v>6</v>
      </c>
    </row>
    <row r="45" spans="1:8" ht="0.75" customHeight="1">
      <c r="A45" s="96"/>
      <c r="B45" s="243"/>
      <c r="C45" s="243"/>
      <c r="D45" s="243"/>
      <c r="E45" s="243"/>
      <c r="F45" s="243"/>
      <c r="G45" s="243"/>
      <c r="H45" t="s">
        <v>6</v>
      </c>
    </row>
    <row r="46" spans="1:8">
      <c r="B46" s="253"/>
      <c r="C46" s="253"/>
      <c r="D46" s="253"/>
      <c r="E46" s="253"/>
      <c r="F46" s="253"/>
      <c r="G46" s="253"/>
    </row>
    <row r="47" spans="1:8">
      <c r="B47" s="253"/>
      <c r="C47" s="253"/>
      <c r="D47" s="253"/>
      <c r="E47" s="253"/>
      <c r="F47" s="253"/>
      <c r="G47" s="253"/>
    </row>
    <row r="48" spans="1:8">
      <c r="B48" s="253"/>
      <c r="C48" s="253"/>
      <c r="D48" s="253"/>
      <c r="E48" s="253"/>
      <c r="F48" s="253"/>
      <c r="G48" s="253"/>
    </row>
    <row r="49" spans="2:7">
      <c r="B49" s="253"/>
      <c r="C49" s="253"/>
      <c r="D49" s="253"/>
      <c r="E49" s="253"/>
      <c r="F49" s="253"/>
      <c r="G49" s="253"/>
    </row>
    <row r="50" spans="2:7">
      <c r="B50" s="253"/>
      <c r="C50" s="253"/>
      <c r="D50" s="253"/>
      <c r="E50" s="253"/>
      <c r="F50" s="253"/>
      <c r="G50" s="253"/>
    </row>
    <row r="51" spans="2:7">
      <c r="B51" s="253"/>
      <c r="C51" s="253"/>
      <c r="D51" s="253"/>
      <c r="E51" s="253"/>
      <c r="F51" s="253"/>
      <c r="G51" s="253"/>
    </row>
    <row r="52" spans="2:7">
      <c r="B52" s="253"/>
      <c r="C52" s="253"/>
      <c r="D52" s="253"/>
      <c r="E52" s="253"/>
      <c r="F52" s="253"/>
      <c r="G52" s="253"/>
    </row>
    <row r="53" spans="2:7">
      <c r="B53" s="253"/>
      <c r="C53" s="253"/>
      <c r="D53" s="253"/>
      <c r="E53" s="253"/>
      <c r="F53" s="253"/>
      <c r="G53" s="253"/>
    </row>
    <row r="54" spans="2:7">
      <c r="B54" s="253"/>
      <c r="C54" s="253"/>
      <c r="D54" s="253"/>
      <c r="E54" s="253"/>
      <c r="F54" s="253"/>
      <c r="G54" s="253"/>
    </row>
    <row r="55" spans="2:7">
      <c r="B55" s="253"/>
      <c r="C55" s="253"/>
      <c r="D55" s="253"/>
      <c r="E55" s="253"/>
      <c r="F55" s="253"/>
      <c r="G55" s="253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I15" sqref="I1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54" t="s">
        <v>49</v>
      </c>
      <c r="B1" s="255"/>
      <c r="C1" s="97" t="str">
        <f>CONCATENATE(cislostavby," ",nazevstavby)</f>
        <v>4 Revitalizace budovy T. Novákové</v>
      </c>
      <c r="D1" s="98"/>
      <c r="E1" s="99"/>
      <c r="F1" s="98"/>
      <c r="G1" s="100" t="s">
        <v>50</v>
      </c>
      <c r="H1" s="101" t="s">
        <v>80</v>
      </c>
      <c r="I1" s="102"/>
    </row>
    <row r="2" spans="1:9" ht="13.5" thickBot="1">
      <c r="A2" s="256" t="s">
        <v>51</v>
      </c>
      <c r="B2" s="257"/>
      <c r="C2" s="103" t="str">
        <f>CONCATENATE(cisloobjektu," ",nazevobjektu)</f>
        <v>1 VYTÁPĚNÍ</v>
      </c>
      <c r="D2" s="104"/>
      <c r="E2" s="105"/>
      <c r="F2" s="104"/>
      <c r="G2" s="258" t="s">
        <v>81</v>
      </c>
      <c r="H2" s="259"/>
      <c r="I2" s="260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199" customFormat="1">
      <c r="A7" s="225" t="str">
        <f>[1]Položky!B7</f>
        <v>97</v>
      </c>
      <c r="B7" s="201" t="str">
        <f>[1]Položky!C7</f>
        <v>Prorážení otvorů</v>
      </c>
      <c r="C7" s="200"/>
      <c r="D7" s="202"/>
      <c r="E7" s="226">
        <f>Položky!BA13</f>
        <v>0</v>
      </c>
      <c r="F7" s="227">
        <f>[1]Položky!BB24</f>
        <v>0</v>
      </c>
      <c r="G7" s="227">
        <f>[1]Položky!BC24</f>
        <v>0</v>
      </c>
      <c r="H7" s="227">
        <f>[1]Položky!BD24</f>
        <v>0</v>
      </c>
      <c r="I7" s="228">
        <f>[1]Položky!BE24</f>
        <v>0</v>
      </c>
    </row>
    <row r="8" spans="1:9" s="35" customFormat="1">
      <c r="A8" s="194" t="str">
        <f>Položky!B14</f>
        <v>713</v>
      </c>
      <c r="B8" s="115" t="str">
        <f>Položky!C14</f>
        <v>Izolace tepelné</v>
      </c>
      <c r="C8" s="66"/>
      <c r="D8" s="116"/>
      <c r="E8" s="195">
        <f>Položky!BA18</f>
        <v>0</v>
      </c>
      <c r="F8" s="196">
        <f>Položky!BB18</f>
        <v>0</v>
      </c>
      <c r="G8" s="196">
        <f>Položky!BC18</f>
        <v>0</v>
      </c>
      <c r="H8" s="196">
        <f>Položky!BD18</f>
        <v>0</v>
      </c>
      <c r="I8" s="197">
        <f>Položky!BE18</f>
        <v>0</v>
      </c>
    </row>
    <row r="9" spans="1:9" s="35" customFormat="1">
      <c r="A9" s="194" t="str">
        <f>Položky!B19</f>
        <v>721</v>
      </c>
      <c r="B9" s="115" t="str">
        <f>Položky!C19</f>
        <v>Vnitřní kanalizace</v>
      </c>
      <c r="C9" s="66"/>
      <c r="D9" s="116"/>
      <c r="E9" s="195">
        <f>Položky!BA21</f>
        <v>0</v>
      </c>
      <c r="F9" s="196">
        <f>Položky!BB21</f>
        <v>0</v>
      </c>
      <c r="G9" s="196">
        <f>Položky!BC21</f>
        <v>0</v>
      </c>
      <c r="H9" s="196">
        <f>Položky!BD21</f>
        <v>0</v>
      </c>
      <c r="I9" s="197">
        <f>Položky!BE21</f>
        <v>0</v>
      </c>
    </row>
    <row r="10" spans="1:9" s="35" customFormat="1">
      <c r="A10" s="194" t="str">
        <f>Položky!B22</f>
        <v>732</v>
      </c>
      <c r="B10" s="115" t="str">
        <f>Položky!C22</f>
        <v>Strojovny</v>
      </c>
      <c r="C10" s="66"/>
      <c r="D10" s="116"/>
      <c r="E10" s="195">
        <f>Položky!BA25</f>
        <v>0</v>
      </c>
      <c r="F10" s="196">
        <f>Položky!BB25</f>
        <v>0</v>
      </c>
      <c r="G10" s="196">
        <f>Položky!BC25</f>
        <v>0</v>
      </c>
      <c r="H10" s="196">
        <f>Položky!BD25</f>
        <v>0</v>
      </c>
      <c r="I10" s="197">
        <f>Položky!BE25</f>
        <v>0</v>
      </c>
    </row>
    <row r="11" spans="1:9" s="35" customFormat="1">
      <c r="A11" s="194" t="str">
        <f>Položky!B26</f>
        <v>733</v>
      </c>
      <c r="B11" s="115" t="str">
        <f>Položky!C26</f>
        <v>Rozvod potrubí</v>
      </c>
      <c r="C11" s="66"/>
      <c r="D11" s="116"/>
      <c r="E11" s="195">
        <f>Položky!BA36</f>
        <v>0</v>
      </c>
      <c r="F11" s="196">
        <f>Položky!BB36</f>
        <v>0</v>
      </c>
      <c r="G11" s="196">
        <f>Položky!BC36</f>
        <v>0</v>
      </c>
      <c r="H11" s="196">
        <f>Položky!BD36</f>
        <v>0</v>
      </c>
      <c r="I11" s="197">
        <f>Položky!BE36</f>
        <v>0</v>
      </c>
    </row>
    <row r="12" spans="1:9" s="35" customFormat="1">
      <c r="A12" s="194" t="str">
        <f>Položky!B37</f>
        <v>734</v>
      </c>
      <c r="B12" s="115" t="str">
        <f>Položky!C37</f>
        <v>Armatury</v>
      </c>
      <c r="C12" s="66"/>
      <c r="D12" s="116"/>
      <c r="E12" s="195">
        <f>Položky!BA44</f>
        <v>0</v>
      </c>
      <c r="F12" s="196">
        <f>Položky!BB44</f>
        <v>0</v>
      </c>
      <c r="G12" s="196">
        <f>Položky!BC44</f>
        <v>0</v>
      </c>
      <c r="H12" s="196">
        <f>Položky!BD44</f>
        <v>0</v>
      </c>
      <c r="I12" s="197">
        <f>Položky!BE44</f>
        <v>0</v>
      </c>
    </row>
    <row r="13" spans="1:9" s="35" customFormat="1">
      <c r="A13" s="194" t="str">
        <f>Položky!B45</f>
        <v>735</v>
      </c>
      <c r="B13" s="115" t="str">
        <f>Položky!C45</f>
        <v>Otopná tělesa</v>
      </c>
      <c r="C13" s="66"/>
      <c r="D13" s="116"/>
      <c r="E13" s="195">
        <f>Položky!BA56</f>
        <v>0</v>
      </c>
      <c r="F13" s="196">
        <f>Položky!BB56</f>
        <v>0</v>
      </c>
      <c r="G13" s="196">
        <f>Položky!BC56</f>
        <v>0</v>
      </c>
      <c r="H13" s="196">
        <f>Položky!BD56</f>
        <v>0</v>
      </c>
      <c r="I13" s="197">
        <f>Položky!BE56</f>
        <v>0</v>
      </c>
    </row>
    <row r="14" spans="1:9" s="35" customFormat="1" ht="13.5" thickBot="1">
      <c r="A14" s="194" t="str">
        <f>Položky!B57</f>
        <v>783</v>
      </c>
      <c r="B14" s="115" t="str">
        <f>Položky!C57</f>
        <v>Nátěry</v>
      </c>
      <c r="C14" s="66"/>
      <c r="D14" s="116"/>
      <c r="E14" s="195">
        <f>Položky!BA59</f>
        <v>0</v>
      </c>
      <c r="F14" s="196">
        <f>Položky!BB59</f>
        <v>0</v>
      </c>
      <c r="G14" s="196">
        <f>Položky!BC59</f>
        <v>0</v>
      </c>
      <c r="H14" s="196">
        <f>Položky!BD59</f>
        <v>0</v>
      </c>
      <c r="I14" s="197">
        <f>Položky!BE59</f>
        <v>0</v>
      </c>
    </row>
    <row r="15" spans="1:9" s="123" customFormat="1" ht="13.5" thickBot="1">
      <c r="A15" s="117"/>
      <c r="B15" s="118" t="s">
        <v>58</v>
      </c>
      <c r="C15" s="118"/>
      <c r="D15" s="119"/>
      <c r="E15" s="120">
        <f>SUM(E7:E14)</f>
        <v>0</v>
      </c>
      <c r="F15" s="121">
        <f>SUM(F7:F14)</f>
        <v>0</v>
      </c>
      <c r="G15" s="121">
        <f>SUM(G7:G14)</f>
        <v>0</v>
      </c>
      <c r="H15" s="121">
        <f>SUM(H7:H14)</f>
        <v>0</v>
      </c>
      <c r="I15" s="122">
        <f>SUM(I7:I14)</f>
        <v>0</v>
      </c>
    </row>
    <row r="16" spans="1:9">
      <c r="A16" s="66"/>
      <c r="B16" s="66"/>
      <c r="C16" s="66"/>
      <c r="D16" s="66"/>
      <c r="E16" s="66"/>
      <c r="F16" s="66"/>
      <c r="G16" s="66"/>
      <c r="H16" s="66"/>
      <c r="I16" s="66"/>
    </row>
    <row r="17" spans="1:57" ht="19.5" customHeight="1">
      <c r="A17" s="107" t="s">
        <v>59</v>
      </c>
      <c r="B17" s="107"/>
      <c r="C17" s="107"/>
      <c r="D17" s="107"/>
      <c r="E17" s="107"/>
      <c r="F17" s="107"/>
      <c r="G17" s="124"/>
      <c r="H17" s="107"/>
      <c r="I17" s="107"/>
      <c r="BA17" s="41"/>
      <c r="BB17" s="41"/>
      <c r="BC17" s="41"/>
      <c r="BD17" s="41"/>
      <c r="BE17" s="41"/>
    </row>
    <row r="18" spans="1:57" ht="13.5" thickBot="1">
      <c r="A18" s="77"/>
      <c r="B18" s="77"/>
      <c r="C18" s="77"/>
      <c r="D18" s="77"/>
      <c r="E18" s="77"/>
      <c r="F18" s="77"/>
      <c r="G18" s="77"/>
      <c r="H18" s="77"/>
      <c r="I18" s="77"/>
    </row>
    <row r="19" spans="1:57">
      <c r="A19" s="71" t="s">
        <v>60</v>
      </c>
      <c r="B19" s="72"/>
      <c r="C19" s="72"/>
      <c r="D19" s="125"/>
      <c r="E19" s="126" t="s">
        <v>61</v>
      </c>
      <c r="F19" s="127" t="s">
        <v>62</v>
      </c>
      <c r="G19" s="128" t="s">
        <v>63</v>
      </c>
      <c r="H19" s="129"/>
      <c r="I19" s="130" t="s">
        <v>61</v>
      </c>
    </row>
    <row r="20" spans="1:57">
      <c r="A20" s="64"/>
      <c r="B20" s="55"/>
      <c r="C20" s="55"/>
      <c r="D20" s="131"/>
      <c r="E20" s="132"/>
      <c r="F20" s="133"/>
      <c r="G20" s="134">
        <f>CHOOSE(BA20+1,HSV+PSV,HSV+PSV+Mont,HSV+PSV+Dodavka+Mont,HSV,PSV,Mont,Dodavka,Mont+Dodavka,0)</f>
        <v>0</v>
      </c>
      <c r="H20" s="135"/>
      <c r="I20" s="136">
        <f>E20+F20*G20/100</f>
        <v>0</v>
      </c>
      <c r="BA20">
        <v>8</v>
      </c>
    </row>
    <row r="21" spans="1:57" ht="13.5" thickBot="1">
      <c r="A21" s="137"/>
      <c r="B21" s="138" t="s">
        <v>64</v>
      </c>
      <c r="C21" s="139"/>
      <c r="D21" s="140"/>
      <c r="E21" s="141"/>
      <c r="F21" s="142"/>
      <c r="G21" s="142"/>
      <c r="H21" s="261">
        <f>SUM(H20:H20)</f>
        <v>0</v>
      </c>
      <c r="I21" s="262"/>
    </row>
    <row r="23" spans="1:57">
      <c r="B23" s="123"/>
      <c r="F23" s="143"/>
      <c r="G23" s="144"/>
      <c r="H23" s="144"/>
      <c r="I23" s="145"/>
    </row>
    <row r="24" spans="1:57">
      <c r="F24" s="143"/>
      <c r="G24" s="144"/>
      <c r="H24" s="144"/>
      <c r="I24" s="145"/>
    </row>
    <row r="25" spans="1:57">
      <c r="F25" s="143"/>
      <c r="G25" s="144"/>
      <c r="H25" s="144"/>
      <c r="I25" s="145"/>
    </row>
    <row r="26" spans="1:57">
      <c r="F26" s="143"/>
      <c r="G26" s="144"/>
      <c r="H26" s="144"/>
      <c r="I26" s="145"/>
    </row>
    <row r="27" spans="1:57">
      <c r="F27" s="143"/>
      <c r="G27" s="144"/>
      <c r="H27" s="144"/>
      <c r="I27" s="145"/>
    </row>
    <row r="28" spans="1:57">
      <c r="F28" s="143"/>
      <c r="G28" s="144"/>
      <c r="H28" s="144"/>
      <c r="I28" s="145"/>
    </row>
    <row r="29" spans="1:57">
      <c r="F29" s="143"/>
      <c r="G29" s="144"/>
      <c r="H29" s="144"/>
      <c r="I29" s="145"/>
    </row>
    <row r="30" spans="1:57">
      <c r="F30" s="143"/>
      <c r="G30" s="144"/>
      <c r="H30" s="144"/>
      <c r="I30" s="145"/>
    </row>
    <row r="31" spans="1:57">
      <c r="F31" s="143"/>
      <c r="G31" s="144"/>
      <c r="H31" s="144"/>
      <c r="I31" s="145"/>
    </row>
    <row r="32" spans="1:57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2"/>
  <sheetViews>
    <sheetView showGridLines="0" showZeros="0" zoomScaleNormal="100" workbookViewId="0">
      <selection activeCell="G8" sqref="G8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63" t="s">
        <v>65</v>
      </c>
      <c r="B1" s="263"/>
      <c r="C1" s="263"/>
      <c r="D1" s="263"/>
      <c r="E1" s="263"/>
      <c r="F1" s="263"/>
      <c r="G1" s="263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54" t="s">
        <v>49</v>
      </c>
      <c r="B3" s="255"/>
      <c r="C3" s="97" t="str">
        <f>CONCATENATE(cislostavby," ",nazevstavby)</f>
        <v>4 Revitalizace budovy T. Novákové</v>
      </c>
      <c r="D3" s="151"/>
      <c r="E3" s="152" t="s">
        <v>66</v>
      </c>
      <c r="F3" s="153" t="str">
        <f>Rekapitulace!H1</f>
        <v>XRS</v>
      </c>
      <c r="G3" s="154"/>
    </row>
    <row r="4" spans="1:104" ht="13.5" thickBot="1">
      <c r="A4" s="264" t="s">
        <v>51</v>
      </c>
      <c r="B4" s="257"/>
      <c r="C4" s="103" t="str">
        <f>CONCATENATE(cisloobjektu," ",nazevobjektu)</f>
        <v>1 VYTÁPĚNÍ</v>
      </c>
      <c r="D4" s="155"/>
      <c r="E4" s="265" t="str">
        <f>Rekapitulace!G2</f>
        <v>ZAŘÍZENÍ PRO VYTÁPĚNÍ STAVEB</v>
      </c>
      <c r="F4" s="266"/>
      <c r="G4" s="267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 s="229" customFormat="1">
      <c r="A7" s="204" t="s">
        <v>74</v>
      </c>
      <c r="B7" s="205" t="s">
        <v>137</v>
      </c>
      <c r="C7" s="206" t="s">
        <v>138</v>
      </c>
      <c r="D7" s="207"/>
      <c r="E7" s="208"/>
      <c r="F7" s="208"/>
      <c r="G7" s="209"/>
    </row>
    <row r="8" spans="1:104" s="203" customFormat="1">
      <c r="A8" s="211">
        <v>1</v>
      </c>
      <c r="B8" s="212" t="s">
        <v>139</v>
      </c>
      <c r="C8" s="213" t="s">
        <v>140</v>
      </c>
      <c r="D8" s="214" t="s">
        <v>115</v>
      </c>
      <c r="E8" s="215">
        <v>8</v>
      </c>
      <c r="F8" s="215"/>
      <c r="G8" s="216">
        <f>E8*F8</f>
        <v>0</v>
      </c>
      <c r="O8" s="210">
        <v>2</v>
      </c>
      <c r="AA8" s="203">
        <v>1</v>
      </c>
      <c r="AB8" s="203">
        <v>1</v>
      </c>
      <c r="AC8" s="203">
        <v>1</v>
      </c>
      <c r="AZ8" s="203">
        <v>1</v>
      </c>
      <c r="BA8" s="203">
        <f>IF(AZ8=1,G8,0)</f>
        <v>0</v>
      </c>
      <c r="BB8" s="203">
        <f>IF(AZ8=2,G8,0)</f>
        <v>0</v>
      </c>
      <c r="BC8" s="203">
        <f>IF(AZ8=3,G8,0)</f>
        <v>0</v>
      </c>
      <c r="BD8" s="203">
        <f>IF(AZ8=4,G8,0)</f>
        <v>0</v>
      </c>
      <c r="BE8" s="203">
        <f>IF(AZ8=5,G8,0)</f>
        <v>0</v>
      </c>
      <c r="CA8" s="217">
        <v>1</v>
      </c>
      <c r="CB8" s="217">
        <v>1</v>
      </c>
      <c r="CZ8" s="203">
        <v>0</v>
      </c>
    </row>
    <row r="9" spans="1:104" s="203" customFormat="1">
      <c r="A9" s="211">
        <v>2</v>
      </c>
      <c r="B9" s="212" t="s">
        <v>141</v>
      </c>
      <c r="C9" s="213" t="s">
        <v>142</v>
      </c>
      <c r="D9" s="214" t="s">
        <v>85</v>
      </c>
      <c r="E9" s="215">
        <v>8</v>
      </c>
      <c r="F9" s="215">
        <v>0</v>
      </c>
      <c r="G9" s="216">
        <f>E9*F9</f>
        <v>0</v>
      </c>
      <c r="O9" s="210">
        <v>2</v>
      </c>
      <c r="AA9" s="203">
        <v>1</v>
      </c>
      <c r="AB9" s="203">
        <v>1</v>
      </c>
      <c r="AC9" s="203">
        <v>1</v>
      </c>
      <c r="AZ9" s="203">
        <v>1</v>
      </c>
      <c r="BA9" s="203">
        <f>IF(AZ9=1,G9,0)</f>
        <v>0</v>
      </c>
      <c r="BB9" s="203">
        <f>IF(AZ9=2,G9,0)</f>
        <v>0</v>
      </c>
      <c r="BC9" s="203">
        <f>IF(AZ9=3,G9,0)</f>
        <v>0</v>
      </c>
      <c r="BD9" s="203">
        <f>IF(AZ9=4,G9,0)</f>
        <v>0</v>
      </c>
      <c r="BE9" s="203">
        <f>IF(AZ9=5,G9,0)</f>
        <v>0</v>
      </c>
      <c r="CA9" s="217">
        <v>1</v>
      </c>
      <c r="CB9" s="217">
        <v>1</v>
      </c>
      <c r="CZ9" s="203">
        <v>4.8999999999999998E-4</v>
      </c>
    </row>
    <row r="10" spans="1:104" s="203" customFormat="1">
      <c r="A10" s="211">
        <v>3</v>
      </c>
      <c r="B10" s="212" t="s">
        <v>143</v>
      </c>
      <c r="C10" s="213" t="s">
        <v>144</v>
      </c>
      <c r="D10" s="214" t="s">
        <v>94</v>
      </c>
      <c r="E10" s="215">
        <v>0.2</v>
      </c>
      <c r="F10" s="215">
        <v>0</v>
      </c>
      <c r="G10" s="216">
        <f t="shared" ref="G10:G12" si="0">E10*F10</f>
        <v>0</v>
      </c>
      <c r="O10" s="210">
        <v>2</v>
      </c>
      <c r="AA10" s="203">
        <v>1</v>
      </c>
      <c r="AB10" s="203">
        <v>3</v>
      </c>
      <c r="AC10" s="203">
        <v>3</v>
      </c>
      <c r="AZ10" s="203">
        <v>1</v>
      </c>
      <c r="BA10" s="203">
        <f t="shared" ref="BA10:BA12" si="1">IF(AZ10=1,G10,0)</f>
        <v>0</v>
      </c>
      <c r="BB10" s="203">
        <f t="shared" ref="BB10:BB12" si="2">IF(AZ10=2,G10,0)</f>
        <v>0</v>
      </c>
      <c r="BC10" s="203">
        <f t="shared" ref="BC10:BC12" si="3">IF(AZ10=3,G10,0)</f>
        <v>0</v>
      </c>
      <c r="BD10" s="203">
        <f t="shared" ref="BD10:BD12" si="4">IF(AZ10=4,G10,0)</f>
        <v>0</v>
      </c>
      <c r="BE10" s="203">
        <f t="shared" ref="BE10:BE12" si="5">IF(AZ10=5,G10,0)</f>
        <v>0</v>
      </c>
      <c r="CA10" s="217">
        <v>1</v>
      </c>
      <c r="CB10" s="217">
        <v>3</v>
      </c>
      <c r="CZ10" s="203">
        <v>0</v>
      </c>
    </row>
    <row r="11" spans="1:104" s="203" customFormat="1" ht="22.5">
      <c r="A11" s="211">
        <v>4</v>
      </c>
      <c r="B11" s="212" t="s">
        <v>145</v>
      </c>
      <c r="C11" s="213" t="s">
        <v>147</v>
      </c>
      <c r="D11" s="214" t="s">
        <v>94</v>
      </c>
      <c r="E11" s="215">
        <v>3</v>
      </c>
      <c r="F11" s="215">
        <v>0</v>
      </c>
      <c r="G11" s="216">
        <f t="shared" si="0"/>
        <v>0</v>
      </c>
      <c r="O11" s="210">
        <v>2</v>
      </c>
      <c r="AA11" s="203">
        <v>1</v>
      </c>
      <c r="AB11" s="203">
        <v>3</v>
      </c>
      <c r="AC11" s="203">
        <v>3</v>
      </c>
      <c r="AZ11" s="203">
        <v>1</v>
      </c>
      <c r="BA11" s="203">
        <f t="shared" si="1"/>
        <v>0</v>
      </c>
      <c r="BB11" s="203">
        <f t="shared" si="2"/>
        <v>0</v>
      </c>
      <c r="BC11" s="203">
        <f t="shared" si="3"/>
        <v>0</v>
      </c>
      <c r="BD11" s="203">
        <f t="shared" si="4"/>
        <v>0</v>
      </c>
      <c r="BE11" s="203">
        <f t="shared" si="5"/>
        <v>0</v>
      </c>
      <c r="CA11" s="217">
        <v>1</v>
      </c>
      <c r="CB11" s="217">
        <v>3</v>
      </c>
      <c r="CZ11" s="203">
        <v>0</v>
      </c>
    </row>
    <row r="12" spans="1:104" s="203" customFormat="1">
      <c r="A12" s="211">
        <v>5</v>
      </c>
      <c r="B12" s="212" t="s">
        <v>26</v>
      </c>
      <c r="C12" s="213" t="s">
        <v>146</v>
      </c>
      <c r="D12" s="214" t="s">
        <v>93</v>
      </c>
      <c r="E12" s="215">
        <v>1</v>
      </c>
      <c r="F12" s="215">
        <v>0</v>
      </c>
      <c r="G12" s="216">
        <f t="shared" si="0"/>
        <v>0</v>
      </c>
      <c r="O12" s="210">
        <v>2</v>
      </c>
      <c r="AA12" s="203">
        <v>12</v>
      </c>
      <c r="AB12" s="203">
        <v>0</v>
      </c>
      <c r="AC12" s="203">
        <v>121</v>
      </c>
      <c r="AZ12" s="203">
        <v>1</v>
      </c>
      <c r="BA12" s="203">
        <f t="shared" si="1"/>
        <v>0</v>
      </c>
      <c r="BB12" s="203">
        <f t="shared" si="2"/>
        <v>0</v>
      </c>
      <c r="BC12" s="203">
        <f t="shared" si="3"/>
        <v>0</v>
      </c>
      <c r="BD12" s="203">
        <f t="shared" si="4"/>
        <v>0</v>
      </c>
      <c r="BE12" s="203">
        <f t="shared" si="5"/>
        <v>0</v>
      </c>
      <c r="CA12" s="217">
        <v>12</v>
      </c>
      <c r="CB12" s="217">
        <v>0</v>
      </c>
      <c r="CZ12" s="203">
        <v>0</v>
      </c>
    </row>
    <row r="13" spans="1:104" s="229" customFormat="1">
      <c r="A13" s="218"/>
      <c r="B13" s="219" t="s">
        <v>77</v>
      </c>
      <c r="C13" s="220" t="str">
        <f>CONCATENATE(B7," ",C7)</f>
        <v>97 Prorážení otvorů</v>
      </c>
      <c r="D13" s="221"/>
      <c r="E13" s="222"/>
      <c r="F13" s="223"/>
      <c r="G13" s="224">
        <f>SUM(G7:G12)</f>
        <v>0</v>
      </c>
      <c r="AA13" s="231"/>
      <c r="AB13" s="231"/>
      <c r="AC13" s="232"/>
      <c r="AD13" s="231"/>
      <c r="BA13" s="229">
        <f>SUM(BA8:BA12)</f>
        <v>0</v>
      </c>
    </row>
    <row r="14" spans="1:104">
      <c r="A14" s="163" t="s">
        <v>74</v>
      </c>
      <c r="B14" s="164" t="s">
        <v>82</v>
      </c>
      <c r="C14" s="165" t="s">
        <v>83</v>
      </c>
      <c r="D14" s="166"/>
      <c r="E14" s="167"/>
      <c r="F14" s="167"/>
      <c r="G14" s="168"/>
      <c r="H14" s="169"/>
      <c r="I14" s="169"/>
      <c r="O14" s="170">
        <v>1</v>
      </c>
    </row>
    <row r="15" spans="1:104">
      <c r="A15" s="171">
        <v>6</v>
      </c>
      <c r="B15" s="172" t="s">
        <v>84</v>
      </c>
      <c r="C15" s="173" t="s">
        <v>171</v>
      </c>
      <c r="D15" s="174" t="s">
        <v>85</v>
      </c>
      <c r="E15" s="175">
        <v>30</v>
      </c>
      <c r="F15" s="175">
        <v>0</v>
      </c>
      <c r="G15" s="176">
        <f>E15*F15</f>
        <v>0</v>
      </c>
      <c r="O15" s="170">
        <v>2</v>
      </c>
      <c r="AA15" s="146">
        <v>3</v>
      </c>
      <c r="AB15" s="146">
        <v>0</v>
      </c>
      <c r="AC15" s="146">
        <v>28377101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3</v>
      </c>
      <c r="CB15" s="177">
        <v>0</v>
      </c>
      <c r="CZ15" s="146">
        <v>2.0000000000000002E-5</v>
      </c>
    </row>
    <row r="16" spans="1:104">
      <c r="A16" s="171">
        <v>7</v>
      </c>
      <c r="B16" s="172" t="s">
        <v>86</v>
      </c>
      <c r="C16" s="173" t="s">
        <v>172</v>
      </c>
      <c r="D16" s="174" t="s">
        <v>85</v>
      </c>
      <c r="E16" s="175">
        <v>4</v>
      </c>
      <c r="F16" s="175">
        <v>0</v>
      </c>
      <c r="G16" s="176">
        <f>E16*F16</f>
        <v>0</v>
      </c>
      <c r="O16" s="170">
        <v>2</v>
      </c>
      <c r="AA16" s="146">
        <v>3</v>
      </c>
      <c r="AB16" s="146">
        <v>0</v>
      </c>
      <c r="AC16" s="146">
        <v>283771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3</v>
      </c>
      <c r="CB16" s="177">
        <v>0</v>
      </c>
      <c r="CZ16" s="146">
        <v>2.0000000000000002E-5</v>
      </c>
    </row>
    <row r="17" spans="1:104">
      <c r="A17" s="171">
        <v>8</v>
      </c>
      <c r="B17" s="172" t="s">
        <v>87</v>
      </c>
      <c r="C17" s="173" t="s">
        <v>88</v>
      </c>
      <c r="D17" s="174" t="s">
        <v>85</v>
      </c>
      <c r="E17" s="175">
        <v>34</v>
      </c>
      <c r="F17" s="175">
        <v>0</v>
      </c>
      <c r="G17" s="176">
        <f>E17*F17</f>
        <v>0</v>
      </c>
      <c r="O17" s="170">
        <v>2</v>
      </c>
      <c r="AA17" s="146">
        <v>12</v>
      </c>
      <c r="AB17" s="146">
        <v>0</v>
      </c>
      <c r="AC17" s="146">
        <v>5</v>
      </c>
      <c r="AZ17" s="146">
        <v>2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12</v>
      </c>
      <c r="CB17" s="177">
        <v>0</v>
      </c>
      <c r="CZ17" s="146">
        <v>0</v>
      </c>
    </row>
    <row r="18" spans="1:104">
      <c r="A18" s="178"/>
      <c r="B18" s="179" t="s">
        <v>77</v>
      </c>
      <c r="C18" s="180" t="str">
        <f>CONCATENATE(B14," ",C14)</f>
        <v>713 Izolace tepelné</v>
      </c>
      <c r="D18" s="181"/>
      <c r="E18" s="182"/>
      <c r="F18" s="183"/>
      <c r="G18" s="184">
        <f>SUM(G14:G17)</f>
        <v>0</v>
      </c>
      <c r="O18" s="170">
        <v>4</v>
      </c>
      <c r="BA18" s="185">
        <f>SUM(BA14:BA17)</f>
        <v>0</v>
      </c>
      <c r="BB18" s="185">
        <f>SUM(BB14:BB17)</f>
        <v>0</v>
      </c>
      <c r="BC18" s="185">
        <f>SUM(BC14:BC17)</f>
        <v>0</v>
      </c>
      <c r="BD18" s="185">
        <f>SUM(BD14:BD17)</f>
        <v>0</v>
      </c>
      <c r="BE18" s="185">
        <f>SUM(BE14:BE17)</f>
        <v>0</v>
      </c>
    </row>
    <row r="19" spans="1:104">
      <c r="A19" s="163" t="s">
        <v>74</v>
      </c>
      <c r="B19" s="164" t="s">
        <v>89</v>
      </c>
      <c r="C19" s="165" t="s">
        <v>90</v>
      </c>
      <c r="D19" s="166"/>
      <c r="E19" s="167"/>
      <c r="F19" s="167"/>
      <c r="G19" s="168"/>
      <c r="H19" s="169"/>
      <c r="I19" s="169"/>
      <c r="O19" s="170">
        <v>1</v>
      </c>
    </row>
    <row r="20" spans="1:104">
      <c r="A20" s="171">
        <v>9</v>
      </c>
      <c r="B20" s="172" t="s">
        <v>91</v>
      </c>
      <c r="C20" s="173" t="s">
        <v>92</v>
      </c>
      <c r="D20" s="174" t="s">
        <v>85</v>
      </c>
      <c r="E20" s="175">
        <v>4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7</v>
      </c>
      <c r="CZ20" s="146">
        <v>3.8000000000000002E-4</v>
      </c>
    </row>
    <row r="21" spans="1:104">
      <c r="A21" s="178"/>
      <c r="B21" s="179" t="s">
        <v>77</v>
      </c>
      <c r="C21" s="180" t="str">
        <f>CONCATENATE(B19," ",C19)</f>
        <v>721 Vnitřní kanalizace</v>
      </c>
      <c r="D21" s="181"/>
      <c r="E21" s="182"/>
      <c r="F21" s="183"/>
      <c r="G21" s="184">
        <f>SUM(G19:G20)</f>
        <v>0</v>
      </c>
      <c r="O21" s="170">
        <v>4</v>
      </c>
      <c r="BA21" s="185">
        <f>SUM(BA19:BA20)</f>
        <v>0</v>
      </c>
      <c r="BB21" s="185">
        <f>SUM(BB19:BB20)</f>
        <v>0</v>
      </c>
      <c r="BC21" s="185">
        <f>SUM(BC19:BC20)</f>
        <v>0</v>
      </c>
      <c r="BD21" s="185">
        <f>SUM(BD19:BD20)</f>
        <v>0</v>
      </c>
      <c r="BE21" s="185">
        <f>SUM(BE19:BE20)</f>
        <v>0</v>
      </c>
    </row>
    <row r="22" spans="1:104">
      <c r="A22" s="163" t="s">
        <v>74</v>
      </c>
      <c r="B22" s="164" t="s">
        <v>95</v>
      </c>
      <c r="C22" s="165" t="s">
        <v>96</v>
      </c>
      <c r="D22" s="166"/>
      <c r="E22" s="167"/>
      <c r="F22" s="167"/>
      <c r="G22" s="168"/>
      <c r="H22" s="169"/>
      <c r="I22" s="169"/>
      <c r="O22" s="170">
        <v>1</v>
      </c>
    </row>
    <row r="23" spans="1:104">
      <c r="A23" s="171">
        <v>10</v>
      </c>
      <c r="B23" s="172" t="s">
        <v>97</v>
      </c>
      <c r="C23" s="173" t="s">
        <v>136</v>
      </c>
      <c r="D23" s="174" t="s">
        <v>93</v>
      </c>
      <c r="E23" s="175">
        <v>1</v>
      </c>
      <c r="F23" s="175">
        <v>0</v>
      </c>
      <c r="G23" s="176">
        <f t="shared" ref="G23:G24" si="6">E23*F23</f>
        <v>0</v>
      </c>
      <c r="O23" s="170">
        <v>2</v>
      </c>
      <c r="AA23" s="146">
        <v>12</v>
      </c>
      <c r="AB23" s="146">
        <v>0</v>
      </c>
      <c r="AC23" s="146">
        <v>19</v>
      </c>
      <c r="AZ23" s="146">
        <v>2</v>
      </c>
      <c r="BA23" s="146">
        <f t="shared" ref="BA23:BA24" si="7">IF(AZ23=1,G23,0)</f>
        <v>0</v>
      </c>
      <c r="BB23" s="146">
        <f t="shared" ref="BB23:BB24" si="8">IF(AZ23=2,G23,0)</f>
        <v>0</v>
      </c>
      <c r="BC23" s="146">
        <f t="shared" ref="BC23:BC24" si="9">IF(AZ23=3,G23,0)</f>
        <v>0</v>
      </c>
      <c r="BD23" s="146">
        <f t="shared" ref="BD23:BD24" si="10">IF(AZ23=4,G23,0)</f>
        <v>0</v>
      </c>
      <c r="BE23" s="146">
        <f t="shared" ref="BE23:BE24" si="11">IF(AZ23=5,G23,0)</f>
        <v>0</v>
      </c>
      <c r="CA23" s="177">
        <v>12</v>
      </c>
      <c r="CB23" s="177">
        <v>0</v>
      </c>
      <c r="CZ23" s="146">
        <v>0</v>
      </c>
    </row>
    <row r="24" spans="1:104">
      <c r="A24" s="171">
        <v>11</v>
      </c>
      <c r="B24" s="172" t="s">
        <v>98</v>
      </c>
      <c r="C24" s="173" t="s">
        <v>164</v>
      </c>
      <c r="D24" s="214" t="s">
        <v>93</v>
      </c>
      <c r="E24" s="175">
        <v>1</v>
      </c>
      <c r="F24" s="175">
        <v>0</v>
      </c>
      <c r="G24" s="176">
        <f t="shared" si="6"/>
        <v>0</v>
      </c>
      <c r="O24" s="170">
        <v>2</v>
      </c>
      <c r="AA24" s="146">
        <v>1</v>
      </c>
      <c r="AB24" s="146">
        <v>5</v>
      </c>
      <c r="AC24" s="146">
        <v>5</v>
      </c>
      <c r="AZ24" s="146">
        <v>2</v>
      </c>
      <c r="BA24" s="146">
        <f t="shared" si="7"/>
        <v>0</v>
      </c>
      <c r="BB24" s="146">
        <f t="shared" si="8"/>
        <v>0</v>
      </c>
      <c r="BC24" s="146">
        <f t="shared" si="9"/>
        <v>0</v>
      </c>
      <c r="BD24" s="146">
        <f t="shared" si="10"/>
        <v>0</v>
      </c>
      <c r="BE24" s="146">
        <f t="shared" si="11"/>
        <v>0</v>
      </c>
      <c r="CA24" s="177">
        <v>1</v>
      </c>
      <c r="CB24" s="177">
        <v>5</v>
      </c>
      <c r="CZ24" s="146">
        <v>0</v>
      </c>
    </row>
    <row r="25" spans="1:104">
      <c r="A25" s="178"/>
      <c r="B25" s="179" t="s">
        <v>77</v>
      </c>
      <c r="C25" s="180" t="str">
        <f>CONCATENATE(B22," ",C22)</f>
        <v>732 Strojovny</v>
      </c>
      <c r="D25" s="181"/>
      <c r="E25" s="182"/>
      <c r="F25" s="183"/>
      <c r="G25" s="184">
        <f>SUM(G22:G24)</f>
        <v>0</v>
      </c>
      <c r="O25" s="170">
        <v>4</v>
      </c>
      <c r="BA25" s="185">
        <f>SUM(BA22:BA24)</f>
        <v>0</v>
      </c>
      <c r="BB25" s="185">
        <f>SUM(BB22:BB24)</f>
        <v>0</v>
      </c>
      <c r="BC25" s="185">
        <f>SUM(BC22:BC24)</f>
        <v>0</v>
      </c>
      <c r="BD25" s="185">
        <f>SUM(BD22:BD24)</f>
        <v>0</v>
      </c>
      <c r="BE25" s="185">
        <f>SUM(BE22:BE24)</f>
        <v>0</v>
      </c>
    </row>
    <row r="26" spans="1:104">
      <c r="A26" s="163" t="s">
        <v>74</v>
      </c>
      <c r="B26" s="164" t="s">
        <v>99</v>
      </c>
      <c r="C26" s="165" t="s">
        <v>100</v>
      </c>
      <c r="D26" s="166"/>
      <c r="E26" s="167"/>
      <c r="F26" s="167"/>
      <c r="G26" s="168"/>
      <c r="H26" s="169"/>
      <c r="I26" s="169"/>
      <c r="O26" s="170">
        <v>1</v>
      </c>
    </row>
    <row r="27" spans="1:104" ht="22.5">
      <c r="A27" s="171">
        <v>12</v>
      </c>
      <c r="B27" s="172" t="s">
        <v>101</v>
      </c>
      <c r="C27" s="173" t="s">
        <v>173</v>
      </c>
      <c r="D27" s="174" t="s">
        <v>85</v>
      </c>
      <c r="E27" s="175">
        <v>30</v>
      </c>
      <c r="F27" s="175">
        <v>0</v>
      </c>
      <c r="G27" s="176">
        <f t="shared" ref="G27:G35" si="12">E27*F27</f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ref="BA27:BA35" si="13">IF(AZ27=1,G27,0)</f>
        <v>0</v>
      </c>
      <c r="BB27" s="146">
        <f t="shared" ref="BB27:BB35" si="14">IF(AZ27=2,G27,0)</f>
        <v>0</v>
      </c>
      <c r="BC27" s="146">
        <f t="shared" ref="BC27:BC35" si="15">IF(AZ27=3,G27,0)</f>
        <v>0</v>
      </c>
      <c r="BD27" s="146">
        <f t="shared" ref="BD27:BD35" si="16">IF(AZ27=4,G27,0)</f>
        <v>0</v>
      </c>
      <c r="BE27" s="146">
        <f t="shared" ref="BE27:BE35" si="17">IF(AZ27=5,G27,0)</f>
        <v>0</v>
      </c>
      <c r="CA27" s="177">
        <v>1</v>
      </c>
      <c r="CB27" s="177">
        <v>7</v>
      </c>
      <c r="CZ27" s="146">
        <v>5.8700000000000002E-3</v>
      </c>
    </row>
    <row r="28" spans="1:104" ht="22.5">
      <c r="A28" s="211">
        <v>13</v>
      </c>
      <c r="B28" s="172" t="s">
        <v>135</v>
      </c>
      <c r="C28" s="173" t="s">
        <v>174</v>
      </c>
      <c r="D28" s="174" t="s">
        <v>85</v>
      </c>
      <c r="E28" s="175">
        <v>4</v>
      </c>
      <c r="F28" s="175">
        <v>0</v>
      </c>
      <c r="G28" s="176">
        <f t="shared" si="12"/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si="13"/>
        <v>0</v>
      </c>
      <c r="BB28" s="146">
        <f t="shared" si="14"/>
        <v>0</v>
      </c>
      <c r="BC28" s="146">
        <f t="shared" si="15"/>
        <v>0</v>
      </c>
      <c r="BD28" s="146">
        <f t="shared" si="16"/>
        <v>0</v>
      </c>
      <c r="BE28" s="146">
        <f t="shared" si="17"/>
        <v>0</v>
      </c>
      <c r="CA28" s="177">
        <v>1</v>
      </c>
      <c r="CB28" s="177">
        <v>7</v>
      </c>
      <c r="CZ28" s="146">
        <v>6.6E-3</v>
      </c>
    </row>
    <row r="29" spans="1:104">
      <c r="A29" s="211">
        <v>14</v>
      </c>
      <c r="B29" s="212" t="s">
        <v>133</v>
      </c>
      <c r="C29" s="213" t="s">
        <v>134</v>
      </c>
      <c r="D29" s="214" t="s">
        <v>85</v>
      </c>
      <c r="E29" s="215">
        <v>2</v>
      </c>
      <c r="F29" s="215">
        <v>0</v>
      </c>
      <c r="G29" s="216">
        <f>E29*F29</f>
        <v>0</v>
      </c>
      <c r="H29" s="198"/>
      <c r="I29" s="198"/>
      <c r="J29" s="198"/>
      <c r="K29" s="198"/>
      <c r="L29" s="198"/>
      <c r="M29" s="198"/>
      <c r="N29" s="198"/>
      <c r="O29" s="210">
        <v>2</v>
      </c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203">
        <v>1</v>
      </c>
      <c r="AB29" s="203">
        <v>7</v>
      </c>
      <c r="AC29" s="203">
        <v>7</v>
      </c>
      <c r="AD29" s="198"/>
      <c r="AE29" s="198"/>
      <c r="AF29" s="198"/>
      <c r="AG29" s="198"/>
      <c r="AH29" s="198"/>
      <c r="AI29" s="198"/>
      <c r="AJ29" s="198"/>
      <c r="AK29" s="198"/>
      <c r="AL29" s="198"/>
      <c r="AM29" s="198"/>
      <c r="AN29" s="198"/>
      <c r="AO29" s="198"/>
      <c r="AP29" s="198"/>
      <c r="AQ29" s="198"/>
      <c r="AR29" s="198"/>
      <c r="AS29" s="198"/>
      <c r="AT29" s="198"/>
      <c r="AU29" s="198"/>
      <c r="AV29" s="198"/>
      <c r="AW29" s="198"/>
      <c r="AX29" s="198"/>
      <c r="AY29" s="198"/>
      <c r="AZ29" s="203">
        <v>2</v>
      </c>
      <c r="BA29" s="203">
        <v>0</v>
      </c>
      <c r="BB29" s="203">
        <f t="shared" si="14"/>
        <v>0</v>
      </c>
      <c r="BC29" s="203">
        <v>0</v>
      </c>
      <c r="BD29" s="203">
        <v>0</v>
      </c>
      <c r="BE29" s="203">
        <v>0</v>
      </c>
      <c r="BF29" s="198"/>
      <c r="BG29" s="198"/>
      <c r="BH29" s="198"/>
      <c r="BI29" s="198"/>
      <c r="BJ29" s="198"/>
      <c r="BK29" s="198"/>
      <c r="BL29" s="198"/>
      <c r="BM29" s="198"/>
      <c r="BN29" s="198"/>
      <c r="BO29" s="198"/>
      <c r="BP29" s="198"/>
      <c r="BQ29" s="198"/>
      <c r="BR29" s="198"/>
      <c r="BS29" s="198"/>
      <c r="BT29" s="198"/>
      <c r="BU29" s="198"/>
      <c r="BV29" s="198"/>
      <c r="BW29" s="198"/>
      <c r="BX29" s="198"/>
      <c r="BY29" s="198"/>
      <c r="BZ29" s="198"/>
      <c r="CA29" s="217">
        <v>1</v>
      </c>
      <c r="CB29" s="217">
        <v>7</v>
      </c>
      <c r="CC29" s="198"/>
      <c r="CD29" s="198"/>
      <c r="CE29" s="198"/>
      <c r="CF29" s="198"/>
      <c r="CG29" s="198"/>
      <c r="CH29" s="198"/>
      <c r="CI29" s="198"/>
      <c r="CJ29" s="198"/>
      <c r="CK29" s="198"/>
      <c r="CL29" s="198"/>
      <c r="CM29" s="198"/>
      <c r="CN29" s="198"/>
      <c r="CO29" s="198"/>
      <c r="CP29" s="198"/>
      <c r="CQ29" s="198"/>
      <c r="CR29" s="198"/>
      <c r="CS29" s="198"/>
      <c r="CT29" s="198"/>
      <c r="CU29" s="198"/>
      <c r="CV29" s="198"/>
      <c r="CW29" s="198"/>
      <c r="CX29" s="198"/>
      <c r="CY29" s="198"/>
      <c r="CZ29" s="203">
        <v>5.0699999999999999E-3</v>
      </c>
    </row>
    <row r="30" spans="1:104" ht="22.5">
      <c r="A30" s="211">
        <v>15</v>
      </c>
      <c r="B30" s="172" t="s">
        <v>75</v>
      </c>
      <c r="C30" s="173" t="s">
        <v>102</v>
      </c>
      <c r="D30" s="174" t="s">
        <v>93</v>
      </c>
      <c r="E30" s="175">
        <v>1</v>
      </c>
      <c r="F30" s="175">
        <v>0</v>
      </c>
      <c r="G30" s="176">
        <f t="shared" si="12"/>
        <v>0</v>
      </c>
      <c r="O30" s="170">
        <v>2</v>
      </c>
      <c r="AA30" s="146">
        <v>12</v>
      </c>
      <c r="AB30" s="146">
        <v>0</v>
      </c>
      <c r="AC30" s="146">
        <v>26</v>
      </c>
      <c r="AZ30" s="146">
        <v>2</v>
      </c>
      <c r="BA30" s="146">
        <f t="shared" si="13"/>
        <v>0</v>
      </c>
      <c r="BB30" s="146">
        <f t="shared" si="14"/>
        <v>0</v>
      </c>
      <c r="BC30" s="146">
        <f t="shared" si="15"/>
        <v>0</v>
      </c>
      <c r="BD30" s="146">
        <f t="shared" si="16"/>
        <v>0</v>
      </c>
      <c r="BE30" s="146">
        <f t="shared" si="17"/>
        <v>0</v>
      </c>
      <c r="CA30" s="177">
        <v>12</v>
      </c>
      <c r="CB30" s="177">
        <v>0</v>
      </c>
      <c r="CZ30" s="146">
        <v>0</v>
      </c>
    </row>
    <row r="31" spans="1:104">
      <c r="A31" s="211">
        <v>16</v>
      </c>
      <c r="B31" s="172" t="s">
        <v>103</v>
      </c>
      <c r="C31" s="173" t="s">
        <v>104</v>
      </c>
      <c r="D31" s="174" t="s">
        <v>93</v>
      </c>
      <c r="E31" s="175">
        <v>1</v>
      </c>
      <c r="F31" s="175">
        <v>0</v>
      </c>
      <c r="G31" s="176">
        <f t="shared" si="12"/>
        <v>0</v>
      </c>
      <c r="O31" s="170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 t="shared" si="13"/>
        <v>0</v>
      </c>
      <c r="BB31" s="146">
        <f t="shared" si="14"/>
        <v>0</v>
      </c>
      <c r="BC31" s="146">
        <f t="shared" si="15"/>
        <v>0</v>
      </c>
      <c r="BD31" s="146">
        <f t="shared" si="16"/>
        <v>0</v>
      </c>
      <c r="BE31" s="146">
        <f t="shared" si="17"/>
        <v>0</v>
      </c>
      <c r="CA31" s="177">
        <v>1</v>
      </c>
      <c r="CB31" s="177">
        <v>7</v>
      </c>
      <c r="CZ31" s="146">
        <v>6.0400000000000002E-3</v>
      </c>
    </row>
    <row r="32" spans="1:104" s="203" customFormat="1">
      <c r="A32" s="211">
        <v>17</v>
      </c>
      <c r="B32" s="212" t="s">
        <v>162</v>
      </c>
      <c r="C32" s="213" t="s">
        <v>163</v>
      </c>
      <c r="D32" s="214" t="s">
        <v>93</v>
      </c>
      <c r="E32" s="215">
        <v>1</v>
      </c>
      <c r="F32" s="215">
        <v>0</v>
      </c>
      <c r="G32" s="216">
        <f t="shared" ref="G32:G33" si="18">E32*F32</f>
        <v>0</v>
      </c>
      <c r="O32" s="210">
        <v>2</v>
      </c>
      <c r="AA32" s="203">
        <v>1</v>
      </c>
      <c r="AB32" s="203">
        <v>7</v>
      </c>
      <c r="AC32" s="203">
        <v>7</v>
      </c>
      <c r="AZ32" s="203">
        <v>2</v>
      </c>
      <c r="BA32" s="203">
        <f t="shared" ref="BA32:BA33" si="19">IF(AZ32=1,G32,0)</f>
        <v>0</v>
      </c>
      <c r="BB32" s="203">
        <f t="shared" ref="BB32:BB33" si="20">IF(AZ32=2,G32,0)</f>
        <v>0</v>
      </c>
      <c r="BC32" s="203">
        <f t="shared" ref="BC32:BC33" si="21">IF(AZ32=3,G32,0)</f>
        <v>0</v>
      </c>
      <c r="BD32" s="203">
        <f t="shared" ref="BD32:BD33" si="22">IF(AZ32=4,G32,0)</f>
        <v>0</v>
      </c>
      <c r="BE32" s="203">
        <f t="shared" ref="BE32:BE33" si="23">IF(AZ32=5,G32,0)</f>
        <v>0</v>
      </c>
      <c r="CA32" s="217">
        <v>1</v>
      </c>
      <c r="CB32" s="217">
        <v>7</v>
      </c>
      <c r="CZ32" s="203">
        <v>6.0400000000000002E-3</v>
      </c>
    </row>
    <row r="33" spans="1:104" s="229" customFormat="1">
      <c r="A33" s="211">
        <v>18</v>
      </c>
      <c r="B33" s="238" t="s">
        <v>165</v>
      </c>
      <c r="C33" s="239" t="s">
        <v>166</v>
      </c>
      <c r="D33" s="240" t="s">
        <v>85</v>
      </c>
      <c r="E33" s="241">
        <v>15</v>
      </c>
      <c r="F33" s="241">
        <v>0</v>
      </c>
      <c r="G33" s="242">
        <f t="shared" si="18"/>
        <v>0</v>
      </c>
      <c r="O33" s="230">
        <v>2</v>
      </c>
      <c r="AA33" s="229">
        <v>1</v>
      </c>
      <c r="AB33" s="229">
        <v>7</v>
      </c>
      <c r="AC33" s="229">
        <v>7</v>
      </c>
      <c r="AZ33" s="229">
        <v>2</v>
      </c>
      <c r="BA33" s="229">
        <f t="shared" si="19"/>
        <v>0</v>
      </c>
      <c r="BB33" s="229">
        <f t="shared" si="20"/>
        <v>0</v>
      </c>
      <c r="BC33" s="229">
        <f t="shared" si="21"/>
        <v>0</v>
      </c>
      <c r="BD33" s="229">
        <f t="shared" si="22"/>
        <v>0</v>
      </c>
      <c r="BE33" s="229">
        <f t="shared" si="23"/>
        <v>0</v>
      </c>
      <c r="CZ33" s="229">
        <v>5.0000000000000002E-5</v>
      </c>
    </row>
    <row r="34" spans="1:104">
      <c r="A34" s="211">
        <v>19</v>
      </c>
      <c r="B34" s="172" t="s">
        <v>105</v>
      </c>
      <c r="C34" s="173" t="s">
        <v>106</v>
      </c>
      <c r="D34" s="174" t="s">
        <v>93</v>
      </c>
      <c r="E34" s="175">
        <v>1</v>
      </c>
      <c r="F34" s="175">
        <v>0</v>
      </c>
      <c r="G34" s="176">
        <f t="shared" si="12"/>
        <v>0</v>
      </c>
      <c r="O34" s="170">
        <v>2</v>
      </c>
      <c r="AA34" s="146">
        <v>12</v>
      </c>
      <c r="AB34" s="146">
        <v>0</v>
      </c>
      <c r="AC34" s="146">
        <v>28</v>
      </c>
      <c r="AZ34" s="146">
        <v>2</v>
      </c>
      <c r="BA34" s="146">
        <f t="shared" si="13"/>
        <v>0</v>
      </c>
      <c r="BB34" s="146">
        <f t="shared" si="14"/>
        <v>0</v>
      </c>
      <c r="BC34" s="146">
        <f t="shared" si="15"/>
        <v>0</v>
      </c>
      <c r="BD34" s="146">
        <f t="shared" si="16"/>
        <v>0</v>
      </c>
      <c r="BE34" s="146">
        <f t="shared" si="17"/>
        <v>0</v>
      </c>
      <c r="CA34" s="177">
        <v>12</v>
      </c>
      <c r="CB34" s="177">
        <v>0</v>
      </c>
      <c r="CZ34" s="146">
        <v>0</v>
      </c>
    </row>
    <row r="35" spans="1:104">
      <c r="A35" s="211">
        <v>20</v>
      </c>
      <c r="B35" s="172" t="s">
        <v>107</v>
      </c>
      <c r="C35" s="173" t="s">
        <v>108</v>
      </c>
      <c r="D35" s="174" t="s">
        <v>94</v>
      </c>
      <c r="E35" s="175">
        <v>0.9</v>
      </c>
      <c r="F35" s="175">
        <v>0</v>
      </c>
      <c r="G35" s="176">
        <f t="shared" si="12"/>
        <v>0</v>
      </c>
      <c r="O35" s="170">
        <v>2</v>
      </c>
      <c r="AA35" s="146">
        <v>1</v>
      </c>
      <c r="AB35" s="146">
        <v>5</v>
      </c>
      <c r="AC35" s="146">
        <v>5</v>
      </c>
      <c r="AZ35" s="146">
        <v>2</v>
      </c>
      <c r="BA35" s="146">
        <f t="shared" si="13"/>
        <v>0</v>
      </c>
      <c r="BB35" s="146">
        <f t="shared" si="14"/>
        <v>0</v>
      </c>
      <c r="BC35" s="146">
        <f t="shared" si="15"/>
        <v>0</v>
      </c>
      <c r="BD35" s="146">
        <f t="shared" si="16"/>
        <v>0</v>
      </c>
      <c r="BE35" s="146">
        <f t="shared" si="17"/>
        <v>0</v>
      </c>
      <c r="CA35" s="177">
        <v>1</v>
      </c>
      <c r="CB35" s="177">
        <v>5</v>
      </c>
      <c r="CZ35" s="146">
        <v>0</v>
      </c>
    </row>
    <row r="36" spans="1:104">
      <c r="A36" s="178"/>
      <c r="B36" s="179" t="s">
        <v>77</v>
      </c>
      <c r="C36" s="180" t="str">
        <f>CONCATENATE(B26," ",C26)</f>
        <v>733 Rozvod potrubí</v>
      </c>
      <c r="D36" s="181"/>
      <c r="E36" s="182"/>
      <c r="F36" s="183"/>
      <c r="G36" s="184">
        <f>SUM(G26:G35)</f>
        <v>0</v>
      </c>
      <c r="O36" s="170">
        <v>4</v>
      </c>
      <c r="BA36" s="185">
        <f>SUM(BA26:BA35)</f>
        <v>0</v>
      </c>
      <c r="BB36" s="185">
        <f>SUM(BB26:BB35)</f>
        <v>0</v>
      </c>
      <c r="BC36" s="185">
        <f>SUM(BC26:BC35)</f>
        <v>0</v>
      </c>
      <c r="BD36" s="185">
        <f>SUM(BD26:BD35)</f>
        <v>0</v>
      </c>
      <c r="BE36" s="185">
        <f>SUM(BE26:BE35)</f>
        <v>0</v>
      </c>
    </row>
    <row r="37" spans="1:104">
      <c r="A37" s="163" t="s">
        <v>74</v>
      </c>
      <c r="B37" s="164" t="s">
        <v>109</v>
      </c>
      <c r="C37" s="165" t="s">
        <v>110</v>
      </c>
      <c r="D37" s="166"/>
      <c r="E37" s="167"/>
      <c r="F37" s="167"/>
      <c r="G37" s="168"/>
      <c r="H37" s="169"/>
      <c r="I37" s="169"/>
      <c r="O37" s="170">
        <v>1</v>
      </c>
    </row>
    <row r="38" spans="1:104">
      <c r="A38" s="171">
        <v>21</v>
      </c>
      <c r="B38" s="172" t="s">
        <v>78</v>
      </c>
      <c r="C38" s="173" t="s">
        <v>132</v>
      </c>
      <c r="D38" s="174" t="s">
        <v>76</v>
      </c>
      <c r="E38" s="175">
        <v>15</v>
      </c>
      <c r="F38" s="175">
        <v>0</v>
      </c>
      <c r="G38" s="176">
        <f t="shared" ref="G38:G43" si="24">E38*F38</f>
        <v>0</v>
      </c>
      <c r="O38" s="170">
        <v>2</v>
      </c>
      <c r="AA38" s="146">
        <v>12</v>
      </c>
      <c r="AB38" s="146">
        <v>0</v>
      </c>
      <c r="AC38" s="146">
        <v>31</v>
      </c>
      <c r="AZ38" s="146">
        <v>2</v>
      </c>
      <c r="BA38" s="146">
        <f t="shared" ref="BA38:BA43" si="25">IF(AZ38=1,G38,0)</f>
        <v>0</v>
      </c>
      <c r="BB38" s="146">
        <f t="shared" ref="BB38:BB43" si="26">IF(AZ38=2,G38,0)</f>
        <v>0</v>
      </c>
      <c r="BC38" s="146">
        <f t="shared" ref="BC38:BC43" si="27">IF(AZ38=3,G38,0)</f>
        <v>0</v>
      </c>
      <c r="BD38" s="146">
        <f t="shared" ref="BD38:BD43" si="28">IF(AZ38=4,G38,0)</f>
        <v>0</v>
      </c>
      <c r="BE38" s="146">
        <f t="shared" ref="BE38:BE43" si="29">IF(AZ38=5,G38,0)</f>
        <v>0</v>
      </c>
      <c r="CA38" s="177">
        <v>12</v>
      </c>
      <c r="CB38" s="177">
        <v>0</v>
      </c>
      <c r="CZ38" s="146">
        <v>0</v>
      </c>
    </row>
    <row r="39" spans="1:104">
      <c r="A39" s="171">
        <v>22</v>
      </c>
      <c r="B39" s="172" t="s">
        <v>112</v>
      </c>
      <c r="C39" s="173" t="s">
        <v>170</v>
      </c>
      <c r="D39" s="174" t="s">
        <v>76</v>
      </c>
      <c r="E39" s="175">
        <v>15</v>
      </c>
      <c r="F39" s="175">
        <v>0</v>
      </c>
      <c r="G39" s="176">
        <f t="shared" si="24"/>
        <v>0</v>
      </c>
      <c r="O39" s="170">
        <v>2</v>
      </c>
      <c r="AA39" s="146">
        <v>12</v>
      </c>
      <c r="AB39" s="146">
        <v>0</v>
      </c>
      <c r="AC39" s="146">
        <v>32</v>
      </c>
      <c r="AZ39" s="146">
        <v>2</v>
      </c>
      <c r="BA39" s="146">
        <f t="shared" si="25"/>
        <v>0</v>
      </c>
      <c r="BB39" s="146">
        <f t="shared" si="26"/>
        <v>0</v>
      </c>
      <c r="BC39" s="146">
        <f t="shared" si="27"/>
        <v>0</v>
      </c>
      <c r="BD39" s="146">
        <f t="shared" si="28"/>
        <v>0</v>
      </c>
      <c r="BE39" s="146">
        <f t="shared" si="29"/>
        <v>0</v>
      </c>
      <c r="CA39" s="177">
        <v>12</v>
      </c>
      <c r="CB39" s="177">
        <v>0</v>
      </c>
      <c r="CZ39" s="146">
        <v>0</v>
      </c>
    </row>
    <row r="40" spans="1:104">
      <c r="A40" s="211">
        <v>23</v>
      </c>
      <c r="B40" s="172" t="s">
        <v>113</v>
      </c>
      <c r="C40" s="173" t="s">
        <v>114</v>
      </c>
      <c r="D40" s="174" t="s">
        <v>115</v>
      </c>
      <c r="E40" s="175">
        <v>2</v>
      </c>
      <c r="F40" s="175">
        <v>0</v>
      </c>
      <c r="G40" s="176">
        <f t="shared" si="24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25"/>
        <v>0</v>
      </c>
      <c r="BB40" s="146">
        <f t="shared" si="26"/>
        <v>0</v>
      </c>
      <c r="BC40" s="146">
        <f t="shared" si="27"/>
        <v>0</v>
      </c>
      <c r="BD40" s="146">
        <f t="shared" si="28"/>
        <v>0</v>
      </c>
      <c r="BE40" s="146">
        <f t="shared" si="29"/>
        <v>0</v>
      </c>
      <c r="CA40" s="177">
        <v>1</v>
      </c>
      <c r="CB40" s="177">
        <v>7</v>
      </c>
      <c r="CZ40" s="146">
        <v>9.0000000000000006E-5</v>
      </c>
    </row>
    <row r="41" spans="1:104">
      <c r="A41" s="211">
        <v>24</v>
      </c>
      <c r="B41" s="172" t="s">
        <v>116</v>
      </c>
      <c r="C41" s="173" t="s">
        <v>117</v>
      </c>
      <c r="D41" s="174" t="s">
        <v>115</v>
      </c>
      <c r="E41" s="175">
        <v>15</v>
      </c>
      <c r="F41" s="175">
        <v>0</v>
      </c>
      <c r="G41" s="176">
        <f t="shared" si="24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25"/>
        <v>0</v>
      </c>
      <c r="BB41" s="146">
        <f t="shared" si="26"/>
        <v>0</v>
      </c>
      <c r="BC41" s="146">
        <f t="shared" si="27"/>
        <v>0</v>
      </c>
      <c r="BD41" s="146">
        <f t="shared" si="28"/>
        <v>0</v>
      </c>
      <c r="BE41" s="146">
        <f t="shared" si="29"/>
        <v>0</v>
      </c>
      <c r="CA41" s="177">
        <v>1</v>
      </c>
      <c r="CB41" s="177">
        <v>7</v>
      </c>
      <c r="CZ41" s="146">
        <v>0</v>
      </c>
    </row>
    <row r="42" spans="1:104">
      <c r="A42" s="211">
        <v>25</v>
      </c>
      <c r="B42" s="172" t="s">
        <v>118</v>
      </c>
      <c r="C42" s="173" t="s">
        <v>119</v>
      </c>
      <c r="D42" s="174" t="s">
        <v>115</v>
      </c>
      <c r="E42" s="175">
        <v>15</v>
      </c>
      <c r="F42" s="175">
        <v>0</v>
      </c>
      <c r="G42" s="176">
        <f t="shared" si="24"/>
        <v>0</v>
      </c>
      <c r="O42" s="170">
        <v>2</v>
      </c>
      <c r="AA42" s="146">
        <v>1</v>
      </c>
      <c r="AB42" s="146">
        <v>7</v>
      </c>
      <c r="AC42" s="146">
        <v>7</v>
      </c>
      <c r="AZ42" s="146">
        <v>2</v>
      </c>
      <c r="BA42" s="146">
        <f t="shared" si="25"/>
        <v>0</v>
      </c>
      <c r="BB42" s="146">
        <f t="shared" si="26"/>
        <v>0</v>
      </c>
      <c r="BC42" s="146">
        <f t="shared" si="27"/>
        <v>0</v>
      </c>
      <c r="BD42" s="146">
        <f t="shared" si="28"/>
        <v>0</v>
      </c>
      <c r="BE42" s="146">
        <f t="shared" si="29"/>
        <v>0</v>
      </c>
      <c r="CA42" s="177">
        <v>1</v>
      </c>
      <c r="CB42" s="177">
        <v>7</v>
      </c>
      <c r="CZ42" s="146">
        <v>0</v>
      </c>
    </row>
    <row r="43" spans="1:104">
      <c r="A43" s="211">
        <v>26</v>
      </c>
      <c r="B43" s="172" t="s">
        <v>120</v>
      </c>
      <c r="C43" s="173" t="s">
        <v>121</v>
      </c>
      <c r="D43" s="174" t="s">
        <v>94</v>
      </c>
      <c r="E43" s="175">
        <v>0.2</v>
      </c>
      <c r="F43" s="175">
        <v>0</v>
      </c>
      <c r="G43" s="176">
        <f t="shared" si="24"/>
        <v>0</v>
      </c>
      <c r="O43" s="170">
        <v>2</v>
      </c>
      <c r="AA43" s="146">
        <v>1</v>
      </c>
      <c r="AB43" s="146">
        <v>5</v>
      </c>
      <c r="AC43" s="146">
        <v>5</v>
      </c>
      <c r="AZ43" s="146">
        <v>2</v>
      </c>
      <c r="BA43" s="146">
        <f t="shared" si="25"/>
        <v>0</v>
      </c>
      <c r="BB43" s="146">
        <f t="shared" si="26"/>
        <v>0</v>
      </c>
      <c r="BC43" s="146">
        <f t="shared" si="27"/>
        <v>0</v>
      </c>
      <c r="BD43" s="146">
        <f t="shared" si="28"/>
        <v>0</v>
      </c>
      <c r="BE43" s="146">
        <f t="shared" si="29"/>
        <v>0</v>
      </c>
      <c r="CA43" s="177">
        <v>1</v>
      </c>
      <c r="CB43" s="177">
        <v>5</v>
      </c>
      <c r="CZ43" s="146">
        <v>0</v>
      </c>
    </row>
    <row r="44" spans="1:104">
      <c r="A44" s="178"/>
      <c r="B44" s="179" t="s">
        <v>77</v>
      </c>
      <c r="C44" s="180" t="str">
        <f>CONCATENATE(B37," ",C37)</f>
        <v>734 Armatury</v>
      </c>
      <c r="D44" s="181"/>
      <c r="E44" s="182"/>
      <c r="F44" s="183"/>
      <c r="G44" s="184">
        <f>SUM(G37:G43)</f>
        <v>0</v>
      </c>
      <c r="O44" s="170">
        <v>4</v>
      </c>
      <c r="BA44" s="185">
        <f>SUM(BA37:BA43)</f>
        <v>0</v>
      </c>
      <c r="BB44" s="185">
        <f>SUM(BB37:BB43)</f>
        <v>0</v>
      </c>
      <c r="BC44" s="185">
        <f>SUM(BC37:BC43)</f>
        <v>0</v>
      </c>
      <c r="BD44" s="185">
        <f>SUM(BD37:BD43)</f>
        <v>0</v>
      </c>
      <c r="BE44" s="185">
        <f>SUM(BE37:BE43)</f>
        <v>0</v>
      </c>
    </row>
    <row r="45" spans="1:104">
      <c r="A45" s="163" t="s">
        <v>74</v>
      </c>
      <c r="B45" s="164" t="s">
        <v>122</v>
      </c>
      <c r="C45" s="165" t="s">
        <v>123</v>
      </c>
      <c r="D45" s="166"/>
      <c r="E45" s="167"/>
      <c r="F45" s="167"/>
      <c r="G45" s="168"/>
      <c r="H45" s="169"/>
      <c r="I45" s="169"/>
      <c r="O45" s="170">
        <v>1</v>
      </c>
    </row>
    <row r="46" spans="1:104">
      <c r="A46" s="171">
        <v>27</v>
      </c>
      <c r="B46" s="172" t="s">
        <v>148</v>
      </c>
      <c r="C46" s="173" t="s">
        <v>154</v>
      </c>
      <c r="D46" s="174" t="s">
        <v>115</v>
      </c>
      <c r="E46" s="175">
        <v>4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 t="shared" ref="BA46:BA55" si="30">IF(AZ46=1,G46,0)</f>
        <v>0</v>
      </c>
      <c r="BB46" s="146">
        <f t="shared" ref="BB46:BB55" si="31">IF(AZ46=2,G46,0)</f>
        <v>0</v>
      </c>
      <c r="BC46" s="146">
        <f t="shared" ref="BC46:BC55" si="32">IF(AZ46=3,G46,0)</f>
        <v>0</v>
      </c>
      <c r="BD46" s="146">
        <f t="shared" ref="BD46:BD55" si="33">IF(AZ46=4,G46,0)</f>
        <v>0</v>
      </c>
      <c r="BE46" s="146">
        <f t="shared" ref="BE46:BE55" si="34">IF(AZ46=5,G46,0)</f>
        <v>0</v>
      </c>
      <c r="CA46" s="177">
        <v>1</v>
      </c>
      <c r="CB46" s="177">
        <v>7</v>
      </c>
      <c r="CZ46" s="146">
        <v>6.2100000000000002E-3</v>
      </c>
    </row>
    <row r="47" spans="1:104">
      <c r="A47" s="171">
        <v>28</v>
      </c>
      <c r="B47" s="212" t="s">
        <v>149</v>
      </c>
      <c r="C47" s="213" t="s">
        <v>155</v>
      </c>
      <c r="D47" s="174" t="s">
        <v>115</v>
      </c>
      <c r="E47" s="175">
        <v>1</v>
      </c>
      <c r="F47" s="175">
        <v>0</v>
      </c>
      <c r="G47" s="176">
        <f t="shared" ref="G47:G55" si="35">E47*F47</f>
        <v>0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 t="shared" si="30"/>
        <v>0</v>
      </c>
      <c r="BB47" s="146">
        <f t="shared" si="31"/>
        <v>0</v>
      </c>
      <c r="BC47" s="146">
        <f t="shared" si="32"/>
        <v>0</v>
      </c>
      <c r="BD47" s="146">
        <f t="shared" si="33"/>
        <v>0</v>
      </c>
      <c r="BE47" s="146">
        <f t="shared" si="34"/>
        <v>0</v>
      </c>
      <c r="CA47" s="177">
        <v>1</v>
      </c>
      <c r="CB47" s="177">
        <v>7</v>
      </c>
      <c r="CZ47" s="146">
        <v>6.5339999999999995E-2</v>
      </c>
    </row>
    <row r="48" spans="1:104" s="203" customFormat="1">
      <c r="A48" s="211">
        <v>29</v>
      </c>
      <c r="B48" s="212" t="s">
        <v>150</v>
      </c>
      <c r="C48" s="213" t="s">
        <v>156</v>
      </c>
      <c r="D48" s="214" t="s">
        <v>115</v>
      </c>
      <c r="E48" s="215">
        <v>2</v>
      </c>
      <c r="F48" s="215">
        <v>0</v>
      </c>
      <c r="G48" s="216">
        <f t="shared" ref="G48:G51" si="36">E48*F48</f>
        <v>0</v>
      </c>
      <c r="O48" s="210">
        <v>2</v>
      </c>
      <c r="AA48" s="203">
        <v>1</v>
      </c>
      <c r="AB48" s="203">
        <v>7</v>
      </c>
      <c r="AC48" s="203">
        <v>7</v>
      </c>
      <c r="AZ48" s="203">
        <v>2</v>
      </c>
      <c r="BA48" s="203">
        <f t="shared" ref="BA48:BA51" si="37">IF(AZ48=1,G48,0)</f>
        <v>0</v>
      </c>
      <c r="BB48" s="203">
        <f t="shared" ref="BB48:BB51" si="38">IF(AZ48=2,G48,0)</f>
        <v>0</v>
      </c>
      <c r="BC48" s="203">
        <f t="shared" ref="BC48:BC51" si="39">IF(AZ48=3,G48,0)</f>
        <v>0</v>
      </c>
      <c r="BD48" s="203">
        <f t="shared" ref="BD48:BD51" si="40">IF(AZ48=4,G48,0)</f>
        <v>0</v>
      </c>
      <c r="BE48" s="203">
        <f t="shared" ref="BE48:BE51" si="41">IF(AZ48=5,G48,0)</f>
        <v>0</v>
      </c>
      <c r="CA48" s="217">
        <v>1</v>
      </c>
      <c r="CB48" s="217">
        <v>7</v>
      </c>
      <c r="CZ48" s="203">
        <v>6.5339999999999995E-2</v>
      </c>
    </row>
    <row r="49" spans="1:104" s="203" customFormat="1">
      <c r="A49" s="211">
        <v>30</v>
      </c>
      <c r="B49" s="212" t="s">
        <v>151</v>
      </c>
      <c r="C49" s="213" t="s">
        <v>157</v>
      </c>
      <c r="D49" s="214" t="s">
        <v>115</v>
      </c>
      <c r="E49" s="215">
        <v>1</v>
      </c>
      <c r="F49" s="215">
        <v>0</v>
      </c>
      <c r="G49" s="216">
        <f t="shared" si="36"/>
        <v>0</v>
      </c>
      <c r="O49" s="210">
        <v>2</v>
      </c>
      <c r="AA49" s="203">
        <v>1</v>
      </c>
      <c r="AB49" s="203">
        <v>7</v>
      </c>
      <c r="AC49" s="203">
        <v>7</v>
      </c>
      <c r="AZ49" s="203">
        <v>2</v>
      </c>
      <c r="BA49" s="203">
        <f t="shared" si="37"/>
        <v>0</v>
      </c>
      <c r="BB49" s="203">
        <f t="shared" si="38"/>
        <v>0</v>
      </c>
      <c r="BC49" s="203">
        <f t="shared" si="39"/>
        <v>0</v>
      </c>
      <c r="BD49" s="203">
        <f t="shared" si="40"/>
        <v>0</v>
      </c>
      <c r="BE49" s="203">
        <f t="shared" si="41"/>
        <v>0</v>
      </c>
      <c r="CA49" s="217">
        <v>1</v>
      </c>
      <c r="CB49" s="217">
        <v>7</v>
      </c>
      <c r="CZ49" s="203">
        <v>6.5339999999999995E-2</v>
      </c>
    </row>
    <row r="50" spans="1:104" s="203" customFormat="1">
      <c r="A50" s="211">
        <v>31</v>
      </c>
      <c r="B50" s="212" t="s">
        <v>152</v>
      </c>
      <c r="C50" s="213" t="s">
        <v>158</v>
      </c>
      <c r="D50" s="214" t="s">
        <v>115</v>
      </c>
      <c r="E50" s="215">
        <v>5</v>
      </c>
      <c r="F50" s="215">
        <v>0</v>
      </c>
      <c r="G50" s="216">
        <f t="shared" si="36"/>
        <v>0</v>
      </c>
      <c r="O50" s="210">
        <v>2</v>
      </c>
      <c r="AA50" s="203">
        <v>1</v>
      </c>
      <c r="AB50" s="203">
        <v>7</v>
      </c>
      <c r="AC50" s="203">
        <v>7</v>
      </c>
      <c r="AZ50" s="203">
        <v>2</v>
      </c>
      <c r="BA50" s="203">
        <f t="shared" si="37"/>
        <v>0</v>
      </c>
      <c r="BB50" s="203">
        <f t="shared" si="38"/>
        <v>0</v>
      </c>
      <c r="BC50" s="203">
        <f t="shared" si="39"/>
        <v>0</v>
      </c>
      <c r="BD50" s="203">
        <f t="shared" si="40"/>
        <v>0</v>
      </c>
      <c r="BE50" s="203">
        <f t="shared" si="41"/>
        <v>0</v>
      </c>
      <c r="CA50" s="217">
        <v>1</v>
      </c>
      <c r="CB50" s="217">
        <v>7</v>
      </c>
      <c r="CZ50" s="203">
        <v>6.5339999999999995E-2</v>
      </c>
    </row>
    <row r="51" spans="1:104" s="203" customFormat="1">
      <c r="A51" s="211">
        <v>32</v>
      </c>
      <c r="B51" s="212" t="s">
        <v>153</v>
      </c>
      <c r="C51" s="213" t="s">
        <v>159</v>
      </c>
      <c r="D51" s="214" t="s">
        <v>115</v>
      </c>
      <c r="E51" s="215">
        <v>2</v>
      </c>
      <c r="F51" s="215">
        <v>0</v>
      </c>
      <c r="G51" s="216">
        <f t="shared" si="36"/>
        <v>0</v>
      </c>
      <c r="O51" s="210">
        <v>2</v>
      </c>
      <c r="AA51" s="203">
        <v>1</v>
      </c>
      <c r="AB51" s="203">
        <v>7</v>
      </c>
      <c r="AC51" s="203">
        <v>7</v>
      </c>
      <c r="AZ51" s="203">
        <v>2</v>
      </c>
      <c r="BA51" s="203">
        <f t="shared" si="37"/>
        <v>0</v>
      </c>
      <c r="BB51" s="203">
        <f t="shared" si="38"/>
        <v>0</v>
      </c>
      <c r="BC51" s="203">
        <f t="shared" si="39"/>
        <v>0</v>
      </c>
      <c r="BD51" s="203">
        <f t="shared" si="40"/>
        <v>0</v>
      </c>
      <c r="BE51" s="203">
        <f t="shared" si="41"/>
        <v>0</v>
      </c>
      <c r="CA51" s="217">
        <v>1</v>
      </c>
      <c r="CB51" s="217">
        <v>7</v>
      </c>
      <c r="CZ51" s="203">
        <v>6.5339999999999995E-2</v>
      </c>
    </row>
    <row r="52" spans="1:104">
      <c r="A52" s="211">
        <v>33</v>
      </c>
      <c r="B52" s="172" t="s">
        <v>161</v>
      </c>
      <c r="C52" s="173" t="s">
        <v>160</v>
      </c>
      <c r="D52" s="174" t="s">
        <v>76</v>
      </c>
      <c r="E52" s="175">
        <v>15</v>
      </c>
      <c r="F52" s="175">
        <v>0</v>
      </c>
      <c r="G52" s="176">
        <f t="shared" si="35"/>
        <v>0</v>
      </c>
      <c r="O52" s="170">
        <v>2</v>
      </c>
      <c r="AA52" s="146">
        <v>12</v>
      </c>
      <c r="AB52" s="146">
        <v>0</v>
      </c>
      <c r="AC52" s="146">
        <v>49</v>
      </c>
      <c r="AZ52" s="146">
        <v>2</v>
      </c>
      <c r="BA52" s="146">
        <f t="shared" si="30"/>
        <v>0</v>
      </c>
      <c r="BB52" s="146">
        <f t="shared" si="31"/>
        <v>0</v>
      </c>
      <c r="BC52" s="146">
        <f t="shared" si="32"/>
        <v>0</v>
      </c>
      <c r="BD52" s="146">
        <f t="shared" si="33"/>
        <v>0</v>
      </c>
      <c r="BE52" s="146">
        <f t="shared" si="34"/>
        <v>0</v>
      </c>
      <c r="CA52" s="177">
        <v>12</v>
      </c>
      <c r="CB52" s="177">
        <v>0</v>
      </c>
      <c r="CZ52" s="146">
        <v>0</v>
      </c>
    </row>
    <row r="53" spans="1:104" s="203" customFormat="1" ht="22.5">
      <c r="A53" s="211">
        <v>34</v>
      </c>
      <c r="B53" s="233" t="s">
        <v>167</v>
      </c>
      <c r="C53" s="234" t="s">
        <v>168</v>
      </c>
      <c r="D53" s="235" t="s">
        <v>93</v>
      </c>
      <c r="E53" s="236">
        <v>1</v>
      </c>
      <c r="F53" s="236">
        <v>0</v>
      </c>
      <c r="G53" s="237">
        <f t="shared" si="35"/>
        <v>0</v>
      </c>
      <c r="O53" s="210">
        <v>2</v>
      </c>
      <c r="AA53" s="203">
        <v>1</v>
      </c>
      <c r="AB53" s="203">
        <v>7</v>
      </c>
      <c r="AC53" s="203">
        <v>7</v>
      </c>
      <c r="AZ53" s="203">
        <v>2</v>
      </c>
      <c r="BA53" s="203">
        <f t="shared" si="30"/>
        <v>0</v>
      </c>
      <c r="BB53" s="203">
        <f t="shared" si="31"/>
        <v>0</v>
      </c>
      <c r="BC53" s="203">
        <f t="shared" si="32"/>
        <v>0</v>
      </c>
      <c r="BD53" s="203">
        <f t="shared" si="33"/>
        <v>0</v>
      </c>
      <c r="BE53" s="203">
        <f t="shared" si="34"/>
        <v>0</v>
      </c>
      <c r="CZ53" s="203">
        <v>3.9820000000000001E-2</v>
      </c>
    </row>
    <row r="54" spans="1:104" s="203" customFormat="1" ht="22.5">
      <c r="A54" s="211">
        <v>35</v>
      </c>
      <c r="B54" s="212" t="s">
        <v>111</v>
      </c>
      <c r="C54" s="213" t="s">
        <v>169</v>
      </c>
      <c r="D54" s="235" t="s">
        <v>93</v>
      </c>
      <c r="E54" s="215">
        <v>1</v>
      </c>
      <c r="F54" s="215">
        <v>0</v>
      </c>
      <c r="G54" s="216">
        <f t="shared" ref="G54" si="42">E54*F54</f>
        <v>0</v>
      </c>
      <c r="O54" s="210">
        <v>2</v>
      </c>
      <c r="AA54" s="203">
        <v>12</v>
      </c>
      <c r="AB54" s="203">
        <v>0</v>
      </c>
      <c r="AC54" s="203">
        <v>49</v>
      </c>
      <c r="AZ54" s="203">
        <v>2</v>
      </c>
      <c r="BA54" s="203">
        <f t="shared" ref="BA54" si="43">IF(AZ54=1,G54,0)</f>
        <v>0</v>
      </c>
      <c r="BB54" s="203">
        <f t="shared" ref="BB54" si="44">IF(AZ54=2,G54,0)</f>
        <v>0</v>
      </c>
      <c r="BC54" s="203">
        <f t="shared" ref="BC54" si="45">IF(AZ54=3,G54,0)</f>
        <v>0</v>
      </c>
      <c r="BD54" s="203">
        <f t="shared" ref="BD54" si="46">IF(AZ54=4,G54,0)</f>
        <v>0</v>
      </c>
      <c r="BE54" s="203">
        <f t="shared" ref="BE54" si="47">IF(AZ54=5,G54,0)</f>
        <v>0</v>
      </c>
      <c r="CA54" s="217">
        <v>12</v>
      </c>
      <c r="CB54" s="217">
        <v>0</v>
      </c>
      <c r="CZ54" s="203">
        <v>0</v>
      </c>
    </row>
    <row r="55" spans="1:104">
      <c r="A55" s="211">
        <v>36</v>
      </c>
      <c r="B55" s="172" t="s">
        <v>124</v>
      </c>
      <c r="C55" s="173" t="s">
        <v>125</v>
      </c>
      <c r="D55" s="174" t="s">
        <v>94</v>
      </c>
      <c r="E55" s="175">
        <v>0.12</v>
      </c>
      <c r="F55" s="175">
        <v>0</v>
      </c>
      <c r="G55" s="176">
        <f t="shared" si="35"/>
        <v>0</v>
      </c>
      <c r="O55" s="170">
        <v>2</v>
      </c>
      <c r="AA55" s="146">
        <v>1</v>
      </c>
      <c r="AB55" s="146">
        <v>5</v>
      </c>
      <c r="AC55" s="146">
        <v>5</v>
      </c>
      <c r="AZ55" s="146">
        <v>2</v>
      </c>
      <c r="BA55" s="146">
        <f t="shared" si="30"/>
        <v>0</v>
      </c>
      <c r="BB55" s="146">
        <f t="shared" si="31"/>
        <v>0</v>
      </c>
      <c r="BC55" s="146">
        <f t="shared" si="32"/>
        <v>0</v>
      </c>
      <c r="BD55" s="146">
        <f t="shared" si="33"/>
        <v>0</v>
      </c>
      <c r="BE55" s="146">
        <f t="shared" si="34"/>
        <v>0</v>
      </c>
      <c r="CA55" s="177">
        <v>1</v>
      </c>
      <c r="CB55" s="177">
        <v>5</v>
      </c>
      <c r="CZ55" s="146">
        <v>0</v>
      </c>
    </row>
    <row r="56" spans="1:104">
      <c r="A56" s="178"/>
      <c r="B56" s="179" t="s">
        <v>77</v>
      </c>
      <c r="C56" s="180" t="str">
        <f>CONCATENATE(B45," ",C45)</f>
        <v>735 Otopná tělesa</v>
      </c>
      <c r="D56" s="181"/>
      <c r="E56" s="182"/>
      <c r="F56" s="183"/>
      <c r="G56" s="184">
        <f>SUM(G45:G55)</f>
        <v>0</v>
      </c>
      <c r="O56" s="170">
        <v>4</v>
      </c>
      <c r="BA56" s="185">
        <f>SUM(BA45:BA55)</f>
        <v>0</v>
      </c>
      <c r="BB56" s="185">
        <f>SUM(BB45:BB55)</f>
        <v>0</v>
      </c>
      <c r="BC56" s="185">
        <f>SUM(BC45:BC55)</f>
        <v>0</v>
      </c>
      <c r="BD56" s="185">
        <f>SUM(BD45:BD55)</f>
        <v>0</v>
      </c>
      <c r="BE56" s="185">
        <f>SUM(BE45:BE55)</f>
        <v>0</v>
      </c>
    </row>
    <row r="57" spans="1:104">
      <c r="A57" s="163" t="s">
        <v>74</v>
      </c>
      <c r="B57" s="164" t="s">
        <v>126</v>
      </c>
      <c r="C57" s="165" t="s">
        <v>127</v>
      </c>
      <c r="D57" s="166"/>
      <c r="E57" s="167"/>
      <c r="F57" s="167"/>
      <c r="G57" s="168"/>
      <c r="H57" s="169"/>
      <c r="I57" s="169"/>
      <c r="O57" s="170">
        <v>1</v>
      </c>
    </row>
    <row r="58" spans="1:104">
      <c r="A58" s="171">
        <v>37</v>
      </c>
      <c r="B58" s="172" t="s">
        <v>128</v>
      </c>
      <c r="C58" s="173" t="s">
        <v>175</v>
      </c>
      <c r="D58" s="174" t="s">
        <v>129</v>
      </c>
      <c r="E58" s="175">
        <v>18</v>
      </c>
      <c r="F58" s="175">
        <v>0</v>
      </c>
      <c r="G58" s="176">
        <f>E58*F58</f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7</v>
      </c>
      <c r="CZ58" s="146">
        <v>3.8000000000000002E-4</v>
      </c>
    </row>
    <row r="59" spans="1:104">
      <c r="A59" s="178"/>
      <c r="B59" s="179" t="s">
        <v>77</v>
      </c>
      <c r="C59" s="180" t="str">
        <f>CONCATENATE(B57," ",C57)</f>
        <v>783 Nátěry</v>
      </c>
      <c r="D59" s="181"/>
      <c r="E59" s="182"/>
      <c r="F59" s="183"/>
      <c r="G59" s="184">
        <f>SUM(G57:G58)</f>
        <v>0</v>
      </c>
      <c r="O59" s="170">
        <v>4</v>
      </c>
      <c r="BA59" s="185">
        <f>SUM(BA57:BA58)</f>
        <v>0</v>
      </c>
      <c r="BB59" s="185">
        <f>SUM(BB57:BB58)</f>
        <v>0</v>
      </c>
      <c r="BC59" s="185">
        <f>SUM(BC57:BC58)</f>
        <v>0</v>
      </c>
      <c r="BD59" s="185">
        <f>SUM(BD57:BD58)</f>
        <v>0</v>
      </c>
      <c r="BE59" s="185">
        <f>SUM(BE57:BE58)</f>
        <v>0</v>
      </c>
    </row>
    <row r="60" spans="1:104">
      <c r="E60" s="146"/>
    </row>
    <row r="61" spans="1:104">
      <c r="E61" s="146"/>
    </row>
    <row r="62" spans="1:104">
      <c r="E62" s="146"/>
    </row>
    <row r="63" spans="1:104">
      <c r="E63" s="146"/>
    </row>
    <row r="64" spans="1:104">
      <c r="E64" s="146"/>
    </row>
    <row r="65" spans="5:5">
      <c r="E65" s="146"/>
    </row>
    <row r="66" spans="5:5">
      <c r="E66" s="146"/>
    </row>
    <row r="67" spans="5:5">
      <c r="E67" s="146"/>
    </row>
    <row r="68" spans="5:5">
      <c r="E68" s="146"/>
    </row>
    <row r="69" spans="5:5">
      <c r="E69" s="146"/>
    </row>
    <row r="70" spans="5:5">
      <c r="E70" s="146"/>
    </row>
    <row r="71" spans="5:5">
      <c r="E71" s="146"/>
    </row>
    <row r="72" spans="5:5">
      <c r="E72" s="146"/>
    </row>
    <row r="73" spans="5:5">
      <c r="E73" s="146"/>
    </row>
    <row r="74" spans="5:5">
      <c r="E74" s="146"/>
    </row>
    <row r="75" spans="5:5">
      <c r="E75" s="146"/>
    </row>
    <row r="76" spans="5:5">
      <c r="E76" s="146"/>
    </row>
    <row r="77" spans="5:5">
      <c r="E77" s="146"/>
    </row>
    <row r="78" spans="5:5">
      <c r="E78" s="146"/>
    </row>
    <row r="79" spans="5:5">
      <c r="E79" s="146"/>
    </row>
    <row r="80" spans="5:5">
      <c r="E80" s="146"/>
    </row>
    <row r="81" spans="1:7">
      <c r="E81" s="146"/>
    </row>
    <row r="82" spans="1:7">
      <c r="E82" s="146"/>
    </row>
    <row r="83" spans="1:7">
      <c r="A83" s="186"/>
      <c r="B83" s="186"/>
      <c r="C83" s="186"/>
      <c r="D83" s="186"/>
      <c r="E83" s="186"/>
      <c r="F83" s="186"/>
      <c r="G83" s="186"/>
    </row>
    <row r="84" spans="1:7">
      <c r="A84" s="186"/>
      <c r="B84" s="186"/>
      <c r="C84" s="186"/>
      <c r="D84" s="186"/>
      <c r="E84" s="186"/>
      <c r="F84" s="186"/>
      <c r="G84" s="186"/>
    </row>
    <row r="85" spans="1:7">
      <c r="A85" s="186"/>
      <c r="B85" s="186"/>
      <c r="C85" s="186"/>
      <c r="D85" s="186"/>
      <c r="E85" s="186"/>
      <c r="F85" s="186"/>
      <c r="G85" s="186"/>
    </row>
    <row r="86" spans="1:7">
      <c r="A86" s="186"/>
      <c r="B86" s="186"/>
      <c r="C86" s="186"/>
      <c r="D86" s="186"/>
      <c r="E86" s="186"/>
      <c r="F86" s="186"/>
      <c r="G86" s="18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E95" s="146"/>
    </row>
    <row r="96" spans="1:7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E115" s="146"/>
    </row>
    <row r="116" spans="1:7">
      <c r="E116" s="146"/>
    </row>
    <row r="117" spans="1:7">
      <c r="E117" s="146"/>
    </row>
    <row r="118" spans="1:7">
      <c r="A118" s="187"/>
      <c r="B118" s="187"/>
    </row>
    <row r="119" spans="1:7">
      <c r="A119" s="186"/>
      <c r="B119" s="186"/>
      <c r="C119" s="189"/>
      <c r="D119" s="189"/>
      <c r="E119" s="190"/>
      <c r="F119" s="189"/>
      <c r="G119" s="191"/>
    </row>
    <row r="120" spans="1:7">
      <c r="A120" s="192"/>
      <c r="B120" s="192"/>
      <c r="C120" s="186"/>
      <c r="D120" s="186"/>
      <c r="E120" s="193"/>
      <c r="F120" s="186"/>
      <c r="G120" s="186"/>
    </row>
    <row r="121" spans="1:7">
      <c r="A121" s="186"/>
      <c r="B121" s="186"/>
      <c r="C121" s="186"/>
      <c r="D121" s="186"/>
      <c r="E121" s="193"/>
      <c r="F121" s="186"/>
      <c r="G121" s="186"/>
    </row>
    <row r="122" spans="1:7">
      <c r="A122" s="186"/>
      <c r="B122" s="186"/>
      <c r="C122" s="186"/>
      <c r="D122" s="186"/>
      <c r="E122" s="193"/>
      <c r="F122" s="186"/>
      <c r="G122" s="186"/>
    </row>
    <row r="123" spans="1:7">
      <c r="A123" s="186"/>
      <c r="B123" s="186"/>
      <c r="C123" s="186"/>
      <c r="D123" s="186"/>
      <c r="E123" s="193"/>
      <c r="F123" s="186"/>
      <c r="G123" s="186"/>
    </row>
    <row r="124" spans="1:7">
      <c r="A124" s="186"/>
      <c r="B124" s="186"/>
      <c r="C124" s="186"/>
      <c r="D124" s="186"/>
      <c r="E124" s="193"/>
      <c r="F124" s="186"/>
      <c r="G124" s="186"/>
    </row>
    <row r="125" spans="1:7">
      <c r="A125" s="186"/>
      <c r="B125" s="186"/>
      <c r="C125" s="186"/>
      <c r="D125" s="186"/>
      <c r="E125" s="193"/>
      <c r="F125" s="186"/>
      <c r="G125" s="186"/>
    </row>
    <row r="126" spans="1:7">
      <c r="A126" s="186"/>
      <c r="B126" s="186"/>
      <c r="C126" s="186"/>
      <c r="D126" s="186"/>
      <c r="E126" s="193"/>
      <c r="F126" s="186"/>
      <c r="G126" s="186"/>
    </row>
    <row r="127" spans="1:7">
      <c r="A127" s="186"/>
      <c r="B127" s="186"/>
      <c r="C127" s="186"/>
      <c r="D127" s="186"/>
      <c r="E127" s="193"/>
      <c r="F127" s="186"/>
      <c r="G127" s="186"/>
    </row>
    <row r="128" spans="1:7">
      <c r="A128" s="186"/>
      <c r="B128" s="186"/>
      <c r="C128" s="186"/>
      <c r="D128" s="186"/>
      <c r="E128" s="193"/>
      <c r="F128" s="186"/>
      <c r="G128" s="186"/>
    </row>
    <row r="129" spans="1:7">
      <c r="A129" s="186"/>
      <c r="B129" s="186"/>
      <c r="C129" s="186"/>
      <c r="D129" s="186"/>
      <c r="E129" s="193"/>
      <c r="F129" s="186"/>
      <c r="G129" s="186"/>
    </row>
    <row r="130" spans="1:7">
      <c r="A130" s="186"/>
      <c r="B130" s="186"/>
      <c r="C130" s="186"/>
      <c r="D130" s="186"/>
      <c r="E130" s="193"/>
      <c r="F130" s="186"/>
      <c r="G130" s="186"/>
    </row>
    <row r="131" spans="1:7">
      <c r="A131" s="186"/>
      <c r="B131" s="186"/>
      <c r="C131" s="186"/>
      <c r="D131" s="186"/>
      <c r="E131" s="193"/>
      <c r="F131" s="186"/>
      <c r="G131" s="186"/>
    </row>
    <row r="132" spans="1:7">
      <c r="A132" s="186"/>
      <c r="B132" s="186"/>
      <c r="C132" s="186"/>
      <c r="D132" s="186"/>
      <c r="E132" s="193"/>
      <c r="F132" s="186"/>
      <c r="G132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SUDOP BRNO,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bartosova</dc:creator>
  <cp:lastModifiedBy>PM</cp:lastModifiedBy>
  <dcterms:created xsi:type="dcterms:W3CDTF">2016-02-25T13:01:51Z</dcterms:created>
  <dcterms:modified xsi:type="dcterms:W3CDTF">2016-05-16T10:35:38Z</dcterms:modified>
</cp:coreProperties>
</file>