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5" firstSheet="1" activeTab="1"/>
  </bookViews>
  <sheets>
    <sheet name="DV-IDENTITY-0" sheetId="1" state="veryHidden" r:id="rId1"/>
    <sheet name="ČÁST (B)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<sst xmlns="http://schemas.openxmlformats.org/spreadsheetml/2006/main" count="25" uniqueCount="24">
  <si>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1.</t>
  </si>
  <si>
    <t>2.</t>
  </si>
  <si>
    <t>3.</t>
  </si>
  <si>
    <t>4.</t>
  </si>
  <si>
    <t>5.</t>
  </si>
  <si>
    <t>6.</t>
  </si>
  <si>
    <t>Cena bez DPH</t>
  </si>
  <si>
    <t>DPH</t>
  </si>
  <si>
    <t>bez DPH</t>
  </si>
  <si>
    <t>Cena s DPH</t>
  </si>
  <si>
    <t>Poznámka: Vyplňte jen žlutě podbarvené buňky!</t>
  </si>
  <si>
    <t xml:space="preserve">Cena celkem s DPH </t>
  </si>
  <si>
    <t xml:space="preserve">Příloha č. 1 - údržba a čištění rozvoden  </t>
  </si>
  <si>
    <r>
      <t>Údržba a čištění rozvoden NN (nízkého napětí):</t>
    </r>
    <r>
      <rPr>
        <sz val="10"/>
        <rFont val="Tahoma"/>
        <family val="2"/>
      </rPr>
      <t xml:space="preserve"> Provádí se jednou za rok vždy při vypnutí a revizích trafostanic.</t>
    </r>
  </si>
  <si>
    <t xml:space="preserve">Objednatel požaduje zajistit zejména tyto činnosti: </t>
  </si>
  <si>
    <t>Rozvodna - Křížová 23</t>
  </si>
  <si>
    <t>Rozvodna - Křížová 25</t>
  </si>
  <si>
    <t>Rozvodna - Křížová 29</t>
  </si>
  <si>
    <t>Rozvodna - Křížová 31</t>
  </si>
  <si>
    <t>Rozvodna - Křížová 6a, součástí je trafostanice (TS 8829)</t>
  </si>
  <si>
    <t>Rozvodna - Křížová 27, součástí je rozpínací stanice (RS 8710)</t>
  </si>
  <si>
    <t xml:space="preserve">Dotažení spojů, celkový úklid rozvodny (vysání prachu a vymetení různých hrubých nečistot) a promazání pojistkových nosičů v budovách Objednatele na adresách Křížová 6a, 23, 25, 27, 29, 31. </t>
  </si>
  <si>
    <t>Cena celkem za provedenou práci bez DPH (za údržbu a čištění rozvoden) za jeden rok</t>
  </si>
  <si>
    <t>Cena celkem za provedenou práci bez DPH (za údržbu a čištění rozvoden) -  24 měsíců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</si>
</sst>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;[Red]#,##0.00"/>
    <numFmt numFmtId="169" formatCode="[$¥€-2]\ #\ ##,000_);[Red]\([$€-2]\ #\ ##,000\)"/>
    <numFmt numFmtId="170" formatCode="#,##0.00\ _K_č;[Red]#,##0.00\ _K_č"/>
    <numFmt numFmtId="171" formatCode="#,##0.00\ &quot;Kč&quot;;[Red]#,##0.00\ &quot;Kč&quot;"/>
    <numFmt numFmtId="172" formatCode="#,##0.00\ &quot;Kč&quot;"/>
    <numFmt numFmtId="173" formatCode="0;[Red]0"/>
  </numFmts>
  <fonts count="42">
    <font>
      <sz val="10"/>
      <name val="Arial"/>
      <family val="0"/>
    </font>
    <font>
      <b/>
      <sz val="1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center"/>
    </xf>
    <xf numFmtId="168" fontId="2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/>
    </xf>
    <xf numFmtId="168" fontId="2" fillId="33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justify" vertical="center"/>
    </xf>
    <xf numFmtId="0" fontId="2" fillId="33" borderId="14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2" fillId="0" borderId="12" xfId="0" applyFont="1" applyBorder="1" applyAlignment="1">
      <alignment horizontal="justify" vertical="center"/>
    </xf>
    <xf numFmtId="168" fontId="2" fillId="0" borderId="17" xfId="0" applyNumberFormat="1" applyFont="1" applyBorder="1" applyAlignment="1">
      <alignment horizontal="center" vertical="center"/>
    </xf>
    <xf numFmtId="168" fontId="3" fillId="0" borderId="18" xfId="0" applyNumberFormat="1" applyFont="1" applyBorder="1" applyAlignment="1">
      <alignment horizontal="center" vertical="center"/>
    </xf>
    <xf numFmtId="168" fontId="2" fillId="34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68" fontId="2" fillId="34" borderId="2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71" fontId="3" fillId="0" borderId="29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171" fontId="3" fillId="33" borderId="35" xfId="0" applyNumberFormat="1" applyFont="1" applyFill="1" applyBorder="1" applyAlignment="1">
      <alignment horizontal="right" vertical="center"/>
    </xf>
    <xf numFmtId="171" fontId="3" fillId="33" borderId="36" xfId="0" applyNumberFormat="1" applyFont="1" applyFill="1" applyBorder="1" applyAlignment="1">
      <alignment horizontal="right" vertical="center"/>
    </xf>
    <xf numFmtId="171" fontId="3" fillId="33" borderId="37" xfId="0" applyNumberFormat="1" applyFont="1" applyFill="1" applyBorder="1" applyAlignment="1">
      <alignment horizontal="right" vertical="center"/>
    </xf>
    <xf numFmtId="171" fontId="3" fillId="33" borderId="38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168" fontId="2" fillId="33" borderId="14" xfId="0" applyNumberFormat="1" applyFont="1" applyFill="1" applyBorder="1" applyAlignment="1">
      <alignment horizontal="center" vertical="center" wrapText="1"/>
    </xf>
    <xf numFmtId="168" fontId="2" fillId="33" borderId="43" xfId="0" applyNumberFormat="1" applyFont="1" applyFill="1" applyBorder="1" applyAlignment="1">
      <alignment horizontal="center" vertical="center" wrapText="1"/>
    </xf>
    <xf numFmtId="168" fontId="2" fillId="33" borderId="18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171" fontId="3" fillId="0" borderId="46" xfId="0" applyNumberFormat="1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171" fontId="3" fillId="0" borderId="20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7" ht="12.75">
      <c r="A1" t="e">
        <f>IF(#REF!,"AAAAAHPqKAA=",0)</f>
        <v>#REF!</v>
      </c>
      <c r="B1" t="e">
        <f>AND(#REF!,"AAAAAHPqKAE=")</f>
        <v>#REF!</v>
      </c>
      <c r="C1" t="e">
        <f>AND(#REF!,"AAAAAHPqKAI=")</f>
        <v>#REF!</v>
      </c>
      <c r="D1" t="e">
        <f>AND(#REF!,"AAAAAHPqKAM=")</f>
        <v>#REF!</v>
      </c>
      <c r="E1" t="e">
        <f>IF(#REF!,"AAAAAHPqKAQ=",0)</f>
        <v>#REF!</v>
      </c>
      <c r="F1" t="e">
        <f>AND(#REF!,"AAAAAHPqKAU=")</f>
        <v>#REF!</v>
      </c>
      <c r="G1" t="e">
        <f>AND(#REF!,"AAAAAHPqKAY=")</f>
        <v>#REF!</v>
      </c>
      <c r="H1" t="e">
        <f>AND(#REF!,"AAAAAHPqKAc=")</f>
        <v>#REF!</v>
      </c>
      <c r="I1" t="e">
        <f>IF(#REF!,"AAAAAHPqKAg=",0)</f>
        <v>#REF!</v>
      </c>
      <c r="J1" t="e">
        <f>AND(#REF!,"AAAAAHPqKAk=")</f>
        <v>#REF!</v>
      </c>
      <c r="K1" t="e">
        <f>AND(#REF!,"AAAAAHPqKAo=")</f>
        <v>#REF!</v>
      </c>
      <c r="L1" t="e">
        <f>AND(#REF!,"AAAAAHPqKAs=")</f>
        <v>#REF!</v>
      </c>
      <c r="M1" t="e">
        <f>IF(#REF!,"AAAAAHPqKAw=",0)</f>
        <v>#REF!</v>
      </c>
      <c r="N1" t="e">
        <f>AND(#REF!,"AAAAAHPqKA0=")</f>
        <v>#REF!</v>
      </c>
      <c r="O1" t="e">
        <f>AND(#REF!,"AAAAAHPqKA4=")</f>
        <v>#REF!</v>
      </c>
      <c r="P1" t="e">
        <f>AND(#REF!,"AAAAAHPqKA8=")</f>
        <v>#REF!</v>
      </c>
      <c r="Q1" t="e">
        <f>IF(#REF!,"AAAAAHPqKBA=",0)</f>
        <v>#REF!</v>
      </c>
      <c r="R1" t="e">
        <f>AND(#REF!,"AAAAAHPqKBE=")</f>
        <v>#REF!</v>
      </c>
      <c r="S1" t="e">
        <f>AND(#REF!,"AAAAAHPqKBI=")</f>
        <v>#REF!</v>
      </c>
      <c r="T1" t="e">
        <f>AND(#REF!,"AAAAAHPqKBM=")</f>
        <v>#REF!</v>
      </c>
      <c r="U1" t="e">
        <f>IF(#REF!,"AAAAAHPqKBQ=",0)</f>
        <v>#REF!</v>
      </c>
      <c r="V1" t="e">
        <f>AND(#REF!,"AAAAAHPqKBU=")</f>
        <v>#REF!</v>
      </c>
      <c r="W1" t="e">
        <f>AND(#REF!,"AAAAAHPqKBY=")</f>
        <v>#REF!</v>
      </c>
      <c r="X1" t="e">
        <f>AND(#REF!,"AAAAAHPqKBc=")</f>
        <v>#REF!</v>
      </c>
      <c r="Y1" t="e">
        <f>IF(#REF!,"AAAAAHPqKBg=",0)</f>
        <v>#REF!</v>
      </c>
      <c r="Z1" t="e">
        <f>AND(#REF!,"AAAAAHPqKBk=")</f>
        <v>#REF!</v>
      </c>
      <c r="AA1" t="e">
        <f>AND(#REF!,"AAAAAHPqKBo=")</f>
        <v>#REF!</v>
      </c>
      <c r="AB1" t="e">
        <f>AND(#REF!,"AAAAAHPqKBs=")</f>
        <v>#REF!</v>
      </c>
      <c r="AC1" t="e">
        <f>IF(#REF!,"AAAAAHPqKBw=",0)</f>
        <v>#REF!</v>
      </c>
      <c r="AD1" t="e">
        <f>AND(#REF!,"AAAAAHPqKB0=")</f>
        <v>#REF!</v>
      </c>
      <c r="AE1" t="e">
        <f>AND(#REF!,"AAAAAHPqKB4=")</f>
        <v>#REF!</v>
      </c>
      <c r="AF1" t="e">
        <f>AND(#REF!,"AAAAAHPqKB8=")</f>
        <v>#REF!</v>
      </c>
      <c r="AG1" t="e">
        <f>IF(#REF!,"AAAAAHPqKCA=",0)</f>
        <v>#REF!</v>
      </c>
      <c r="AH1" t="e">
        <f>AND(#REF!,"AAAAAHPqKCE=")</f>
        <v>#REF!</v>
      </c>
      <c r="AI1" t="e">
        <f>AND(#REF!,"AAAAAHPqKCI=")</f>
        <v>#REF!</v>
      </c>
      <c r="AJ1" t="e">
        <f>AND(#REF!,"AAAAAHPqKCM=")</f>
        <v>#REF!</v>
      </c>
      <c r="AK1" t="e">
        <f>IF(#REF!,"AAAAAHPqKCQ=",0)</f>
        <v>#REF!</v>
      </c>
      <c r="AL1" t="e">
        <f>AND(#REF!,"AAAAAHPqKCU=")</f>
        <v>#REF!</v>
      </c>
      <c r="AM1" t="e">
        <f>AND(#REF!,"AAAAAHPqKCY=")</f>
        <v>#REF!</v>
      </c>
      <c r="AN1" t="e">
        <f>AND(#REF!,"AAAAAHPqKCc=")</f>
        <v>#REF!</v>
      </c>
      <c r="AO1" t="e">
        <f>IF(#REF!,"AAAAAHPqKCg=",0)</f>
        <v>#REF!</v>
      </c>
      <c r="AP1" t="e">
        <f>AND(#REF!,"AAAAAHPqKCk=")</f>
        <v>#REF!</v>
      </c>
      <c r="AQ1" t="e">
        <f>AND(#REF!,"AAAAAHPqKCo=")</f>
        <v>#REF!</v>
      </c>
      <c r="AR1" t="e">
        <f>AND(#REF!,"AAAAAHPqKCs=")</f>
        <v>#REF!</v>
      </c>
      <c r="AS1" t="e">
        <f>IF(#REF!,"AAAAAHPqKCw=",0)</f>
        <v>#REF!</v>
      </c>
      <c r="AT1" t="e">
        <f>AND(#REF!,"AAAAAHPqKC0=")</f>
        <v>#REF!</v>
      </c>
      <c r="AU1" t="e">
        <f>AND(#REF!,"AAAAAHPqKC4=")</f>
        <v>#REF!</v>
      </c>
      <c r="AV1" t="e">
        <f>AND(#REF!,"AAAAAHPqKC8=")</f>
        <v>#REF!</v>
      </c>
      <c r="AW1" t="e">
        <f>IF(#REF!,"AAAAAHPqKDA=",0)</f>
        <v>#REF!</v>
      </c>
      <c r="AX1" t="e">
        <f>AND(#REF!,"AAAAAHPqKDE=")</f>
        <v>#REF!</v>
      </c>
      <c r="AY1" t="e">
        <f>AND(#REF!,"AAAAAHPqKDI=")</f>
        <v>#REF!</v>
      </c>
      <c r="AZ1" t="e">
        <f>AND(#REF!,"AAAAAHPqKDM=")</f>
        <v>#REF!</v>
      </c>
      <c r="BA1" t="e">
        <f>IF(#REF!,"AAAAAHPqKDQ=",0)</f>
        <v>#REF!</v>
      </c>
      <c r="BB1" t="e">
        <f>AND(#REF!,"AAAAAHPqKDU=")</f>
        <v>#REF!</v>
      </c>
      <c r="BC1" t="e">
        <f>AND(#REF!,"AAAAAHPqKDY=")</f>
        <v>#REF!</v>
      </c>
      <c r="BD1" t="e">
        <f>AND(#REF!,"AAAAAHPqKDc=")</f>
        <v>#REF!</v>
      </c>
      <c r="BE1" t="e">
        <f>IF(#REF!,"AAAAAHPqKDg=",0)</f>
        <v>#REF!</v>
      </c>
      <c r="BF1" t="e">
        <f>AND(#REF!,"AAAAAHPqKDk=")</f>
        <v>#REF!</v>
      </c>
      <c r="BG1" t="e">
        <f>AND(#REF!,"AAAAAHPqKDo=")</f>
        <v>#REF!</v>
      </c>
      <c r="BH1" t="e">
        <f>AND(#REF!,"AAAAAHPqKDs=")</f>
        <v>#REF!</v>
      </c>
      <c r="BI1" t="e">
        <f>IF(#REF!,"AAAAAHPqKDw=",0)</f>
        <v>#REF!</v>
      </c>
      <c r="BJ1" t="e">
        <f>AND(#REF!,"AAAAAHPqKD0=")</f>
        <v>#REF!</v>
      </c>
      <c r="BK1" t="e">
        <f>AND(#REF!,"AAAAAHPqKD4=")</f>
        <v>#REF!</v>
      </c>
      <c r="BL1" t="e">
        <f>AND(#REF!,"AAAAAHPqKD8=")</f>
        <v>#REF!</v>
      </c>
      <c r="BM1" t="e">
        <f>IF(#REF!,"AAAAAHPqKEA=",0)</f>
        <v>#REF!</v>
      </c>
      <c r="BN1" t="e">
        <f>IF(#REF!,"AAAAAHPqKEE=",0)</f>
        <v>#REF!</v>
      </c>
      <c r="BO1" t="e">
        <f>IF(#REF!,"AAAAAHPqKEI=",0)</f>
        <v>#REF!</v>
      </c>
    </row>
    <row r="2" spans="1:183" ht="12.75">
      <c r="A2" t="e">
        <f>AND(#REF!,"AAAAAH7/7QA=")</f>
        <v>#REF!</v>
      </c>
      <c r="B2" t="e">
        <f>AND(#REF!,"AAAAAH7/7QE=")</f>
        <v>#REF!</v>
      </c>
      <c r="C2" t="e">
        <f>AND(#REF!,"AAAAAH7/7QI=")</f>
        <v>#REF!</v>
      </c>
      <c r="D2" t="e">
        <f>AND(#REF!,"AAAAAH7/7QM=")</f>
        <v>#REF!</v>
      </c>
      <c r="E2" t="e">
        <f>AND(#REF!,"AAAAAH7/7QQ=")</f>
        <v>#REF!</v>
      </c>
      <c r="F2" t="e">
        <f>AND(#REF!,"AAAAAH7/7QU=")</f>
        <v>#REF!</v>
      </c>
      <c r="G2" t="e">
        <f>AND(#REF!,"AAAAAH7/7QY=")</f>
        <v>#REF!</v>
      </c>
      <c r="H2" t="e">
        <f>AND(#REF!,"AAAAAH7/7Qc=")</f>
        <v>#REF!</v>
      </c>
      <c r="I2" t="e">
        <f>AND(#REF!,"AAAAAH7/7Qg=")</f>
        <v>#REF!</v>
      </c>
      <c r="J2" t="e">
        <f>IF(#REF!,"AAAAAH7/7Qk=",0)</f>
        <v>#REF!</v>
      </c>
      <c r="K2" t="e">
        <f>AND(#REF!,"AAAAAH7/7Qo=")</f>
        <v>#REF!</v>
      </c>
      <c r="L2" t="e">
        <f>AND(#REF!,"AAAAAH7/7Qs=")</f>
        <v>#REF!</v>
      </c>
      <c r="M2" t="e">
        <f>AND(#REF!,"AAAAAH7/7Qw=")</f>
        <v>#REF!</v>
      </c>
      <c r="N2" t="e">
        <f>AND(#REF!,"AAAAAH7/7Q0=")</f>
        <v>#REF!</v>
      </c>
      <c r="O2" t="e">
        <f>AND(#REF!,"AAAAAH7/7Q4=")</f>
        <v>#REF!</v>
      </c>
      <c r="P2" t="e">
        <f>AND(#REF!,"AAAAAH7/7Q8=")</f>
        <v>#REF!</v>
      </c>
      <c r="Q2" t="e">
        <f>AND(#REF!,"AAAAAH7/7RA=")</f>
        <v>#REF!</v>
      </c>
      <c r="R2" t="e">
        <f>AND(#REF!,"AAAAAH7/7RE=")</f>
        <v>#REF!</v>
      </c>
      <c r="S2" t="e">
        <f>AND(#REF!,"AAAAAH7/7RI=")</f>
        <v>#REF!</v>
      </c>
      <c r="T2" t="e">
        <f>AND(#REF!,"AAAAAH7/7RM=")</f>
        <v>#REF!</v>
      </c>
      <c r="U2" t="e">
        <f>AND(#REF!,"AAAAAH7/7RQ=")</f>
        <v>#REF!</v>
      </c>
      <c r="V2" t="e">
        <f>AND(#REF!,"AAAAAH7/7RU=")</f>
        <v>#REF!</v>
      </c>
      <c r="W2" t="e">
        <f>IF(#REF!,"AAAAAH7/7RY=",0)</f>
        <v>#REF!</v>
      </c>
      <c r="X2" t="e">
        <f>AND(#REF!,"AAAAAH7/7Rc=")</f>
        <v>#REF!</v>
      </c>
      <c r="Y2" t="e">
        <f>AND(#REF!,"AAAAAH7/7Rg=")</f>
        <v>#REF!</v>
      </c>
      <c r="Z2" t="e">
        <f>AND(#REF!,"AAAAAH7/7Rk=")</f>
        <v>#REF!</v>
      </c>
      <c r="AA2" t="e">
        <f>AND(#REF!,"AAAAAH7/7Ro=")</f>
        <v>#REF!</v>
      </c>
      <c r="AB2" t="e">
        <f>AND(#REF!,"AAAAAH7/7Rs=")</f>
        <v>#REF!</v>
      </c>
      <c r="AC2" t="e">
        <f>AND(#REF!,"AAAAAH7/7Rw=")</f>
        <v>#REF!</v>
      </c>
      <c r="AD2" t="e">
        <f>AND(#REF!,"AAAAAH7/7R0=")</f>
        <v>#REF!</v>
      </c>
      <c r="AE2" t="e">
        <f>AND(#REF!,"AAAAAH7/7R4=")</f>
        <v>#REF!</v>
      </c>
      <c r="AF2" t="e">
        <f>AND(#REF!,"AAAAAH7/7R8=")</f>
        <v>#REF!</v>
      </c>
      <c r="AG2" t="e">
        <f>AND(#REF!,"AAAAAH7/7SA=")</f>
        <v>#REF!</v>
      </c>
      <c r="AH2" t="e">
        <f>AND(#REF!,"AAAAAH7/7SE=")</f>
        <v>#REF!</v>
      </c>
      <c r="AI2" t="e">
        <f>AND(#REF!,"AAAAAH7/7SI=")</f>
        <v>#REF!</v>
      </c>
      <c r="AJ2" t="e">
        <f>IF(#REF!,"AAAAAH7/7SM=",0)</f>
        <v>#REF!</v>
      </c>
      <c r="AK2" t="e">
        <f>AND(#REF!,"AAAAAH7/7SQ=")</f>
        <v>#REF!</v>
      </c>
      <c r="AL2" t="e">
        <f>AND(#REF!,"AAAAAH7/7SU=")</f>
        <v>#REF!</v>
      </c>
      <c r="AM2" t="e">
        <f>AND(#REF!,"AAAAAH7/7SY=")</f>
        <v>#REF!</v>
      </c>
      <c r="AN2" t="e">
        <f>AND(#REF!,"AAAAAH7/7Sc=")</f>
        <v>#REF!</v>
      </c>
      <c r="AO2" t="e">
        <f>AND(#REF!,"AAAAAH7/7Sg=")</f>
        <v>#REF!</v>
      </c>
      <c r="AP2" t="e">
        <f>AND(#REF!,"AAAAAH7/7Sk=")</f>
        <v>#REF!</v>
      </c>
      <c r="AQ2" t="e">
        <f>AND(#REF!,"AAAAAH7/7So=")</f>
        <v>#REF!</v>
      </c>
      <c r="AR2" t="e">
        <f>AND(#REF!,"AAAAAH7/7Ss=")</f>
        <v>#REF!</v>
      </c>
      <c r="AS2" t="e">
        <f>AND(#REF!,"AAAAAH7/7Sw=")</f>
        <v>#REF!</v>
      </c>
      <c r="AT2" t="e">
        <f>AND(#REF!,"AAAAAH7/7S0=")</f>
        <v>#REF!</v>
      </c>
      <c r="AU2" t="e">
        <f>AND(#REF!,"AAAAAH7/7S4=")</f>
        <v>#REF!</v>
      </c>
      <c r="AV2" t="e">
        <f>AND(#REF!,"AAAAAH7/7S8=")</f>
        <v>#REF!</v>
      </c>
      <c r="AW2" t="e">
        <f>AND(#REF!,"AAAAAH7/7TA=")</f>
        <v>#REF!</v>
      </c>
      <c r="AX2" t="e">
        <f>AND(#REF!,"AAAAAH7/7TE=")</f>
        <v>#REF!</v>
      </c>
      <c r="AY2" t="e">
        <f>AND(#REF!,"AAAAAH7/7TI=")</f>
        <v>#REF!</v>
      </c>
      <c r="AZ2" t="e">
        <f>AND(#REF!,"AAAAAH7/7TM=")</f>
        <v>#REF!</v>
      </c>
      <c r="BA2" t="e">
        <f>AND(#REF!,"AAAAAH7/7TQ=")</f>
        <v>#REF!</v>
      </c>
      <c r="BB2" t="e">
        <f>AND(#REF!,"AAAAAH7/7TU=")</f>
        <v>#REF!</v>
      </c>
      <c r="BC2" t="e">
        <f>AND(#REF!,"AAAAAH7/7TY=")</f>
        <v>#REF!</v>
      </c>
      <c r="BD2" t="e">
        <f>AND(#REF!,"AAAAAH7/7Tc=")</f>
        <v>#REF!</v>
      </c>
      <c r="BE2" t="e">
        <f>AND(#REF!,"AAAAAH7/7Tg=")</f>
        <v>#REF!</v>
      </c>
      <c r="BF2" t="e">
        <f>AND(#REF!,"AAAAAH7/7Tk=")</f>
        <v>#REF!</v>
      </c>
      <c r="BG2" t="e">
        <f>AND(#REF!,"AAAAAH7/7To=")</f>
        <v>#REF!</v>
      </c>
      <c r="BH2" t="e">
        <f>AND(#REF!,"AAAAAH7/7Ts=")</f>
        <v>#REF!</v>
      </c>
      <c r="BI2" t="e">
        <f>AND(#REF!,"AAAAAH7/7Tw=")</f>
        <v>#REF!</v>
      </c>
      <c r="BJ2" t="e">
        <f>AND(#REF!,"AAAAAH7/7T0=")</f>
        <v>#REF!</v>
      </c>
      <c r="BK2" t="e">
        <f>AND(#REF!,"AAAAAH7/7T4=")</f>
        <v>#REF!</v>
      </c>
      <c r="BL2" t="e">
        <f>AND(#REF!,"AAAAAH7/7T8=")</f>
        <v>#REF!</v>
      </c>
      <c r="BM2" t="e">
        <f>AND(#REF!,"AAAAAH7/7UA=")</f>
        <v>#REF!</v>
      </c>
      <c r="BN2" t="e">
        <f>AND(#REF!,"AAAAAH7/7UE=")</f>
        <v>#REF!</v>
      </c>
      <c r="BO2" t="e">
        <f>AND(#REF!,"AAAAAH7/7UI=")</f>
        <v>#REF!</v>
      </c>
      <c r="BP2" t="e">
        <f>AND(#REF!,"AAAAAH7/7UM=")</f>
        <v>#REF!</v>
      </c>
      <c r="BQ2" t="e">
        <f>AND(#REF!,"AAAAAH7/7UQ=")</f>
        <v>#REF!</v>
      </c>
      <c r="BR2" t="e">
        <f>AND(#REF!,"AAAAAH7/7UU=")</f>
        <v>#REF!</v>
      </c>
      <c r="BS2" t="e">
        <f>AND(#REF!,"AAAAAH7/7UY=")</f>
        <v>#REF!</v>
      </c>
      <c r="BT2" t="e">
        <f>AND(#REF!,"AAAAAH7/7Uc=")</f>
        <v>#REF!</v>
      </c>
      <c r="BU2" t="e">
        <f>AND(#REF!,"AAAAAH7/7Ug=")</f>
        <v>#REF!</v>
      </c>
      <c r="BV2" t="e">
        <f>AND(#REF!,"AAAAAH7/7Uk=")</f>
        <v>#REF!</v>
      </c>
      <c r="BW2" t="e">
        <f>AND(#REF!,"AAAAAH7/7Uo=")</f>
        <v>#REF!</v>
      </c>
      <c r="BX2" t="e">
        <f>AND(#REF!,"AAAAAH7/7Us=")</f>
        <v>#REF!</v>
      </c>
      <c r="BY2" t="e">
        <f>AND(#REF!,"AAAAAH7/7Uw=")</f>
        <v>#REF!</v>
      </c>
      <c r="BZ2" t="e">
        <f>AND(#REF!,"AAAAAH7/7U0=")</f>
        <v>#REF!</v>
      </c>
      <c r="CA2" t="e">
        <f>AND(#REF!,"AAAAAH7/7U4=")</f>
        <v>#REF!</v>
      </c>
      <c r="CB2" t="e">
        <f>AND(#REF!,"AAAAAH7/7U8=")</f>
        <v>#REF!</v>
      </c>
      <c r="CC2" t="e">
        <f>AND(#REF!,"AAAAAH7/7VA=")</f>
        <v>#REF!</v>
      </c>
      <c r="CD2" t="e">
        <f>AND(#REF!,"AAAAAH7/7VE=")</f>
        <v>#REF!</v>
      </c>
      <c r="CE2" t="e">
        <f>AND(#REF!,"AAAAAH7/7VI=")</f>
        <v>#REF!</v>
      </c>
      <c r="CF2" t="e">
        <f>AND(#REF!,"AAAAAH7/7VM=")</f>
        <v>#REF!</v>
      </c>
      <c r="CG2" t="e">
        <f>AND(#REF!,"AAAAAH7/7VQ=")</f>
        <v>#REF!</v>
      </c>
      <c r="CH2" t="e">
        <f>AND(#REF!,"AAAAAH7/7VU=")</f>
        <v>#REF!</v>
      </c>
      <c r="CI2" t="e">
        <f>AND(#REF!,"AAAAAH7/7VY=")</f>
        <v>#REF!</v>
      </c>
      <c r="CJ2" t="e">
        <f>AND(#REF!,"AAAAAH7/7Vc=")</f>
        <v>#REF!</v>
      </c>
      <c r="CK2" t="e">
        <f>AND(#REF!,"AAAAAH7/7Vg=")</f>
        <v>#REF!</v>
      </c>
      <c r="CL2" t="e">
        <f>AND(#REF!,"AAAAAH7/7Vk=")</f>
        <v>#REF!</v>
      </c>
      <c r="CM2" t="e">
        <f>AND(#REF!,"AAAAAH7/7Vo=")</f>
        <v>#REF!</v>
      </c>
      <c r="CN2" t="e">
        <f>AND(#REF!,"AAAAAH7/7Vs=")</f>
        <v>#REF!</v>
      </c>
      <c r="CO2" t="e">
        <f>AND(#REF!,"AAAAAH7/7Vw=")</f>
        <v>#REF!</v>
      </c>
      <c r="CP2" t="e">
        <f>AND(#REF!,"AAAAAH7/7V0=")</f>
        <v>#REF!</v>
      </c>
      <c r="CQ2" t="e">
        <f>AND(#REF!,"AAAAAH7/7V4=")</f>
        <v>#REF!</v>
      </c>
      <c r="CR2" t="e">
        <f>AND(#REF!,"AAAAAH7/7V8=")</f>
        <v>#REF!</v>
      </c>
      <c r="CS2" t="e">
        <f>AND(#REF!,"AAAAAH7/7WA=")</f>
        <v>#REF!</v>
      </c>
      <c r="CT2" t="e">
        <f>AND(#REF!,"AAAAAH7/7WE=")</f>
        <v>#REF!</v>
      </c>
      <c r="CU2" t="e">
        <f>AND(#REF!,"AAAAAH7/7WI=")</f>
        <v>#REF!</v>
      </c>
      <c r="CV2" t="e">
        <f>AND(#REF!,"AAAAAH7/7WM=")</f>
        <v>#REF!</v>
      </c>
      <c r="CW2" t="e">
        <f>AND(#REF!,"AAAAAH7/7WQ=")</f>
        <v>#REF!</v>
      </c>
      <c r="CX2" t="e">
        <f>AND(#REF!,"AAAAAH7/7WU=")</f>
        <v>#REF!</v>
      </c>
      <c r="CY2" t="e">
        <f>AND(#REF!,"AAAAAH7/7WY=")</f>
        <v>#REF!</v>
      </c>
      <c r="CZ2" t="e">
        <f>AND(#REF!,"AAAAAH7/7Wc=")</f>
        <v>#REF!</v>
      </c>
      <c r="DA2" t="e">
        <f>AND(#REF!,"AAAAAH7/7Wg=")</f>
        <v>#REF!</v>
      </c>
      <c r="DB2" t="e">
        <f>AND(#REF!,"AAAAAH7/7Wk=")</f>
        <v>#REF!</v>
      </c>
      <c r="DC2" t="e">
        <f>AND(#REF!,"AAAAAH7/7Wo=")</f>
        <v>#REF!</v>
      </c>
      <c r="DD2" t="e">
        <f>AND(#REF!,"AAAAAH7/7Ws=")</f>
        <v>#REF!</v>
      </c>
      <c r="DE2" t="e">
        <f>AND(#REF!,"AAAAAH7/7Ww=")</f>
        <v>#REF!</v>
      </c>
      <c r="DF2" t="e">
        <f>AND(#REF!,"AAAAAH7/7W0=")</f>
        <v>#REF!</v>
      </c>
      <c r="DG2" t="e">
        <f>AND(#REF!,"AAAAAH7/7W4=")</f>
        <v>#REF!</v>
      </c>
      <c r="DH2" t="e">
        <f>AND(#REF!,"AAAAAH7/7W8=")</f>
        <v>#REF!</v>
      </c>
      <c r="DI2" t="e">
        <f>AND(#REF!,"AAAAAH7/7XA=")</f>
        <v>#REF!</v>
      </c>
      <c r="DJ2" t="e">
        <f>AND(#REF!,"AAAAAH7/7XE=")</f>
        <v>#REF!</v>
      </c>
      <c r="DK2" t="e">
        <f>AND(#REF!,"AAAAAH7/7XI=")</f>
        <v>#REF!</v>
      </c>
      <c r="DL2" t="e">
        <f>AND(#REF!,"AAAAAH7/7XM=")</f>
        <v>#REF!</v>
      </c>
      <c r="DM2" t="e">
        <f>AND(#REF!,"AAAAAH7/7XQ=")</f>
        <v>#REF!</v>
      </c>
      <c r="DN2" t="e">
        <f>AND(#REF!,"AAAAAH7/7XU=")</f>
        <v>#REF!</v>
      </c>
      <c r="DO2" t="e">
        <f>AND(#REF!,"AAAAAH7/7XY=")</f>
        <v>#REF!</v>
      </c>
      <c r="DP2" t="e">
        <f>AND(#REF!,"AAAAAH7/7Xc=")</f>
        <v>#REF!</v>
      </c>
      <c r="DQ2" t="e">
        <f>AND(#REF!,"AAAAAH7/7Xg=")</f>
        <v>#REF!</v>
      </c>
      <c r="DR2" t="e">
        <f>AND(#REF!,"AAAAAH7/7Xk=")</f>
        <v>#REF!</v>
      </c>
      <c r="DS2" t="e">
        <f>AND(#REF!,"AAAAAH7/7Xo=")</f>
        <v>#REF!</v>
      </c>
      <c r="DT2" t="e">
        <f>AND(#REF!,"AAAAAH7/7Xs=")</f>
        <v>#REF!</v>
      </c>
      <c r="DU2" t="e">
        <f>AND(#REF!,"AAAAAH7/7Xw=")</f>
        <v>#REF!</v>
      </c>
      <c r="DV2" t="e">
        <f>AND(#REF!,"AAAAAH7/7X0=")</f>
        <v>#REF!</v>
      </c>
      <c r="DW2" t="e">
        <f>AND(#REF!,"AAAAAH7/7X4=")</f>
        <v>#REF!</v>
      </c>
      <c r="DX2" t="e">
        <f>AND(#REF!,"AAAAAH7/7X8=")</f>
        <v>#REF!</v>
      </c>
      <c r="DY2" t="e">
        <f>AND(#REF!,"AAAAAH7/7YA=")</f>
        <v>#REF!</v>
      </c>
      <c r="DZ2" t="e">
        <f>AND(#REF!,"AAAAAH7/7YE=")</f>
        <v>#REF!</v>
      </c>
      <c r="EA2" t="e">
        <f>AND(#REF!,"AAAAAH7/7YI=")</f>
        <v>#REF!</v>
      </c>
      <c r="EB2" t="e">
        <f>AND(#REF!,"AAAAAH7/7YM=")</f>
        <v>#REF!</v>
      </c>
      <c r="EC2" t="e">
        <f>AND(#REF!,"AAAAAH7/7YQ=")</f>
        <v>#REF!</v>
      </c>
      <c r="ED2" t="e">
        <f>AND(#REF!,"AAAAAH7/7YU=")</f>
        <v>#REF!</v>
      </c>
      <c r="EE2" t="e">
        <f>AND(#REF!,"AAAAAH7/7YY=")</f>
        <v>#REF!</v>
      </c>
      <c r="EF2" t="e">
        <f>AND(#REF!,"AAAAAH7/7Yc=")</f>
        <v>#REF!</v>
      </c>
      <c r="EG2" t="e">
        <f>AND(#REF!,"AAAAAH7/7Yg=")</f>
        <v>#REF!</v>
      </c>
      <c r="EH2" t="e">
        <f>AND(#REF!,"AAAAAH7/7Yk=")</f>
        <v>#REF!</v>
      </c>
      <c r="EI2" t="e">
        <f>AND(#REF!,"AAAAAH7/7Yo=")</f>
        <v>#REF!</v>
      </c>
      <c r="EJ2" t="e">
        <f>AND(#REF!,"AAAAAH7/7Ys=")</f>
        <v>#REF!</v>
      </c>
      <c r="EK2" t="e">
        <f>AND(#REF!,"AAAAAH7/7Yw=")</f>
        <v>#REF!</v>
      </c>
      <c r="EL2" t="e">
        <f>AND(#REF!,"AAAAAH7/7Y0=")</f>
        <v>#REF!</v>
      </c>
      <c r="EM2" t="e">
        <f>AND(#REF!,"AAAAAH7/7Y4=")</f>
        <v>#REF!</v>
      </c>
      <c r="EN2" t="e">
        <f>AND(#REF!,"AAAAAH7/7Y8=")</f>
        <v>#REF!</v>
      </c>
      <c r="EO2" t="e">
        <f>AND(#REF!,"AAAAAH7/7ZA=")</f>
        <v>#REF!</v>
      </c>
      <c r="EP2" t="e">
        <f>AND(#REF!,"AAAAAH7/7ZE=")</f>
        <v>#REF!</v>
      </c>
      <c r="EQ2" t="e">
        <f>AND(#REF!,"AAAAAH7/7ZI=")</f>
        <v>#REF!</v>
      </c>
      <c r="ER2" t="e">
        <f>AND(#REF!,"AAAAAH7/7ZM=")</f>
        <v>#REF!</v>
      </c>
      <c r="ES2" t="e">
        <f>AND(#REF!,"AAAAAH7/7ZQ=")</f>
        <v>#REF!</v>
      </c>
      <c r="ET2" t="e">
        <f>AND(#REF!,"AAAAAH7/7ZU=")</f>
        <v>#REF!</v>
      </c>
      <c r="EU2" t="e">
        <f>AND(#REF!,"AAAAAH7/7ZY=")</f>
        <v>#REF!</v>
      </c>
      <c r="EV2" t="e">
        <f>AND(#REF!,"AAAAAH7/7Zc=")</f>
        <v>#REF!</v>
      </c>
      <c r="EW2" t="e">
        <f>AND(#REF!,"AAAAAH7/7Zg=")</f>
        <v>#REF!</v>
      </c>
      <c r="EX2" t="e">
        <f>AND(#REF!,"AAAAAH7/7Zk=")</f>
        <v>#REF!</v>
      </c>
      <c r="EY2" t="e">
        <f>AND(#REF!,"AAAAAH7/7Zo=")</f>
        <v>#REF!</v>
      </c>
      <c r="EZ2" t="e">
        <f>AND(#REF!,"AAAAAH7/7Zs=")</f>
        <v>#REF!</v>
      </c>
      <c r="FA2" t="e">
        <f>AND(#REF!,"AAAAAH7/7Zw=")</f>
        <v>#REF!</v>
      </c>
      <c r="FB2" t="e">
        <f>AND(#REF!,"AAAAAH7/7Z0=")</f>
        <v>#REF!</v>
      </c>
      <c r="FC2" t="e">
        <f>AND(#REF!,"AAAAAH7/7Z4=")</f>
        <v>#REF!</v>
      </c>
      <c r="FD2" t="e">
        <f>AND(#REF!,"AAAAAH7/7Z8=")</f>
        <v>#REF!</v>
      </c>
      <c r="FE2" t="e">
        <f>AND(#REF!,"AAAAAH7/7aA=")</f>
        <v>#REF!</v>
      </c>
      <c r="FF2" t="e">
        <f>AND(#REF!,"AAAAAH7/7aE=")</f>
        <v>#REF!</v>
      </c>
      <c r="FG2" t="e">
        <f>AND(#REF!,"AAAAAH7/7aI=")</f>
        <v>#REF!</v>
      </c>
      <c r="FH2" t="e">
        <f>AND(#REF!,"AAAAAH7/7aM=")</f>
        <v>#REF!</v>
      </c>
      <c r="FI2" t="e">
        <f>AND(#REF!,"AAAAAH7/7aQ=")</f>
        <v>#REF!</v>
      </c>
      <c r="FJ2" t="e">
        <f>AND(#REF!,"AAAAAH7/7aU=")</f>
        <v>#REF!</v>
      </c>
      <c r="FK2" t="e">
        <f>AND(#REF!,"AAAAAH7/7aY=")</f>
        <v>#REF!</v>
      </c>
      <c r="FL2" t="e">
        <f>AND(#REF!,"AAAAAH7/7ac=")</f>
        <v>#REF!</v>
      </c>
      <c r="FM2" t="e">
        <f>AND(#REF!,"AAAAAH7/7ag=")</f>
        <v>#REF!</v>
      </c>
      <c r="FN2" t="e">
        <f>AND(#REF!,"AAAAAH7/7ak=")</f>
        <v>#REF!</v>
      </c>
      <c r="FO2" t="e">
        <f>AND(#REF!,"AAAAAH7/7ao=")</f>
        <v>#REF!</v>
      </c>
      <c r="FP2" t="e">
        <f>AND(#REF!,"AAAAAH7/7as=")</f>
        <v>#REF!</v>
      </c>
      <c r="FQ2" t="e">
        <f>AND(#REF!,"AAAAAH7/7aw=")</f>
        <v>#REF!</v>
      </c>
      <c r="FR2" t="e">
        <f>AND(#REF!,"AAAAAH7/7a0=")</f>
        <v>#REF!</v>
      </c>
      <c r="FS2" t="e">
        <f>IF(#REF!,"AAAAAH7/7a4=",0)</f>
        <v>#REF!</v>
      </c>
      <c r="FT2" t="e">
        <f>IF(#REF!,"AAAAAH7/7a8=",0)</f>
        <v>#REF!</v>
      </c>
      <c r="FU2" t="e">
        <f>IF(#REF!,"AAAAAH7/7bA=",0)</f>
        <v>#REF!</v>
      </c>
      <c r="FV2" t="e">
        <f>IF(#REF!,"AAAAAH7/7bE=",0)</f>
        <v>#REF!</v>
      </c>
      <c r="FW2" t="e">
        <f>IF(#REF!,"AAAAAH7/7bI=",0)</f>
        <v>#REF!</v>
      </c>
      <c r="FX2" t="e">
        <f>IF(#REF!,"AAAAAH7/7bM=",0)</f>
        <v>#REF!</v>
      </c>
      <c r="FY2" t="e">
        <f>IF(#REF!,"AAAAAH7/7bQ=",0)</f>
        <v>#REF!</v>
      </c>
      <c r="FZ2" t="e">
        <f>IF(#REF!,"AAAAAH7/7bU=",0)</f>
        <v>#REF!</v>
      </c>
      <c r="GA2" t="e">
        <f>IF(#REF!,"AAAAAH7/7bY=",0)</f>
        <v>#REF!</v>
      </c>
    </row>
    <row r="3" spans="1:20" ht="12.75">
      <c r="A3" t="e">
        <f>AND(#REF!,"AAAAAG9//wA=")</f>
        <v>#REF!</v>
      </c>
      <c r="B3" t="e">
        <f>AND(#REF!,"AAAAAG9//wE=")</f>
        <v>#REF!</v>
      </c>
      <c r="C3" t="e">
        <f>AND(#REF!,"AAAAAG9//wI=")</f>
        <v>#REF!</v>
      </c>
      <c r="D3" t="e">
        <f>AND(#REF!,"AAAAAG9//wM=")</f>
        <v>#REF!</v>
      </c>
      <c r="E3" t="e">
        <f>IF(#REF!,"AAAAAG9//wQ=",0)</f>
        <v>#REF!</v>
      </c>
      <c r="F3" t="e">
        <f>AND(#REF!,"AAAAAG9//wU=")</f>
        <v>#REF!</v>
      </c>
      <c r="G3" t="e">
        <f>AND(#REF!,"AAAAAG9//wY=")</f>
        <v>#REF!</v>
      </c>
      <c r="H3" t="e">
        <f>AND(#REF!,"AAAAAG9//wc=")</f>
        <v>#REF!</v>
      </c>
      <c r="I3" t="e">
        <f>AND(#REF!,"AAAAAG9//wg=")</f>
        <v>#REF!</v>
      </c>
      <c r="J3" t="e">
        <f>AND(#REF!,"AAAAAG9//wk=")</f>
        <v>#REF!</v>
      </c>
      <c r="K3" t="e">
        <f>AND(#REF!,"AAAAAG9//wo=")</f>
        <v>#REF!</v>
      </c>
      <c r="L3" t="e">
        <f>AND(#REF!,"AAAAAG9//ws=")</f>
        <v>#REF!</v>
      </c>
      <c r="M3" t="e">
        <f>IF(#REF!,"AAAAAG9//ww=",0)</f>
        <v>#REF!</v>
      </c>
      <c r="N3" t="e">
        <f>AND(#REF!,"AAAAAG9//w0=")</f>
        <v>#REF!</v>
      </c>
      <c r="O3" t="e">
        <f>AND(#REF!,"AAAAAG9//w4=")</f>
        <v>#REF!</v>
      </c>
      <c r="P3" t="e">
        <f>AND(#REF!,"AAAAAG9//w8=")</f>
        <v>#REF!</v>
      </c>
      <c r="Q3" t="e">
        <f>AND(#REF!,"AAAAAG9//xA=")</f>
        <v>#REF!</v>
      </c>
      <c r="R3" t="e">
        <f>AND(#REF!,"AAAAAG9//xE=")</f>
        <v>#REF!</v>
      </c>
      <c r="S3" t="e">
        <f>AND(#REF!,"AAAAAG9//xI=")</f>
        <v>#REF!</v>
      </c>
      <c r="T3" t="e">
        <f>AND(#REF!,"AAAAAG9//xM=")</f>
        <v>#REF!</v>
      </c>
    </row>
    <row r="4" spans="1:73" ht="12.75">
      <c r="A4" t="e">
        <f>AND(#REF!,"AAAAAFe0/wA=")</f>
        <v>#REF!</v>
      </c>
      <c r="B4" t="e">
        <f>AND(#REF!,"AAAAAFe0/wE=")</f>
        <v>#REF!</v>
      </c>
      <c r="C4" t="e">
        <f>AND(#REF!,"AAAAAFe0/wI=")</f>
        <v>#REF!</v>
      </c>
      <c r="D4" t="e">
        <f>AND(#REF!,"AAAAAFe0/wM=")</f>
        <v>#REF!</v>
      </c>
      <c r="E4" t="e">
        <f>AND(#REF!,"AAAAAFe0/wQ=")</f>
        <v>#REF!</v>
      </c>
      <c r="F4" t="e">
        <f>AND(#REF!,"AAAAAFe0/wU=")</f>
        <v>#REF!</v>
      </c>
      <c r="G4" t="e">
        <f>AND(#REF!,"AAAAAFe0/wY=")</f>
        <v>#REF!</v>
      </c>
      <c r="H4" t="e">
        <f>AND(#REF!,"AAAAAFe0/wc=")</f>
        <v>#REF!</v>
      </c>
      <c r="I4" t="e">
        <f>AND(#REF!,"AAAAAFe0/wg=")</f>
        <v>#REF!</v>
      </c>
      <c r="J4" t="e">
        <f>AND(#REF!,"AAAAAFe0/wk=")</f>
        <v>#REF!</v>
      </c>
      <c r="K4" t="e">
        <f>AND(#REF!,"AAAAAFe0/wo=")</f>
        <v>#REF!</v>
      </c>
      <c r="L4" t="e">
        <f>AND(#REF!,"AAAAAFe0/ws=")</f>
        <v>#REF!</v>
      </c>
      <c r="M4" t="e">
        <f>AND(#REF!,"AAAAAFe0/ww=")</f>
        <v>#REF!</v>
      </c>
      <c r="N4" t="e">
        <f>AND(#REF!,"AAAAAFe0/w0=")</f>
        <v>#REF!</v>
      </c>
      <c r="O4" t="e">
        <f>AND(#REF!,"AAAAAFe0/w4=")</f>
        <v>#REF!</v>
      </c>
      <c r="P4" t="e">
        <f>IF(#REF!,"AAAAAFe0/w8=",0)</f>
        <v>#REF!</v>
      </c>
      <c r="Q4" t="e">
        <f>AND(#REF!,"AAAAAFe0/xA=")</f>
        <v>#REF!</v>
      </c>
      <c r="R4" t="e">
        <f>AND(#REF!,"AAAAAFe0/xE=")</f>
        <v>#REF!</v>
      </c>
      <c r="S4" t="e">
        <f>AND(#REF!,"AAAAAFe0/xI=")</f>
        <v>#REF!</v>
      </c>
      <c r="T4" t="e">
        <f>AND(#REF!,"AAAAAFe0/xM=")</f>
        <v>#REF!</v>
      </c>
      <c r="U4" t="e">
        <f>AND(#REF!,"AAAAAFe0/xQ=")</f>
        <v>#REF!</v>
      </c>
      <c r="V4" t="e">
        <f>AND(#REF!,"AAAAAFe0/xU=")</f>
        <v>#REF!</v>
      </c>
      <c r="W4" t="e">
        <f>AND(#REF!,"AAAAAFe0/xY=")</f>
        <v>#REF!</v>
      </c>
      <c r="X4" t="e">
        <f>AND(#REF!,"AAAAAFe0/xc=")</f>
        <v>#REF!</v>
      </c>
      <c r="Y4" t="e">
        <f>AND(#REF!,"AAAAAFe0/xg=")</f>
        <v>#REF!</v>
      </c>
      <c r="Z4" t="e">
        <f>AND(#REF!,"AAAAAFe0/xk=")</f>
        <v>#REF!</v>
      </c>
      <c r="AA4" t="e">
        <f>AND(#REF!,"AAAAAFe0/xo=")</f>
        <v>#REF!</v>
      </c>
      <c r="AB4" t="e">
        <f>AND(#REF!,"AAAAAFe0/xs=")</f>
        <v>#REF!</v>
      </c>
      <c r="AC4" t="e">
        <f>IF(#REF!,"AAAAAFe0/xw=",0)</f>
        <v>#REF!</v>
      </c>
      <c r="AD4" t="e">
        <f>AND(#REF!,"AAAAAFe0/x0=")</f>
        <v>#REF!</v>
      </c>
      <c r="AE4" t="e">
        <f>AND(#REF!,"AAAAAFe0/x4=")</f>
        <v>#REF!</v>
      </c>
      <c r="AF4" t="e">
        <f>AND(#REF!,"AAAAAFe0/x8=")</f>
        <v>#REF!</v>
      </c>
      <c r="AG4" t="e">
        <f>AND(#REF!,"AAAAAFe0/yA=")</f>
        <v>#REF!</v>
      </c>
      <c r="AH4" t="e">
        <f>AND(#REF!,"AAAAAFe0/yE=")</f>
        <v>#REF!</v>
      </c>
      <c r="AI4" t="e">
        <f>AND(#REF!,"AAAAAFe0/yI=")</f>
        <v>#REF!</v>
      </c>
      <c r="AJ4" t="e">
        <f>AND(#REF!,"AAAAAFe0/yM=")</f>
        <v>#REF!</v>
      </c>
      <c r="AK4" t="e">
        <f>AND(#REF!,"AAAAAFe0/yQ=")</f>
        <v>#REF!</v>
      </c>
      <c r="AL4" t="e">
        <f>AND(#REF!,"AAAAAFe0/yU=")</f>
        <v>#REF!</v>
      </c>
      <c r="AM4" t="e">
        <f>AND(#REF!,"AAAAAFe0/yY=")</f>
        <v>#REF!</v>
      </c>
      <c r="AN4" t="e">
        <f>AND(#REF!,"AAAAAFe0/yc=")</f>
        <v>#REF!</v>
      </c>
      <c r="AO4" t="e">
        <f>AND(#REF!,"AAAAAFe0/yg=")</f>
        <v>#REF!</v>
      </c>
      <c r="AP4" t="e">
        <f>IF(#REF!,"AAAAAFe0/yk=",0)</f>
        <v>#REF!</v>
      </c>
      <c r="AQ4" t="e">
        <f>AND(#REF!,"AAAAAFe0/yo=")</f>
        <v>#REF!</v>
      </c>
      <c r="AR4" t="e">
        <f>AND(#REF!,"AAAAAFe0/ys=")</f>
        <v>#REF!</v>
      </c>
      <c r="AS4" t="e">
        <f>AND(#REF!,"AAAAAFe0/yw=")</f>
        <v>#REF!</v>
      </c>
      <c r="AT4" t="e">
        <f>AND(#REF!,"AAAAAFe0/y0=")</f>
        <v>#REF!</v>
      </c>
      <c r="AU4" t="e">
        <f>AND(#REF!,"AAAAAFe0/y4=")</f>
        <v>#REF!</v>
      </c>
      <c r="AV4" t="e">
        <f>AND(#REF!,"AAAAAFe0/y8=")</f>
        <v>#REF!</v>
      </c>
      <c r="AW4" t="e">
        <f>AND(#REF!,"AAAAAFe0/zA=")</f>
        <v>#REF!</v>
      </c>
      <c r="AX4" t="e">
        <f>AND(#REF!,"AAAAAFe0/zE=")</f>
        <v>#REF!</v>
      </c>
      <c r="AY4" t="e">
        <f>AND(#REF!,"AAAAAFe0/zI=")</f>
        <v>#REF!</v>
      </c>
      <c r="AZ4" t="e">
        <f>AND(#REF!,"AAAAAFe0/zM=")</f>
        <v>#REF!</v>
      </c>
      <c r="BA4" t="e">
        <f>AND(#REF!,"AAAAAFe0/zQ=")</f>
        <v>#REF!</v>
      </c>
      <c r="BB4" t="e">
        <f>AND(#REF!,"AAAAAFe0/zU=")</f>
        <v>#REF!</v>
      </c>
      <c r="BC4" t="e">
        <f>IF(#REF!,"AAAAAFe0/zY=",0)</f>
        <v>#REF!</v>
      </c>
      <c r="BD4" t="e">
        <f>AND(#REF!,"AAAAAFe0/zc=")</f>
        <v>#REF!</v>
      </c>
      <c r="BE4" t="e">
        <f>AND(#REF!,"AAAAAFe0/zg=")</f>
        <v>#REF!</v>
      </c>
      <c r="BF4" t="e">
        <f>AND(#REF!,"AAAAAFe0/zk=")</f>
        <v>#REF!</v>
      </c>
      <c r="BG4" t="e">
        <f>AND(#REF!,"AAAAAFe0/zo=")</f>
        <v>#REF!</v>
      </c>
      <c r="BH4" t="e">
        <f>AND(#REF!,"AAAAAFe0/zs=")</f>
        <v>#REF!</v>
      </c>
      <c r="BI4" t="e">
        <f>AND(#REF!,"AAAAAFe0/zw=")</f>
        <v>#REF!</v>
      </c>
      <c r="BJ4" t="e">
        <f>AND(#REF!,"AAAAAFe0/z0=")</f>
        <v>#REF!</v>
      </c>
      <c r="BK4" t="e">
        <f>AND(#REF!,"AAAAAFe0/z4=")</f>
        <v>#REF!</v>
      </c>
      <c r="BL4" t="e">
        <f>AND(#REF!,"AAAAAFe0/z8=")</f>
        <v>#REF!</v>
      </c>
      <c r="BM4" t="e">
        <f>AND(#REF!,"AAAAAFe0/0A=")</f>
        <v>#REF!</v>
      </c>
      <c r="BN4" t="e">
        <f>AND(#REF!,"AAAAAFe0/0E=")</f>
        <v>#REF!</v>
      </c>
      <c r="BO4" t="e">
        <f>AND(#REF!,"AAAAAFe0/0I=")</f>
        <v>#REF!</v>
      </c>
      <c r="BP4" t="e">
        <f>IF(#REF!,"AAAAAFe0/0M=",0)</f>
        <v>#REF!</v>
      </c>
      <c r="BQ4" t="e">
        <f>AND(#REF!,"AAAAAFe0/0Q=")</f>
        <v>#REF!</v>
      </c>
      <c r="BR4" t="e">
        <f>AND(#REF!,"AAAAAFe0/0U=")</f>
        <v>#REF!</v>
      </c>
      <c r="BS4" t="e">
        <f>AND(#REF!,"AAAAAFe0/0Y=")</f>
        <v>#REF!</v>
      </c>
      <c r="BT4" t="e">
        <f>AND(#REF!,"AAAAAFe0/0c=")</f>
        <v>#REF!</v>
      </c>
      <c r="BU4" t="e">
        <f>AND(#REF!,"AAAAAFe0/0g=")</f>
        <v>#REF!</v>
      </c>
    </row>
    <row r="5" spans="1:30" ht="12.75">
      <c r="A5" t="e">
        <f>AND(#REF!,"AAAAAEff7wA=")</f>
        <v>#REF!</v>
      </c>
      <c r="B5" t="e">
        <f>AND(#REF!,"AAAAAEff7wE=")</f>
        <v>#REF!</v>
      </c>
      <c r="C5" t="e">
        <f>AND(#REF!,"AAAAAEff7wI=")</f>
        <v>#REF!</v>
      </c>
      <c r="D5" t="e">
        <f>AND(#REF!,"AAAAAEff7wM=")</f>
        <v>#REF!</v>
      </c>
      <c r="E5" t="e">
        <f>AND(#REF!,"AAAAAEff7wQ=")</f>
        <v>#REF!</v>
      </c>
      <c r="F5" t="e">
        <f>AND(#REF!,"AAAAAEff7wU=")</f>
        <v>#REF!</v>
      </c>
      <c r="G5" t="e">
        <f>AND(#REF!,"AAAAAEff7wY=")</f>
        <v>#REF!</v>
      </c>
      <c r="H5" t="e">
        <f>AND(#REF!,"AAAAAEff7wc=")</f>
        <v>#REF!</v>
      </c>
      <c r="I5" t="e">
        <f>AND(#REF!,"AAAAAEff7wg=")</f>
        <v>#REF!</v>
      </c>
      <c r="J5" t="e">
        <f>AND(#REF!,"AAAAAEff7wk=")</f>
        <v>#REF!</v>
      </c>
      <c r="K5" t="e">
        <f>AND(#REF!,"AAAAAEff7wo=")</f>
        <v>#REF!</v>
      </c>
      <c r="L5" t="e">
        <f>AND(#REF!,"AAAAAEff7ws=")</f>
        <v>#REF!</v>
      </c>
      <c r="M5" t="e">
        <f>AND(#REF!,"AAAAAEff7ww=")</f>
        <v>#REF!</v>
      </c>
      <c r="N5" t="e">
        <f>AND(#REF!,"AAAAAEff7w0=")</f>
        <v>#REF!</v>
      </c>
      <c r="O5" t="e">
        <f>AND(#REF!,"AAAAAEff7w4=")</f>
        <v>#REF!</v>
      </c>
      <c r="P5" t="e">
        <f>AND(#REF!,"AAAAAEff7w8=")</f>
        <v>#REF!</v>
      </c>
      <c r="Q5" t="e">
        <f>AND(#REF!,"AAAAAEff7xA=")</f>
        <v>#REF!</v>
      </c>
      <c r="R5" t="e">
        <f>AND(#REF!,"AAAAAEff7xE=")</f>
        <v>#REF!</v>
      </c>
      <c r="S5" t="e">
        <f>AND(#REF!,"AAAAAEff7xI=")</f>
        <v>#REF!</v>
      </c>
      <c r="T5" t="e">
        <f>AND(#REF!,"AAAAAEff7xM=")</f>
        <v>#REF!</v>
      </c>
      <c r="U5" t="e">
        <f>AND(#REF!,"AAAAAEff7xQ=")</f>
        <v>#REF!</v>
      </c>
      <c r="V5" t="e">
        <f>AND(#REF!,"AAAAAEff7xU=")</f>
        <v>#REF!</v>
      </c>
      <c r="W5" t="e">
        <f>AND(#REF!,"AAAAAEff7xY=")</f>
        <v>#REF!</v>
      </c>
      <c r="X5" t="e">
        <f>AND(#REF!,"AAAAAEff7xc=")</f>
        <v>#REF!</v>
      </c>
      <c r="Y5" t="e">
        <f>AND(#REF!,"AAAAAEff7xg=")</f>
        <v>#REF!</v>
      </c>
      <c r="Z5" t="e">
        <f>AND(#REF!,"AAAAAEff7xk=")</f>
        <v>#REF!</v>
      </c>
      <c r="AA5" t="e">
        <f>AND(#REF!,"AAAAAEff7xo=")</f>
        <v>#REF!</v>
      </c>
      <c r="AB5" t="e">
        <f>AND(#REF!,"AAAAAEff7xs=")</f>
        <v>#REF!</v>
      </c>
      <c r="AC5" t="e">
        <f>AND(#REF!,"AAAAAEff7xw=")</f>
        <v>#REF!</v>
      </c>
      <c r="AD5" t="e">
        <f>IF(#REF!,"AAAAAEff7x0=",0)</f>
        <v>#REF!</v>
      </c>
    </row>
    <row r="6" spans="1:22" ht="12.75">
      <c r="A6" t="e">
        <f>IF(#REF!,"AAAAAD/vvQA=",0)</f>
        <v>#REF!</v>
      </c>
      <c r="B6" t="e">
        <f>AND(#REF!,"AAAAAD/vvQE=")</f>
        <v>#REF!</v>
      </c>
      <c r="C6" t="e">
        <f>AND(#REF!,"AAAAAD/vvQI=")</f>
        <v>#REF!</v>
      </c>
      <c r="D6" t="e">
        <f>AND(#REF!,"AAAAAD/vvQM=")</f>
        <v>#REF!</v>
      </c>
      <c r="E6" t="e">
        <f>AND(#REF!,"AAAAAD/vvQQ=")</f>
        <v>#REF!</v>
      </c>
      <c r="F6" t="e">
        <f>AND(#REF!,"AAAAAD/vvQU=")</f>
        <v>#REF!</v>
      </c>
      <c r="G6" t="e">
        <f>AND(#REF!,"AAAAAD/vvQY=")</f>
        <v>#REF!</v>
      </c>
      <c r="H6" t="e">
        <f>AND(#REF!,"AAAAAD/vvQc=")</f>
        <v>#REF!</v>
      </c>
      <c r="I6" t="e">
        <f>AND(#REF!,"AAAAAD/vvQg=")</f>
        <v>#REF!</v>
      </c>
      <c r="J6" t="e">
        <f>AND(#REF!,"AAAAAD/vvQk=")</f>
        <v>#REF!</v>
      </c>
      <c r="K6" t="e">
        <f>AND(#REF!,"AAAAAD/vvQo=")</f>
        <v>#REF!</v>
      </c>
      <c r="L6" t="e">
        <f>IF(#REF!,"AAAAAD/vvQs=",0)</f>
        <v>#REF!</v>
      </c>
      <c r="M6" t="e">
        <f>AND(#REF!,"AAAAAD/vvQw=")</f>
        <v>#REF!</v>
      </c>
      <c r="N6" t="e">
        <f>AND(#REF!,"AAAAAD/vvQ0=")</f>
        <v>#REF!</v>
      </c>
      <c r="O6" t="e">
        <f>AND(#REF!,"AAAAAD/vvQ4=")</f>
        <v>#REF!</v>
      </c>
      <c r="P6" t="e">
        <f>AND(#REF!,"AAAAAD/vvQ8=")</f>
        <v>#REF!</v>
      </c>
      <c r="Q6" t="e">
        <f>AND(#REF!,"AAAAAD/vvRA=")</f>
        <v>#REF!</v>
      </c>
      <c r="R6" t="e">
        <f>AND(#REF!,"AAAAAD/vvRE=")</f>
        <v>#REF!</v>
      </c>
      <c r="S6" t="e">
        <f>AND(#REF!,"AAAAAD/vvRI=")</f>
        <v>#REF!</v>
      </c>
      <c r="T6" t="e">
        <f>AND(#REF!,"AAAAAD/vvRM=")</f>
        <v>#REF!</v>
      </c>
      <c r="U6" t="e">
        <f>AND(#REF!,"AAAAAD/vvRQ=")</f>
        <v>#REF!</v>
      </c>
      <c r="V6" t="e">
        <f>AND(#REF!,"AAAAAD/vvRU=")</f>
        <v>#REF!</v>
      </c>
    </row>
  </sheetData>
  <sheetProtection/>
  <printOptions/>
  <pageMargins left="0.7" right="0.7" top="0.787401575" bottom="0.787401575" header="0.3" footer="0.3"/>
  <pageSetup orientation="portrait" paperSize="9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J20"/>
  <sheetViews>
    <sheetView tabSelected="1" zoomScalePageLayoutView="0" workbookViewId="0" topLeftCell="A1">
      <selection activeCell="B17" sqref="B17:C17"/>
    </sheetView>
  </sheetViews>
  <sheetFormatPr defaultColWidth="9.140625" defaultRowHeight="12.75"/>
  <cols>
    <col min="1" max="1" width="5.421875" style="0" customWidth="1"/>
    <col min="2" max="2" width="6.421875" style="0" customWidth="1"/>
    <col min="3" max="3" width="107.57421875" style="0" customWidth="1"/>
    <col min="4" max="6" width="11.57421875" style="0" customWidth="1"/>
    <col min="7" max="10" width="7.8515625" style="0" customWidth="1"/>
  </cols>
  <sheetData>
    <row r="1" ht="35.25" customHeight="1" thickBot="1"/>
    <row r="2" spans="2:10" ht="35.25" customHeight="1">
      <c r="B2" s="40" t="s">
        <v>12</v>
      </c>
      <c r="C2" s="41"/>
      <c r="D2" s="41"/>
      <c r="E2" s="41"/>
      <c r="F2" s="41"/>
      <c r="G2" s="41"/>
      <c r="H2" s="41"/>
      <c r="I2" s="41"/>
      <c r="J2" s="42"/>
    </row>
    <row r="3" spans="2:10" ht="19.5" customHeight="1">
      <c r="B3" s="13"/>
      <c r="C3" s="11" t="s">
        <v>13</v>
      </c>
      <c r="D3" s="2"/>
      <c r="E3" s="2"/>
      <c r="F3" s="2"/>
      <c r="G3" s="2"/>
      <c r="H3" s="2"/>
      <c r="I3" s="2"/>
      <c r="J3" s="6"/>
    </row>
    <row r="4" spans="2:10" ht="19.5" customHeight="1">
      <c r="B4" s="13"/>
      <c r="C4" s="11" t="s">
        <v>14</v>
      </c>
      <c r="D4" s="10"/>
      <c r="E4" s="19"/>
      <c r="F4" s="10"/>
      <c r="G4" s="2"/>
      <c r="H4" s="1"/>
      <c r="I4" s="10"/>
      <c r="J4" s="6"/>
    </row>
    <row r="5" spans="2:10" ht="19.5" customHeight="1">
      <c r="B5" s="43"/>
      <c r="C5" s="45" t="s">
        <v>21</v>
      </c>
      <c r="D5" s="61" t="s">
        <v>6</v>
      </c>
      <c r="E5" s="61" t="s">
        <v>7</v>
      </c>
      <c r="F5" s="61" t="s">
        <v>9</v>
      </c>
      <c r="G5" s="3"/>
      <c r="H5" s="3"/>
      <c r="I5" s="3"/>
      <c r="J5" s="7"/>
    </row>
    <row r="6" spans="2:10" ht="19.5" customHeight="1" thickBot="1">
      <c r="B6" s="44"/>
      <c r="C6" s="46"/>
      <c r="D6" s="62"/>
      <c r="E6" s="63"/>
      <c r="F6" s="63"/>
      <c r="G6" s="3"/>
      <c r="H6" s="3"/>
      <c r="I6" s="3"/>
      <c r="J6" s="7"/>
    </row>
    <row r="7" spans="2:10" ht="19.5" customHeight="1" thickBot="1">
      <c r="B7" s="14" t="s">
        <v>0</v>
      </c>
      <c r="C7" s="24" t="s">
        <v>19</v>
      </c>
      <c r="D7" s="27">
        <v>0</v>
      </c>
      <c r="E7" s="25">
        <f aca="true" t="shared" si="0" ref="E7:E12">D7*21%</f>
        <v>0</v>
      </c>
      <c r="F7" s="12">
        <f aca="true" t="shared" si="1" ref="F7:F12">D7+E7</f>
        <v>0</v>
      </c>
      <c r="G7" s="3"/>
      <c r="H7" s="4"/>
      <c r="I7" s="3"/>
      <c r="J7" s="6"/>
    </row>
    <row r="8" spans="2:10" ht="19.5" customHeight="1" thickBot="1">
      <c r="B8" s="14" t="s">
        <v>1</v>
      </c>
      <c r="C8" s="24" t="s">
        <v>15</v>
      </c>
      <c r="D8" s="27">
        <v>0</v>
      </c>
      <c r="E8" s="25">
        <f t="shared" si="0"/>
        <v>0</v>
      </c>
      <c r="F8" s="12">
        <f t="shared" si="1"/>
        <v>0</v>
      </c>
      <c r="G8" s="5"/>
      <c r="H8" s="3"/>
      <c r="I8" s="3"/>
      <c r="J8" s="6"/>
    </row>
    <row r="9" spans="2:10" ht="19.5" customHeight="1" thickBot="1">
      <c r="B9" s="14" t="s">
        <v>2</v>
      </c>
      <c r="C9" s="24" t="s">
        <v>16</v>
      </c>
      <c r="D9" s="27">
        <v>0</v>
      </c>
      <c r="E9" s="25">
        <f t="shared" si="0"/>
        <v>0</v>
      </c>
      <c r="F9" s="12">
        <f t="shared" si="1"/>
        <v>0</v>
      </c>
      <c r="G9" s="3"/>
      <c r="H9" s="3"/>
      <c r="I9" s="3"/>
      <c r="J9" s="6"/>
    </row>
    <row r="10" spans="2:10" ht="19.5" customHeight="1" thickBot="1">
      <c r="B10" s="14" t="s">
        <v>3</v>
      </c>
      <c r="C10" s="24" t="s">
        <v>20</v>
      </c>
      <c r="D10" s="27">
        <v>0</v>
      </c>
      <c r="E10" s="25">
        <f t="shared" si="0"/>
        <v>0</v>
      </c>
      <c r="F10" s="12">
        <f t="shared" si="1"/>
        <v>0</v>
      </c>
      <c r="G10" s="3"/>
      <c r="H10" s="3"/>
      <c r="I10" s="3"/>
      <c r="J10" s="6"/>
    </row>
    <row r="11" spans="2:10" ht="19.5" customHeight="1" thickBot="1">
      <c r="B11" s="14" t="s">
        <v>4</v>
      </c>
      <c r="C11" s="24" t="s">
        <v>17</v>
      </c>
      <c r="D11" s="27">
        <v>0</v>
      </c>
      <c r="E11" s="25">
        <f t="shared" si="0"/>
        <v>0</v>
      </c>
      <c r="F11" s="12">
        <f t="shared" si="1"/>
        <v>0</v>
      </c>
      <c r="G11" s="3"/>
      <c r="H11" s="3"/>
      <c r="I11" s="3"/>
      <c r="J11" s="6"/>
    </row>
    <row r="12" spans="2:10" ht="19.5" customHeight="1" thickBot="1">
      <c r="B12" s="14" t="s">
        <v>5</v>
      </c>
      <c r="C12" s="24" t="s">
        <v>18</v>
      </c>
      <c r="D12" s="35">
        <v>0</v>
      </c>
      <c r="E12" s="25">
        <f t="shared" si="0"/>
        <v>0</v>
      </c>
      <c r="F12" s="12">
        <f t="shared" si="1"/>
        <v>0</v>
      </c>
      <c r="G12" s="3"/>
      <c r="H12" s="4"/>
      <c r="I12" s="3"/>
      <c r="J12" s="6"/>
    </row>
    <row r="13" spans="2:10" ht="19.5" customHeight="1">
      <c r="B13" s="14"/>
      <c r="C13" s="9"/>
      <c r="D13" s="26">
        <f>SUM(D5:D12)</f>
        <v>0</v>
      </c>
      <c r="E13" s="15">
        <f>SUM(E5:E12)</f>
        <v>0</v>
      </c>
      <c r="F13" s="16">
        <f>SUM(F5:F12)</f>
        <v>0</v>
      </c>
      <c r="G13" s="47" t="s">
        <v>8</v>
      </c>
      <c r="H13" s="48"/>
      <c r="I13" s="49">
        <f>D13</f>
        <v>0</v>
      </c>
      <c r="J13" s="50"/>
    </row>
    <row r="14" spans="2:10" ht="19.5" customHeight="1" thickBot="1">
      <c r="B14" s="20"/>
      <c r="C14" s="21"/>
      <c r="D14" s="17"/>
      <c r="E14" s="17"/>
      <c r="F14" s="18"/>
      <c r="G14" s="22"/>
      <c r="H14" s="23"/>
      <c r="I14" s="51"/>
      <c r="J14" s="52"/>
    </row>
    <row r="15" spans="2:10" ht="19.5" customHeight="1" thickBot="1">
      <c r="B15" s="53"/>
      <c r="C15" s="54"/>
      <c r="D15" s="55"/>
      <c r="E15" s="55"/>
      <c r="F15" s="55"/>
      <c r="G15" s="55"/>
      <c r="H15" s="55"/>
      <c r="I15" s="55"/>
      <c r="J15" s="56"/>
    </row>
    <row r="16" spans="2:10" ht="19.5" customHeight="1" thickBot="1">
      <c r="B16" s="36" t="s">
        <v>22</v>
      </c>
      <c r="C16" s="37"/>
      <c r="D16" s="28"/>
      <c r="E16" s="29"/>
      <c r="F16" s="29"/>
      <c r="G16" s="29"/>
      <c r="H16" s="30"/>
      <c r="I16" s="70">
        <f>D13</f>
        <v>0</v>
      </c>
      <c r="J16" s="71"/>
    </row>
    <row r="17" spans="2:10" ht="19.5" customHeight="1" thickBot="1">
      <c r="B17" s="36" t="s">
        <v>23</v>
      </c>
      <c r="C17" s="37"/>
      <c r="D17" s="31"/>
      <c r="E17" s="2"/>
      <c r="F17" s="2"/>
      <c r="G17" s="2"/>
      <c r="H17" s="8"/>
      <c r="I17" s="38">
        <f>I16*2</f>
        <v>0</v>
      </c>
      <c r="J17" s="39"/>
    </row>
    <row r="18" spans="2:10" ht="19.5" customHeight="1" thickBot="1">
      <c r="B18" s="64" t="s">
        <v>7</v>
      </c>
      <c r="C18" s="65"/>
      <c r="D18" s="31"/>
      <c r="E18" s="2"/>
      <c r="F18" s="2"/>
      <c r="G18" s="2"/>
      <c r="H18" s="8"/>
      <c r="I18" s="66">
        <f>I17*21%</f>
        <v>0</v>
      </c>
      <c r="J18" s="67"/>
    </row>
    <row r="19" spans="2:10" ht="19.5" customHeight="1" thickBot="1">
      <c r="B19" s="68" t="s">
        <v>11</v>
      </c>
      <c r="C19" s="69"/>
      <c r="D19" s="32"/>
      <c r="E19" s="33"/>
      <c r="F19" s="33"/>
      <c r="G19" s="33"/>
      <c r="H19" s="34"/>
      <c r="I19" s="38">
        <f>I17+I18</f>
        <v>0</v>
      </c>
      <c r="J19" s="39"/>
    </row>
    <row r="20" spans="2:10" ht="19.5" customHeight="1" thickBot="1">
      <c r="B20" s="57" t="s">
        <v>10</v>
      </c>
      <c r="C20" s="58"/>
      <c r="D20" s="58"/>
      <c r="E20" s="58"/>
      <c r="F20" s="58"/>
      <c r="G20" s="58"/>
      <c r="H20" s="58"/>
      <c r="I20" s="59"/>
      <c r="J20" s="60"/>
    </row>
  </sheetData>
  <sheetProtection/>
  <mergeCells count="18">
    <mergeCell ref="B20:J20"/>
    <mergeCell ref="D5:D6"/>
    <mergeCell ref="E5:E6"/>
    <mergeCell ref="F5:F6"/>
    <mergeCell ref="B18:C18"/>
    <mergeCell ref="I18:J18"/>
    <mergeCell ref="B19:C19"/>
    <mergeCell ref="I19:J19"/>
    <mergeCell ref="B16:C16"/>
    <mergeCell ref="I16:J16"/>
    <mergeCell ref="B17:C17"/>
    <mergeCell ref="I17:J17"/>
    <mergeCell ref="B2:J2"/>
    <mergeCell ref="B5:B6"/>
    <mergeCell ref="C5:C6"/>
    <mergeCell ref="G13:H13"/>
    <mergeCell ref="I13:J14"/>
    <mergeCell ref="B15:J15"/>
  </mergeCells>
  <printOptions/>
  <pageMargins left="0.7" right="0.7" top="0.787401575" bottom="0.787401575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xxdohbla</dc:creator>
  <cp:keywords/>
  <dc:description/>
  <cp:lastModifiedBy>1</cp:lastModifiedBy>
  <cp:lastPrinted>2014-08-12T04:53:02Z</cp:lastPrinted>
  <dcterms:created xsi:type="dcterms:W3CDTF">2012-10-22T12:17:44Z</dcterms:created>
  <dcterms:modified xsi:type="dcterms:W3CDTF">2015-11-12T13:31:42Z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1hkQV3p9E1x6Vu8M8yHX3zLocMQJM-HrQHNqrpG5Q8io</vt:lpwstr>
  </property>
  <property fmtid="{D5CDD505-2E9C-101B-9397-08002B2CF9AE}" pid="4" name="Google.Documents.RevisionId">
    <vt:lpwstr>09123292242946450518</vt:lpwstr>
  </property>
  <property fmtid="{D5CDD505-2E9C-101B-9397-08002B2CF9AE}" pid="5" name="Google.Documents.PreviousRevisionId">
    <vt:lpwstr>12557183846696415605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